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03FA7B22-530F-47A6-AB2C-36C15094C4C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lh_weekly_returns" sheetId="3" r:id="rId3"/>
    <sheet name="lh_tuesdays_returns" sheetId="4" r:id="rId4"/>
  </sheets>
  <definedNames>
    <definedName name="_xlnm._FilterDatabase" localSheetId="3" hidden="1">lh_tuesdays_returns!$A$1:$C$732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8" i="3"/>
  <c r="M8" i="3" s="1"/>
  <c r="K7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8" i="3"/>
  <c r="I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" i="3"/>
  <c r="D4" i="3"/>
  <c r="D5" i="3"/>
  <c r="D6" i="3"/>
  <c r="D7" i="3"/>
  <c r="D8" i="3"/>
  <c r="H8" i="3"/>
  <c r="G8" i="3"/>
  <c r="F8" i="3"/>
  <c r="E8" i="3"/>
  <c r="E7" i="3"/>
  <c r="H7" i="3" s="1"/>
  <c r="D2" i="3"/>
  <c r="N8" i="3" l="1"/>
  <c r="F7" i="3"/>
  <c r="L8" i="3"/>
  <c r="G7" i="3"/>
  <c r="HC2" i="2"/>
  <c r="HA2" i="2"/>
  <c r="GY2" i="2"/>
  <c r="GW2" i="2"/>
  <c r="GU2" i="2"/>
  <c r="GS2" i="2"/>
  <c r="GQ2" i="2"/>
  <c r="GO2" i="2"/>
  <c r="GM2" i="2"/>
  <c r="GK2" i="2"/>
  <c r="GI2" i="2"/>
  <c r="GG2" i="2"/>
  <c r="GE2" i="2"/>
  <c r="GC2" i="2"/>
  <c r="GA2" i="2"/>
  <c r="FY2" i="2"/>
  <c r="FW2" i="2"/>
  <c r="FU2" i="2"/>
  <c r="FS2" i="2"/>
  <c r="FQ2" i="2"/>
  <c r="FO2" i="2"/>
  <c r="FM2" i="2"/>
  <c r="FK2" i="2"/>
  <c r="FI2" i="2"/>
  <c r="FG2" i="2"/>
  <c r="FE2" i="2"/>
  <c r="FC2" i="2"/>
  <c r="FA2" i="2"/>
  <c r="EY2" i="2"/>
  <c r="EW2" i="2"/>
  <c r="EU2" i="2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</calcChain>
</file>

<file path=xl/sharedStrings.xml><?xml version="1.0" encoding="utf-8"?>
<sst xmlns="http://schemas.openxmlformats.org/spreadsheetml/2006/main" count="258" uniqueCount="149">
  <si>
    <t>LHG05 Comdty</t>
  </si>
  <si>
    <t>LHJ05 Comdty</t>
  </si>
  <si>
    <t>LHK05 Comdty</t>
  </si>
  <si>
    <t>LHM05 Comdty</t>
  </si>
  <si>
    <t>LHN05 Comdty</t>
  </si>
  <si>
    <t>LHQ05 Comdty</t>
  </si>
  <si>
    <t>LHV05 Comdty</t>
  </si>
  <si>
    <t>LHZ05 Comdty</t>
  </si>
  <si>
    <t>LHG06 Comdty</t>
  </si>
  <si>
    <t>LHJ06 Comdty</t>
  </si>
  <si>
    <t>LHK06 Comdty</t>
  </si>
  <si>
    <t>LHM06 Comdty</t>
  </si>
  <si>
    <t>LHN06 Comdty</t>
  </si>
  <si>
    <t>LHQ06 Comdty</t>
  </si>
  <si>
    <t>LHV06 Comdty</t>
  </si>
  <si>
    <t>LHZ06 Comdty</t>
  </si>
  <si>
    <t>LHG07 Comdty</t>
  </si>
  <si>
    <t>LHJ07 Comdty</t>
  </si>
  <si>
    <t>LHK07 Comdty</t>
  </si>
  <si>
    <t>LHM07 Comdty</t>
  </si>
  <si>
    <t>LHN07 Comdty</t>
  </si>
  <si>
    <t>LHQ07 Comdty</t>
  </si>
  <si>
    <t>LHV07 Comdty</t>
  </si>
  <si>
    <t>LHZ07 Comdty</t>
  </si>
  <si>
    <t>LHG08 Comdty</t>
  </si>
  <si>
    <t>LHJ08 Comdty</t>
  </si>
  <si>
    <t>LHK08 Comdty</t>
  </si>
  <si>
    <t>LHM08 Comdty</t>
  </si>
  <si>
    <t>LHN08 Comdty</t>
  </si>
  <si>
    <t>LHQ08 Comdty</t>
  </si>
  <si>
    <t>LHV08 Comdty</t>
  </si>
  <si>
    <t>LHZ08 Comdty</t>
  </si>
  <si>
    <t>LHG09 Comdty</t>
  </si>
  <si>
    <t>LHJ09 Comdty</t>
  </si>
  <si>
    <t>LHK09 Comdty</t>
  </si>
  <si>
    <t>LHM09 Comdty</t>
  </si>
  <si>
    <t>LHN09 Comdty</t>
  </si>
  <si>
    <t>LHQ09 Comdty</t>
  </si>
  <si>
    <t>LHV09 Comdty</t>
  </si>
  <si>
    <t>LHZ09 Comdty</t>
  </si>
  <si>
    <t>LHG10 Comdty</t>
  </si>
  <si>
    <t>LHJ10 Comdty</t>
  </si>
  <si>
    <t>LHK10 Comdty</t>
  </si>
  <si>
    <t>LHM10 Comdty</t>
  </si>
  <si>
    <t>LHN10 Comdty</t>
  </si>
  <si>
    <t>LHQ10 Comdty</t>
  </si>
  <si>
    <t>LHV10 Comdty</t>
  </si>
  <si>
    <t>LHZ10 Comdty</t>
  </si>
  <si>
    <t>LHG11 Comdty</t>
  </si>
  <si>
    <t>LHJ11 Comdty</t>
  </si>
  <si>
    <t>LHK11 Comdty</t>
  </si>
  <si>
    <t>LHM11 Comdty</t>
  </si>
  <si>
    <t>LHN11 Comdty</t>
  </si>
  <si>
    <t>LHQ11 Comdty</t>
  </si>
  <si>
    <t>LHV11 Comdty</t>
  </si>
  <si>
    <t>LHZ11 Comdty</t>
  </si>
  <si>
    <t>LHG12 Comdty</t>
  </si>
  <si>
    <t>LHJ12 Comdty</t>
  </si>
  <si>
    <t>LHK12 Comdty</t>
  </si>
  <si>
    <t>LHM12 Comdty</t>
  </si>
  <si>
    <t>LHN12 Comdty</t>
  </si>
  <si>
    <t>LHQ12 Comdty</t>
  </si>
  <si>
    <t>LHV12 Comdty</t>
  </si>
  <si>
    <t>LHZ12 Comdty</t>
  </si>
  <si>
    <t>LHG13 Comdty</t>
  </si>
  <si>
    <t>LHJ13 Comdty</t>
  </si>
  <si>
    <t>LHK13 Comdty</t>
  </si>
  <si>
    <t>LHM13 Comdty</t>
  </si>
  <si>
    <t>LHN13 Comdty</t>
  </si>
  <si>
    <t>LHQ13 Comdty</t>
  </si>
  <si>
    <t>LHV13 Comdty</t>
  </si>
  <si>
    <t>LHZ13 Comdty</t>
  </si>
  <si>
    <t>LHG14 Comdty</t>
  </si>
  <si>
    <t>LHJ14 Comdty</t>
  </si>
  <si>
    <t>LHK14 Comdty</t>
  </si>
  <si>
    <t>LHM14 Comdty</t>
  </si>
  <si>
    <t>LHN14 Comdty</t>
  </si>
  <si>
    <t>LHQ14 Comdty</t>
  </si>
  <si>
    <t>LHV14 Comdty</t>
  </si>
  <si>
    <t>LHZ14 Comdty</t>
  </si>
  <si>
    <t>LHG15 Comdty</t>
  </si>
  <si>
    <t>LHJ15 Comdty</t>
  </si>
  <si>
    <t>LHK15 Comdty</t>
  </si>
  <si>
    <t>LHM15 Comdty</t>
  </si>
  <si>
    <t>LHN15 Comdty</t>
  </si>
  <si>
    <t>LHQ15 Comdty</t>
  </si>
  <si>
    <t>LHV15 Comdty</t>
  </si>
  <si>
    <t>LHZ15 Comdty</t>
  </si>
  <si>
    <t>LHG16 Comdty</t>
  </si>
  <si>
    <t>LHJ16 Comdty</t>
  </si>
  <si>
    <t>LHK16 Comdty</t>
  </si>
  <si>
    <t>LHM16 Comdty</t>
  </si>
  <si>
    <t>LHN16 Comdty</t>
  </si>
  <si>
    <t>LHQ16 Comdty</t>
  </si>
  <si>
    <t>LHV16 Comdty</t>
  </si>
  <si>
    <t>LHZ16 Comdty</t>
  </si>
  <si>
    <t>LHG17 Comdty</t>
  </si>
  <si>
    <t>LHJ17 Comdty</t>
  </si>
  <si>
    <t>LHK17 Comdty</t>
  </si>
  <si>
    <t>LHM17 Comdty</t>
  </si>
  <si>
    <t>LHN17 Comdty</t>
  </si>
  <si>
    <t>LHQ17 Comdty</t>
  </si>
  <si>
    <t>LHV17 Comdty</t>
  </si>
  <si>
    <t>LHZ17 Comdty</t>
  </si>
  <si>
    <t>LHG18 Comdty</t>
  </si>
  <si>
    <t>LHJ18 Comdty</t>
  </si>
  <si>
    <t>LHK18 Comdty</t>
  </si>
  <si>
    <t>LHM18 Comdty</t>
  </si>
  <si>
    <t>LHN18 Comdty</t>
  </si>
  <si>
    <t>LHQ18 Comdty</t>
  </si>
  <si>
    <t>LHV18 Comdty</t>
  </si>
  <si>
    <t>LHZ18 Comdty</t>
  </si>
  <si>
    <t>LHG19 Comdty</t>
  </si>
  <si>
    <t>LHJ19 Comdty</t>
  </si>
  <si>
    <t>LHK19 Comdty</t>
  </si>
  <si>
    <t>LHM19 Comdty</t>
  </si>
  <si>
    <t>LHN9 Comdty</t>
  </si>
  <si>
    <t>LHQ9 Comdty</t>
  </si>
  <si>
    <t>LHV9 Comdty</t>
  </si>
  <si>
    <t>LHZ9 Comdty</t>
  </si>
  <si>
    <t>LHG0 Comdty</t>
  </si>
  <si>
    <t>LHJ0 Comdty</t>
  </si>
  <si>
    <t>LHK0 Comdty</t>
  </si>
  <si>
    <t>LHM0 Comdty</t>
  </si>
  <si>
    <t>LHN0 Comdty</t>
  </si>
  <si>
    <t>LHQ0 Comdty</t>
  </si>
  <si>
    <t>LHV0 Comdty</t>
  </si>
  <si>
    <t>LHZ0 Comdty</t>
  </si>
  <si>
    <t>LHG1 Comdty</t>
  </si>
  <si>
    <t>LHJ1 Comdty</t>
  </si>
  <si>
    <t>LHK1 Comdty</t>
  </si>
  <si>
    <t>LHM1 Comdty</t>
  </si>
  <si>
    <t>LHN1 Comdty</t>
  </si>
  <si>
    <t>LHQ1 Comdty</t>
  </si>
  <si>
    <t>LHV1 Comdty</t>
  </si>
  <si>
    <t>Date</t>
  </si>
  <si>
    <t>lh_spgsci_not_adj</t>
  </si>
  <si>
    <t>2nd_designated_contract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</si>
  <si>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</si>
  <si>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</si>
  <si>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</si>
  <si>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</si>
  <si>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</si>
  <si>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</si>
  <si>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</si>
  <si>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LH2_at_time_r-1</t>
  </si>
  <si>
    <t>LH1_at_time_r-1</t>
  </si>
  <si>
    <t>LH1/LH2_r-1</t>
  </si>
  <si>
    <t>lh_weekly_return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</si>
</sst>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5"/>
  <sheetViews>
    <sheetView topLeftCell="A100" workbookViewId="0">
      <selection sqref="A1:A135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O140"/>
  <sheetViews>
    <sheetView topLeftCell="GO1" workbookViewId="0">
      <pane ySplit="1" topLeftCell="A103" activePane="bottomLeft" state="frozen"/>
      <selection activeCell="L1" sqref="L1"/>
      <selection pane="bottomLeft" activeCell="HC87" sqref="HC87:HD127"/>
    </sheetView>
  </sheetViews>
  <sheetFormatPr baseColWidth="10" defaultRowHeight="14.4" x14ac:dyDescent="0.3"/>
  <sheetData>
    <row r="1" spans="1:223" x14ac:dyDescent="0.3">
      <c r="A1" t="s">
        <v>0</v>
      </c>
      <c r="C1" t="s">
        <v>1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19</v>
      </c>
      <c r="AI1" t="s">
        <v>20</v>
      </c>
      <c r="AK1" t="s">
        <v>21</v>
      </c>
      <c r="AM1" t="s">
        <v>22</v>
      </c>
      <c r="AO1" t="s">
        <v>23</v>
      </c>
      <c r="AQ1" t="s">
        <v>24</v>
      </c>
      <c r="AS1" t="s">
        <v>25</v>
      </c>
      <c r="AU1" t="s">
        <v>27</v>
      </c>
      <c r="AW1" t="s">
        <v>28</v>
      </c>
      <c r="AY1" t="s">
        <v>29</v>
      </c>
      <c r="BA1" t="s">
        <v>30</v>
      </c>
      <c r="BC1" t="s">
        <v>31</v>
      </c>
      <c r="BE1" t="s">
        <v>32</v>
      </c>
      <c r="BG1" t="s">
        <v>33</v>
      </c>
      <c r="BI1" t="s">
        <v>35</v>
      </c>
      <c r="BK1" t="s">
        <v>36</v>
      </c>
      <c r="BM1" t="s">
        <v>37</v>
      </c>
      <c r="BO1" t="s">
        <v>38</v>
      </c>
      <c r="BQ1" t="s">
        <v>39</v>
      </c>
      <c r="BS1" t="s">
        <v>40</v>
      </c>
      <c r="BU1" t="s">
        <v>41</v>
      </c>
      <c r="BW1" t="s">
        <v>43</v>
      </c>
      <c r="BY1" t="s">
        <v>44</v>
      </c>
      <c r="CA1" t="s">
        <v>45</v>
      </c>
      <c r="CC1" t="s">
        <v>46</v>
      </c>
      <c r="CE1" t="s">
        <v>47</v>
      </c>
      <c r="CG1" t="s">
        <v>48</v>
      </c>
      <c r="CI1" t="s">
        <v>49</v>
      </c>
      <c r="CK1" t="s">
        <v>51</v>
      </c>
      <c r="CM1" t="s">
        <v>52</v>
      </c>
      <c r="CO1" t="s">
        <v>53</v>
      </c>
      <c r="CQ1" t="s">
        <v>54</v>
      </c>
      <c r="CS1" t="s">
        <v>55</v>
      </c>
      <c r="CU1" t="s">
        <v>56</v>
      </c>
      <c r="CW1" t="s">
        <v>57</v>
      </c>
      <c r="CY1" t="s">
        <v>59</v>
      </c>
      <c r="DA1" t="s">
        <v>60</v>
      </c>
      <c r="DC1" t="s">
        <v>61</v>
      </c>
      <c r="DE1" t="s">
        <v>62</v>
      </c>
      <c r="DG1" t="s">
        <v>63</v>
      </c>
      <c r="DI1" t="s">
        <v>64</v>
      </c>
      <c r="DK1" t="s">
        <v>65</v>
      </c>
      <c r="DM1" t="s">
        <v>67</v>
      </c>
      <c r="DO1" t="s">
        <v>68</v>
      </c>
      <c r="DQ1" t="s">
        <v>69</v>
      </c>
      <c r="DS1" t="s">
        <v>70</v>
      </c>
      <c r="DU1" t="s">
        <v>71</v>
      </c>
      <c r="DW1" t="s">
        <v>72</v>
      </c>
      <c r="DY1" t="s">
        <v>73</v>
      </c>
      <c r="EA1" t="s">
        <v>75</v>
      </c>
      <c r="EC1" t="s">
        <v>76</v>
      </c>
      <c r="EE1" t="s">
        <v>77</v>
      </c>
      <c r="EG1" t="s">
        <v>78</v>
      </c>
      <c r="EI1" t="s">
        <v>79</v>
      </c>
      <c r="EK1" t="s">
        <v>80</v>
      </c>
      <c r="EM1" t="s">
        <v>81</v>
      </c>
      <c r="EO1" t="s">
        <v>83</v>
      </c>
      <c r="EQ1" t="s">
        <v>84</v>
      </c>
      <c r="ES1" t="s">
        <v>85</v>
      </c>
      <c r="EU1" t="s">
        <v>86</v>
      </c>
      <c r="EW1" t="s">
        <v>87</v>
      </c>
      <c r="EY1" t="s">
        <v>88</v>
      </c>
      <c r="FA1" t="s">
        <v>89</v>
      </c>
      <c r="FC1" t="s">
        <v>91</v>
      </c>
      <c r="FE1" t="s">
        <v>92</v>
      </c>
      <c r="FG1" t="s">
        <v>93</v>
      </c>
      <c r="FI1" t="s">
        <v>94</v>
      </c>
      <c r="FK1" t="s">
        <v>95</v>
      </c>
      <c r="FM1" t="s">
        <v>96</v>
      </c>
      <c r="FO1" t="s">
        <v>97</v>
      </c>
      <c r="FQ1" t="s">
        <v>99</v>
      </c>
      <c r="FS1" t="s">
        <v>100</v>
      </c>
      <c r="FU1" t="s">
        <v>101</v>
      </c>
      <c r="FW1" t="s">
        <v>102</v>
      </c>
      <c r="FY1" t="s">
        <v>103</v>
      </c>
      <c r="GA1" t="s">
        <v>104</v>
      </c>
      <c r="GC1" t="s">
        <v>105</v>
      </c>
      <c r="GE1" t="s">
        <v>107</v>
      </c>
      <c r="GG1" t="s">
        <v>108</v>
      </c>
      <c r="GI1" t="s">
        <v>109</v>
      </c>
      <c r="GK1" t="s">
        <v>110</v>
      </c>
      <c r="GM1" t="s">
        <v>111</v>
      </c>
      <c r="GO1" t="s">
        <v>112</v>
      </c>
      <c r="GQ1" t="s">
        <v>113</v>
      </c>
      <c r="GS1" t="s">
        <v>115</v>
      </c>
      <c r="GU1" t="s">
        <v>116</v>
      </c>
      <c r="GW1" t="s">
        <v>117</v>
      </c>
      <c r="GY1" t="s">
        <v>118</v>
      </c>
      <c r="HA1" t="s">
        <v>119</v>
      </c>
      <c r="HC1" t="s">
        <v>120</v>
      </c>
    </row>
    <row r="2" spans="1:223" x14ac:dyDescent="0.3">
      <c r="A2" s="1" t="e">
        <f ca="1">_xll.BDH(A1, "PX_LAST", "ED-200CD", "28/02/2005","cols=2;rows=131")</f>
        <v>#NAME?</v>
      </c>
      <c r="B2">
        <v>61.575000000000003</v>
      </c>
      <c r="C2" s="1" t="e">
        <f ca="1">_xll.BDH(C1, "PX_LAST", "ED-200CD", "28/04/2005","cols=2;rows=130")</f>
        <v>#NAME?</v>
      </c>
      <c r="D2">
        <v>63.875</v>
      </c>
      <c r="E2" s="1" t="e">
        <f ca="1">_xll.BDH(E1, "PX_LAST", "ED-200CD", "28/06/2005","cols=2;rows=129")</f>
        <v>#NAME?</v>
      </c>
      <c r="F2">
        <v>71.900000000000006</v>
      </c>
      <c r="G2" s="1" t="e">
        <f ca="1">_xll.BDH(G1, "PX_LAST", "ED-200CD", "28/07/2005","cols=2;rows=131")</f>
        <v>#NAME?</v>
      </c>
      <c r="H2">
        <v>73.075000000000003</v>
      </c>
      <c r="I2" s="1" t="e">
        <f ca="1">_xll.BDH(I1, "PX_LAST", "ED-200CD", "28/08/2005","cols=2;rows=130")</f>
        <v>#NAME?</v>
      </c>
      <c r="J2">
        <v>70.45</v>
      </c>
      <c r="K2" s="1" t="e">
        <f ca="1">_xll.BDH(K1, "PX_LAST", "ED-200CD", "28/10/2005","cols=2;rows=133")</f>
        <v>#NAME?</v>
      </c>
      <c r="L2">
        <v>64</v>
      </c>
      <c r="M2" s="1" t="e">
        <f ca="1">_xll.BDH(M1, "PX_LAST", "ED-200CD", "28/12/2005","cols=2;rows=131")</f>
        <v>#NAME?</v>
      </c>
      <c r="N2">
        <v>56.875</v>
      </c>
      <c r="O2" s="1" t="e">
        <f ca="1">_xll.BDH(O1, "PX_LAST", "ED-200CD", "28/02/2006","cols=2;rows=129")</f>
        <v>#NAME?</v>
      </c>
      <c r="P2">
        <v>58.85</v>
      </c>
      <c r="Q2" s="1" t="e">
        <f ca="1">_xll.BDH(Q1, "PX_LAST", "ED-200CD", "28/04/2006","cols=2;rows=131")</f>
        <v>#NAME?</v>
      </c>
      <c r="R2">
        <v>67.05</v>
      </c>
      <c r="S2" s="1" t="e">
        <f ca="1">_xll.BDH(S1, "PX_LAST", "ED-200CD", "28/06/2006","cols=2;rows=128")</f>
        <v>#NAME?</v>
      </c>
      <c r="T2">
        <v>72.55</v>
      </c>
      <c r="U2" s="1" t="e">
        <f ca="1">_xll.BDH(U1, "PX_LAST", "ED-200CD", "28/07/2006","cols=2;rows=132")</f>
        <v>#NAME?</v>
      </c>
      <c r="V2">
        <v>69.599999999999994</v>
      </c>
      <c r="W2" s="1" t="e">
        <f ca="1">_xll.BDH(W1, "PX_LAST", "ED-200CD", "28/08/2006","cols=2;rows=130")</f>
        <v>#NAME?</v>
      </c>
      <c r="X2">
        <v>64.349999999999994</v>
      </c>
      <c r="Y2" s="1" t="e">
        <f ca="1">_xll.BDH(Y1, "PX_LAST", "ED-200CD", "28/10/2006","cols=2;rows=131")</f>
        <v>#NAME?</v>
      </c>
      <c r="Z2">
        <v>54.174999999999997</v>
      </c>
      <c r="AA2" s="1" t="e">
        <f ca="1">_xll.BDH(AA1, "PX_LAST", "ED-200CD", "28/12/2006","cols=2;rows=132")</f>
        <v>#NAME?</v>
      </c>
      <c r="AB2">
        <v>56.075000000000003</v>
      </c>
      <c r="AC2" s="1" t="e">
        <f ca="1">_xll.BDH(AC1, "PX_LAST", "ED-200CD", "28/02/2007","cols=2;rows=129")</f>
        <v>#NAME?</v>
      </c>
      <c r="AD2">
        <v>62.024999999999999</v>
      </c>
      <c r="AE2" s="1" t="e">
        <f ca="1">_xll.BDH(AE1, "PX_LAST", "ED-200CD", "28/04/2007","cols=2;rows=130")</f>
        <v>#NAME?</v>
      </c>
      <c r="AF2">
        <v>62.825000000000003</v>
      </c>
      <c r="AG2" s="1" t="e">
        <f ca="1">_xll.BDH(AG1, "PX_LAST", "ED-200CD", "28/06/2007","cols=2;rows=129")</f>
        <v>#NAME?</v>
      </c>
      <c r="AH2">
        <v>73.674999999999997</v>
      </c>
      <c r="AI2" s="1" t="e">
        <f ca="1">_xll.BDH(AI1, "PX_LAST", "ED-200CD", "28/07/2007","cols=2;rows=131")</f>
        <v>#NAME?</v>
      </c>
      <c r="AJ2">
        <v>70.400000000000006</v>
      </c>
      <c r="AK2" s="1" t="e">
        <f ca="1">_xll.BDH(AK1, "PX_LAST", "ED-200CD", "28/08/2007","cols=2;rows=130")</f>
        <v>#NAME?</v>
      </c>
      <c r="AL2">
        <v>73.825000000000003</v>
      </c>
      <c r="AM2" s="1" t="e">
        <f ca="1">_xll.BDH(AM1, "PX_LAST", "ED-200CD", "28/10/2007","cols=2;rows=131")</f>
        <v>#NAME?</v>
      </c>
      <c r="AN2">
        <v>68.400000000000006</v>
      </c>
      <c r="AO2" s="1" t="e">
        <f ca="1">_xll.BDH(AO1, "PX_LAST", "ED-200CD", "28/12/2007","cols=2;rows=133")</f>
        <v>#NAME?</v>
      </c>
      <c r="AP2">
        <v>65.650000000000006</v>
      </c>
      <c r="AQ2" s="1" t="e">
        <f ca="1">_xll.BDH(AQ1, "PX_LAST", "ED-200CD", "28/02/2008","cols=2;rows=130")</f>
        <v>#NAME?</v>
      </c>
      <c r="AR2">
        <v>70.974999999999994</v>
      </c>
      <c r="AS2" s="1" t="e">
        <f ca="1">_xll.BDH(AS1, "PX_LAST", "ED-200CD", "28/04/2008","cols=2;rows=128")</f>
        <v>#NAME?</v>
      </c>
      <c r="AT2">
        <v>69.400000000000006</v>
      </c>
      <c r="AU2" s="1" t="e">
        <f ca="1">_xll.BDH(AU1, "PX_LAST", "ED-200CD", "28/06/2008","cols=2;rows=129")</f>
        <v>#NAME?</v>
      </c>
      <c r="AV2">
        <v>77.55</v>
      </c>
      <c r="AW2" s="1" t="e">
        <f ca="1">_xll.BDH(AW1, "PX_LAST", "ED-200CD", "28/07/2008","cols=2;rows=130")</f>
        <v>#NAME?</v>
      </c>
      <c r="AX2">
        <v>73.95</v>
      </c>
      <c r="AY2" s="1" t="e">
        <f ca="1">_xll.BDH(AY1, "PX_LAST", "ED-200CD", "28/08/2008","cols=2;rows=131")</f>
        <v>#NAME?</v>
      </c>
      <c r="AZ2">
        <v>80.099999999999994</v>
      </c>
      <c r="BA2" s="1" t="e">
        <f ca="1">_xll.BDH(BA1, "PX_LAST", "ED-200CD", "28/10/2008","cols=2;rows=131")</f>
        <v>#NAME?</v>
      </c>
      <c r="BB2">
        <v>71.900000000000006</v>
      </c>
      <c r="BC2" s="1" t="e">
        <f ca="1">_xll.BDH(BC1, "PX_LAST", "ED-200CD", "28/12/2008","cols=2;rows=131")</f>
        <v>#NAME?</v>
      </c>
      <c r="BD2">
        <v>75.7</v>
      </c>
      <c r="BE2" s="1" t="e">
        <f ca="1">_xll.BDH(BE1, "PX_LAST", "ED-200CD", "28/02/2009","cols=2;rows=130")</f>
        <v>#NAME?</v>
      </c>
      <c r="BF2">
        <v>82.4</v>
      </c>
      <c r="BG2" s="1" t="e">
        <f ca="1">_xll.BDH(BG1, "PX_LAST", "ED-200CD", "28/04/2009","cols=2;rows=129")</f>
        <v>#NAME?</v>
      </c>
      <c r="BH2">
        <v>72.349999999999994</v>
      </c>
      <c r="BI2" s="1" t="e">
        <f ca="1">_xll.BDH(BI1, "PX_LAST", "ED-200CD", "28/06/2009","cols=2;rows=128")</f>
        <v>#NAME?</v>
      </c>
      <c r="BJ2">
        <v>78.275000000000006</v>
      </c>
      <c r="BK2" s="1" t="e">
        <f ca="1">_xll.BDH(BK1, "PX_LAST", "ED-200CD", "28/07/2009","cols=2;rows=130")</f>
        <v>#NAME?</v>
      </c>
      <c r="BL2">
        <v>81.674999999999997</v>
      </c>
      <c r="BM2" s="1" t="e">
        <f ca="1">_xll.BDH(BM1, "PX_LAST", "ED-200CD", "28/08/2009","cols=2;rows=132")</f>
        <v>#NAME?</v>
      </c>
      <c r="BN2">
        <v>72.45</v>
      </c>
      <c r="BO2" s="1" t="e">
        <f ca="1">_xll.BDH(BO1, "PX_LAST", "ED-200CD", "28/10/2009","cols=2;rows=130")</f>
        <v>#NAME?</v>
      </c>
      <c r="BP2">
        <v>67.349999999999994</v>
      </c>
      <c r="BQ2" s="1" t="e">
        <f ca="1">_xll.BDH(BQ1, "PX_LAST", "ED-200CD", "28/12/2009","cols=2;rows=132")</f>
        <v>#NAME?</v>
      </c>
      <c r="BR2">
        <v>61.1</v>
      </c>
      <c r="BS2" s="1" t="e">
        <f ca="1">_xll.BDH(BS1, "PX_LAST", "ED-200CD", "28/02/2010","cols=2;rows=129")</f>
        <v>#NAME?</v>
      </c>
      <c r="BT2">
        <v>52.3</v>
      </c>
      <c r="BU2" s="1" t="e">
        <f ca="1">_xll.BDH(BU1, "PX_LAST", "ED-200CD", "28/04/2010","cols=2;rows=129")</f>
        <v>#NAME?</v>
      </c>
      <c r="BV2">
        <v>64.150000000000006</v>
      </c>
      <c r="BW2" s="1" t="e">
        <f ca="1">_xll.BDH(BW1, "PX_LAST", "ED-200CD", "28/06/2010","cols=2;rows=128")</f>
        <v>#NAME?</v>
      </c>
      <c r="BX2">
        <v>77.650000000000006</v>
      </c>
      <c r="BY2" s="1" t="e">
        <f ca="1">_xll.BDH(BY1, "PX_LAST", "ED-200CD", "28/07/2010","cols=2;rows=130")</f>
        <v>#NAME?</v>
      </c>
      <c r="BZ2">
        <v>77.75</v>
      </c>
      <c r="CA2" s="1" t="e">
        <f ca="1">_xll.BDH(CA1, "PX_LAST", "ED-200CD", "28/08/2010","cols=2;rows=131")</f>
        <v>#NAME?</v>
      </c>
      <c r="CB2">
        <v>75.775000000000006</v>
      </c>
      <c r="CC2" s="1" t="e">
        <f ca="1">_xll.BDH(CC1, "PX_LAST", "ED-200CD", "28/10/2010","cols=2;rows=132")</f>
        <v>#NAME?</v>
      </c>
      <c r="CD2">
        <v>74.599999999999994</v>
      </c>
      <c r="CE2" s="1" t="e">
        <f ca="1">_xll.BDH(CE1, "PX_LAST", "ED-200CD", "28/12/2010","cols=2;rows=131")</f>
        <v>#NAME?</v>
      </c>
      <c r="CF2">
        <v>71.75</v>
      </c>
      <c r="CG2" s="1" t="e">
        <f ca="1">_xll.BDH(CG1, "PX_LAST", "ED-200CD", "28/02/2011","cols=2;rows=130")</f>
        <v>#NAME?</v>
      </c>
      <c r="CH2">
        <v>74.75</v>
      </c>
      <c r="CI2" s="1" t="e">
        <f ca="1">_xll.BDH(CI1, "PX_LAST", "ED-200CD", "28/04/2011","cols=2;rows=131")</f>
        <v>#NAME?</v>
      </c>
      <c r="CJ2">
        <v>80.2</v>
      </c>
      <c r="CK2" s="1" t="e">
        <f ca="1">_xll.BDH(CK1, "PX_LAST", "ED-200CD", "28/06/2011","cols=2;rows=129")</f>
        <v>#NAME?</v>
      </c>
      <c r="CL2">
        <v>89.5</v>
      </c>
      <c r="CM2" s="1" t="e">
        <f ca="1">_xll.BDH(CM1, "PX_LAST", "ED-200CD", "28/07/2011","cols=2;rows=131")</f>
        <v>#NAME?</v>
      </c>
      <c r="CN2">
        <v>93.3</v>
      </c>
      <c r="CO2" s="1" t="e">
        <f ca="1">_xll.BDH(CO1, "PX_LAST", "ED-200CD", "28/08/2011","cols=2;rows=130")</f>
        <v>#NAME?</v>
      </c>
      <c r="CP2">
        <v>98.575000000000003</v>
      </c>
      <c r="CQ2" s="1" t="e">
        <f ca="1">_xll.BDH(CQ1, "PX_LAST", "ED-200CD", "28/10/2011","cols=2;rows=132")</f>
        <v>#NAME?</v>
      </c>
      <c r="CR2">
        <v>92.85</v>
      </c>
      <c r="CS2" s="1" t="e">
        <f ca="1">_xll.BDH(CS1, "PX_LAST", "ED-200CD", "28/12/2011","cols=2;rows=131")</f>
        <v>#NAME?</v>
      </c>
      <c r="CT2">
        <v>85.8</v>
      </c>
      <c r="CU2" s="1" t="e">
        <f ca="1">_xll.BDH(CU1, "PX_LAST", "ED-200CD", "28/02/2012","cols=2;rows=129")</f>
        <v>#NAME?</v>
      </c>
      <c r="CV2">
        <v>87.924999999999997</v>
      </c>
      <c r="CW2" s="1" t="e">
        <f ca="1">_xll.BDH(CW1, "PX_LAST", "ED-200CD", "28/04/2012","cols=2;rows=130")</f>
        <v>#NAME?</v>
      </c>
      <c r="CX2">
        <v>94.25</v>
      </c>
      <c r="CY2" s="1" t="e">
        <f ca="1">_xll.BDH(CY1, "PX_LAST", "ED-200CD", "28/06/2012","cols=2;rows=129")</f>
        <v>#NAME?</v>
      </c>
      <c r="CZ2">
        <v>95.474999999999994</v>
      </c>
      <c r="DA2" s="1" t="e">
        <f ca="1">_xll.BDH(DA1, "PX_LAST", "ED-200CD", "28/07/2012","cols=2;rows=131")</f>
        <v>#NAME?</v>
      </c>
      <c r="DB2">
        <v>94.825000000000003</v>
      </c>
      <c r="DC2" s="1" t="e">
        <f ca="1">_xll.BDH(DC1, "PX_LAST", "ED-200CD", "28/08/2012","cols=2;rows=130")</f>
        <v>#NAME?</v>
      </c>
      <c r="DD2">
        <v>98.825000000000003</v>
      </c>
      <c r="DE2" s="1" t="e">
        <f ca="1">_xll.BDH(DE1, "PX_LAST", "ED-200CD", "28/10/2012","cols=2;rows=131")</f>
        <v>#NAME?</v>
      </c>
      <c r="DF2">
        <v>86.15</v>
      </c>
      <c r="DG2" s="1" t="e">
        <f ca="1">_xll.BDH(DG1, "PX_LAST", "ED-200CD", "28/12/2012","cols=2;rows=133")</f>
        <v>#NAME?</v>
      </c>
      <c r="DH2">
        <v>79.924999999999997</v>
      </c>
      <c r="DI2" s="1" t="e">
        <f ca="1">_xll.BDH(DI1, "PX_LAST", "ED-200CD", "28/02/2013","cols=2;rows=130")</f>
        <v>#NAME?</v>
      </c>
      <c r="DJ2">
        <v>80.7</v>
      </c>
      <c r="DK2" s="1" t="e">
        <f ca="1">_xll.BDH(DK1, "PX_LAST", "ED-200CD", "28/04/2013","cols=2;rows=128")</f>
        <v>#NAME?</v>
      </c>
      <c r="DL2">
        <v>88.125</v>
      </c>
      <c r="DM2" s="1" t="e">
        <f ca="1">_xll.BDH(DM1, "PX_LAST", "ED-200CD", "28/06/2013","cols=2;rows=130")</f>
        <v>#NAME?</v>
      </c>
      <c r="DN2">
        <v>98.2</v>
      </c>
      <c r="DO2" s="1" t="e">
        <f ca="1">_xll.BDH(DO1, "PX_LAST", "ED-200CD", "28/07/2013","cols=2;rows=130")</f>
        <v>#NAME?</v>
      </c>
      <c r="DP2">
        <v>98.25</v>
      </c>
      <c r="DQ2" s="1" t="e">
        <f ca="1">_xll.BDH(DQ1, "PX_LAST", "ED-200CD", "28/08/2013","cols=2;rows=130")</f>
        <v>#NAME?</v>
      </c>
      <c r="DR2">
        <v>94</v>
      </c>
      <c r="DS2" s="1" t="e">
        <f ca="1">_xll.BDH(DS1, "PX_LAST", "ED-200CD", "28/10/2013","cols=2;rows=131")</f>
        <v>#NAME?</v>
      </c>
      <c r="DT2">
        <v>81.2</v>
      </c>
      <c r="DU2" s="1" t="e">
        <f ca="1">_xll.BDH(DU1, "PX_LAST", "ED-200CD", "28/12/2013","cols=2;rows=132")</f>
        <v>#NAME?</v>
      </c>
      <c r="DV2">
        <v>80.75</v>
      </c>
      <c r="DW2" s="1" t="e">
        <f ca="1">_xll.BDH(DW1, "PX_LAST", "ED-200CD", "28/02/2014","cols=2;rows=131")</f>
        <v>#NAME?</v>
      </c>
      <c r="DX2">
        <v>84.45</v>
      </c>
      <c r="DY2" s="1" t="e">
        <f ca="1">_xll.BDH(DY1, "PX_LAST", "ED-200CD", "28/04/2014","cols=2;rows=129")</f>
        <v>#NAME?</v>
      </c>
      <c r="DZ2">
        <v>89.7</v>
      </c>
      <c r="EA2" s="1" t="e">
        <f ca="1">_xll.BDH(EA1, "PX_LAST", "ED-200CD", "28/06/2014","cols=2;rows=129")</f>
        <v>#NAME?</v>
      </c>
      <c r="EB2">
        <v>100.575</v>
      </c>
      <c r="EC2" s="1" t="e">
        <f ca="1">_xll.BDH(EC1, "PX_LAST", "ED-200CD", "28/07/2014","cols=2;rows=130")</f>
        <v>#NAME?</v>
      </c>
      <c r="ED2">
        <v>99.65</v>
      </c>
      <c r="EE2" s="1" t="e">
        <f ca="1">_xll.BDH(EE1, "PX_LAST", "ED-200CD", "28/08/2014","cols=2;rows=131")</f>
        <v>#NAME?</v>
      </c>
      <c r="EF2">
        <v>103</v>
      </c>
      <c r="EG2" s="1" t="e">
        <f ca="1">_xll.BDH(EG1, "PX_LAST", "ED-200CD", "28/10/2014","cols=2;rows=130")</f>
        <v>#NAME?</v>
      </c>
      <c r="EH2">
        <v>98.75</v>
      </c>
      <c r="EI2" s="1" t="e">
        <f ca="1">_xll.BDH(EI1, "PX_LAST", "ED-200CD", "28/12/2014","cols=2;rows=131")</f>
        <v>#NAME?</v>
      </c>
      <c r="EJ2">
        <v>95.15</v>
      </c>
      <c r="EK2" s="1" t="e">
        <f ca="1">_xll.BDH(EK1, "PX_LAST", "ED-200CD", "28/02/2015","cols=2;rows=130")</f>
        <v>#NAME?</v>
      </c>
      <c r="EL2">
        <v>88.724999999999994</v>
      </c>
      <c r="EM2" s="1" t="e">
        <f ca="1">_xll.BDH(EM1, "PX_LAST", "ED-200CD", "28/04/2015","cols=2;rows=129")</f>
        <v>#NAME?</v>
      </c>
      <c r="EN2">
        <v>92</v>
      </c>
      <c r="EO2" s="1" t="e">
        <f ca="1">_xll.BDH(EO1, "PX_LAST", "ED-200CD", "28/06/2015","cols=2;rows=128")</f>
        <v>#NAME?</v>
      </c>
      <c r="EP2">
        <v>92.3</v>
      </c>
      <c r="EQ2" s="1" t="e">
        <f ca="1">_xll.BDH(EQ1, "PX_LAST", "ED-200CD", "28/07/2015","cols=2;rows=130")</f>
        <v>#NAME?</v>
      </c>
      <c r="ER2">
        <v>88.15</v>
      </c>
      <c r="ES2" s="1" t="e">
        <f ca="1">_xll.BDH(ES1, "PX_LAST", "ED-200CD", "28/08/2015","cols=2;rows=132")</f>
        <v>#NAME?</v>
      </c>
      <c r="ET2">
        <v>81.025000000000006</v>
      </c>
      <c r="EU2" s="1" t="e">
        <f ca="1">_xll.BDH(EU1, "PX_LAST", "ED-200CD", "28/10/2015","cols=2;rows=131")</f>
        <v>#NAME?</v>
      </c>
      <c r="EV2">
        <v>71.25</v>
      </c>
      <c r="EW2" s="1" t="e">
        <f ca="1">_xll.BDH(EW1, "PX_LAST", "ED-200CD", "28/12/2015","cols=2;rows=131")</f>
        <v>#NAME?</v>
      </c>
      <c r="EX2">
        <v>66.724999999999994</v>
      </c>
      <c r="EY2" s="1" t="e">
        <f ca="1">_xll.BDH(EY1, "PX_LAST", "ED-200CD", "28/02/2016","cols=2;rows=129")</f>
        <v>#NAME?</v>
      </c>
      <c r="EZ2">
        <v>65.224999999999994</v>
      </c>
      <c r="FA2" s="1" t="e">
        <f ca="1">_xll.BDH(FA1, "PX_LAST", "ED-200CD", "28/04/2016","cols=2;rows=129")</f>
        <v>#NAME?</v>
      </c>
      <c r="FB2">
        <v>72.974999999999994</v>
      </c>
      <c r="FC2" s="1" t="e">
        <f ca="1">_xll.BDH(FC1, "PX_LAST", "ED-200CD", "28/06/2016","cols=2;rows=128")</f>
        <v>#NAME?</v>
      </c>
      <c r="FD2">
        <v>75.099999999999994</v>
      </c>
      <c r="FE2" s="1" t="e">
        <f ca="1">_xll.BDH(FE1, "PX_LAST", "ED-200CD", "28/07/2016","cols=2;rows=131")</f>
        <v>#NAME?</v>
      </c>
      <c r="FF2">
        <v>76.849999999999994</v>
      </c>
      <c r="FG2" s="1" t="e">
        <f ca="1">_xll.BDH(FG1, "PX_LAST", "ED-200CD", "28/08/2016","cols=2;rows=130")</f>
        <v>#NAME?</v>
      </c>
      <c r="FH2">
        <v>79.3</v>
      </c>
      <c r="FI2" s="1" t="e">
        <f ca="1">_xll.BDH(FI1, "PX_LAST", "ED-200CD", "28/10/2016","cols=2;rows=133")</f>
        <v>#NAME?</v>
      </c>
      <c r="FJ2">
        <v>69.625</v>
      </c>
      <c r="FK2" s="1" t="e">
        <f ca="1">_xll.BDH(FK1, "PX_LAST", "ED-200CD", "28/12/2016","cols=2;rows=131")</f>
        <v>#NAME?</v>
      </c>
      <c r="FL2">
        <v>66.95</v>
      </c>
      <c r="FM2" s="1" t="e">
        <f ca="1">_xll.BDH(FM1, "PX_LAST", "ED-200CD", "28/02/2017","cols=2;rows=129")</f>
        <v>#NAME?</v>
      </c>
      <c r="FN2">
        <v>58.6</v>
      </c>
      <c r="FO2" s="1" t="e">
        <f ca="1">_xll.BDH(FO1, "PX_LAST", "ED-200CD", "28/04/2017","cols=2;rows=131")</f>
        <v>#NAME?</v>
      </c>
      <c r="FP2">
        <v>56.875</v>
      </c>
      <c r="FQ2" s="1" t="e">
        <f ca="1">_xll.BDH(FQ1, "PX_LAST", "ED-200CD", "28/06/2017","cols=2;rows=128")</f>
        <v>#NAME?</v>
      </c>
      <c r="FR2">
        <v>76.575000000000003</v>
      </c>
      <c r="FS2" s="1" t="e">
        <f ca="1">_xll.BDH(FS1, "PX_LAST", "ED-200CD", "28/07/2017","cols=2;rows=132")</f>
        <v>#NAME?</v>
      </c>
      <c r="FT2">
        <v>76.825000000000003</v>
      </c>
      <c r="FU2" s="1" t="e">
        <f ca="1">_xll.BDH(FU1, "PX_LAST", "ED-200CD", "28/08/2017","cols=2;rows=130")</f>
        <v>#NAME?</v>
      </c>
      <c r="FV2">
        <v>78.174999999999997</v>
      </c>
      <c r="FW2" s="1" t="e">
        <f ca="1">_xll.BDH(FW1, "PX_LAST", "ED-200CD", "28/10/2017","cols=2;rows=131")</f>
        <v>#NAME?</v>
      </c>
      <c r="FX2">
        <v>65.325000000000003</v>
      </c>
      <c r="FY2" s="1" t="e">
        <f ca="1">_xll.BDH(FY1, "PX_LAST", "ED-200CD", "28/12/2017","cols=2;rows=132")</f>
        <v>#NAME?</v>
      </c>
      <c r="FZ2">
        <v>63.55</v>
      </c>
      <c r="GA2" s="1" t="e">
        <f ca="1">_xll.BDH(GA1, "PX_LAST", "ED-200CD", "28/02/2018","cols=2;rows=130")</f>
        <v>#NAME?</v>
      </c>
      <c r="GB2">
        <v>67.45</v>
      </c>
      <c r="GC2" s="1" t="e">
        <f ca="1">_xll.BDH(GC1, "PX_LAST", "ED-200CD", "28/04/2018","cols=2;rows=130")</f>
        <v>#NAME?</v>
      </c>
      <c r="GD2">
        <v>71.650000000000006</v>
      </c>
      <c r="GE2" s="1" t="e">
        <f ca="1">_xll.BDH(GE1, "PX_LAST", "ED-200CD", "28/06/2018","cols=2;rows=130")</f>
        <v>#NAME?</v>
      </c>
      <c r="GF2">
        <v>83.275000000000006</v>
      </c>
      <c r="GG2" s="1" t="e">
        <f ca="1">_xll.BDH(GG1, "PX_LAST", "ED-200CD", "28/07/2018","cols=2;rows=132")</f>
        <v>#NAME?</v>
      </c>
      <c r="GH2">
        <v>85.075000000000003</v>
      </c>
      <c r="GI2" s="1" t="e">
        <f ca="1">_xll.BDH(GI1, "PX_LAST", "ED-200CD", "28/08/2018","cols=2;rows=131")</f>
        <v>#NAME?</v>
      </c>
      <c r="GJ2">
        <v>80.375</v>
      </c>
      <c r="GK2" s="1" t="e">
        <f ca="1">_xll.BDH(GK1, "PX_LAST", "ED-200CD", "28/10/2018","cols=2;rows=132")</f>
        <v>#NAME?</v>
      </c>
      <c r="GL2">
        <v>66.2</v>
      </c>
      <c r="GM2" s="1" t="e">
        <f ca="1">_xll.BDH(GM1, "PX_LAST", "ED-200CD", "28/12/2018","cols=2;rows=134")</f>
        <v>#NAME?</v>
      </c>
      <c r="GN2">
        <v>59.774999999999999</v>
      </c>
      <c r="GO2" s="1" t="e">
        <f ca="1">_xll.BDH(GO1, "PX_LAST", "ED-200CD", "28/02/2019","cols=2;rows=131")</f>
        <v>#NAME?</v>
      </c>
      <c r="GP2">
        <v>53.975000000000001</v>
      </c>
      <c r="GQ2" s="1" t="e">
        <f ca="1">_xll.BDH(GQ1, "PX_LAST", "ED-200CD", "28/04/2019","cols=2;rows=130")</f>
        <v>#NAME?</v>
      </c>
      <c r="GR2">
        <v>71.125</v>
      </c>
      <c r="GS2" s="1" t="e">
        <f ca="1">_xll.BDH(GS1, "PX_LAST", "ED-200CD", "28/06/2019","cols=2;rows=131")</f>
        <v>#NAME?</v>
      </c>
      <c r="GT2">
        <v>84</v>
      </c>
      <c r="GU2" s="1" t="e">
        <f ca="1">_xll.BDH(GU1, "PX_LAST", "ED-200CD", "28/07/2019","cols=2;rows=131")</f>
        <v>#NAME?</v>
      </c>
      <c r="GV2">
        <v>82</v>
      </c>
      <c r="GW2" s="1" t="e">
        <f ca="1">_xll.BDH(GW1, "PX_LAST", "ED-200CD", "28/08/2019","cols=2;rows=131")</f>
        <v>#NAME?</v>
      </c>
      <c r="GX2">
        <v>77.3</v>
      </c>
      <c r="GY2" s="1" t="e">
        <f ca="1">_xll.BDH(GY1, "PX_LAST", "ED-200CD", "28/10/2019","cols=2;rows=131")</f>
        <v>#NAME?</v>
      </c>
      <c r="GZ2">
        <v>90.95</v>
      </c>
      <c r="HA2" s="1" t="e">
        <f ca="1">_xll.BDH(HA1, "PX_LAST", "ED-200CD", "28/12/2019","cols=2;rows=133")</f>
        <v>#NAME?</v>
      </c>
      <c r="HB2">
        <v>79.375</v>
      </c>
      <c r="HC2" s="1" t="e">
        <f ca="1">_xll.BDH(HC1, "PX_LAST", "ED-200CD", "28/02/2020","cols=2;rows=132")</f>
        <v>#NAME?</v>
      </c>
      <c r="HD2">
        <v>71.325000000000003</v>
      </c>
      <c r="HE2" s="1"/>
      <c r="HG2" s="1"/>
      <c r="HI2" s="1"/>
      <c r="HK2" s="1"/>
      <c r="HM2" s="1"/>
      <c r="HO2" s="1"/>
    </row>
    <row r="3" spans="1:223" x14ac:dyDescent="0.3">
      <c r="A3" s="1">
        <v>38211</v>
      </c>
      <c r="B3">
        <v>61.95</v>
      </c>
      <c r="C3" s="1">
        <v>38271</v>
      </c>
      <c r="D3">
        <v>63.75</v>
      </c>
      <c r="E3" s="1">
        <v>38331</v>
      </c>
      <c r="F3">
        <v>72.650000000000006</v>
      </c>
      <c r="G3" s="1">
        <v>38362</v>
      </c>
      <c r="H3">
        <v>72.650000000000006</v>
      </c>
      <c r="I3" s="1">
        <v>38392</v>
      </c>
      <c r="J3">
        <v>70.525000000000006</v>
      </c>
      <c r="K3" s="1">
        <v>38453</v>
      </c>
      <c r="L3">
        <v>64</v>
      </c>
      <c r="M3" s="1">
        <v>38516</v>
      </c>
      <c r="N3">
        <v>56.4</v>
      </c>
      <c r="O3" s="1">
        <v>38576</v>
      </c>
      <c r="P3">
        <v>59.625</v>
      </c>
      <c r="Q3" s="1">
        <v>38635</v>
      </c>
      <c r="R3">
        <v>66.55</v>
      </c>
      <c r="S3" s="1">
        <v>38698</v>
      </c>
      <c r="T3">
        <v>72.150000000000006</v>
      </c>
      <c r="U3" s="1">
        <v>38726</v>
      </c>
      <c r="V3">
        <v>70.099999999999994</v>
      </c>
      <c r="W3" s="1">
        <v>38757</v>
      </c>
      <c r="X3">
        <v>64.45</v>
      </c>
      <c r="Y3" s="1">
        <v>38818</v>
      </c>
      <c r="Z3">
        <v>54.924999999999997</v>
      </c>
      <c r="AA3" s="1">
        <v>38880</v>
      </c>
      <c r="AB3">
        <v>56.2</v>
      </c>
      <c r="AC3" s="1">
        <v>38943</v>
      </c>
      <c r="AD3">
        <v>61.9</v>
      </c>
      <c r="AE3" s="1">
        <v>39000</v>
      </c>
      <c r="AF3">
        <v>62.95</v>
      </c>
      <c r="AG3" s="1">
        <v>39062</v>
      </c>
      <c r="AH3">
        <v>73.55</v>
      </c>
      <c r="AI3" s="1">
        <v>39091</v>
      </c>
      <c r="AJ3">
        <v>70.099999999999994</v>
      </c>
      <c r="AK3" s="1">
        <v>39122</v>
      </c>
      <c r="AL3">
        <v>74.3</v>
      </c>
      <c r="AM3" s="1">
        <v>39183</v>
      </c>
      <c r="AN3">
        <v>68.55</v>
      </c>
      <c r="AO3" s="1">
        <v>39244</v>
      </c>
      <c r="AP3">
        <v>65.45</v>
      </c>
      <c r="AQ3" s="1">
        <v>39307</v>
      </c>
      <c r="AR3">
        <v>71.825000000000003</v>
      </c>
      <c r="AS3" s="1">
        <v>39366</v>
      </c>
      <c r="AT3">
        <v>69.724999999999994</v>
      </c>
      <c r="AU3" s="1">
        <v>39427</v>
      </c>
      <c r="AV3">
        <v>77</v>
      </c>
      <c r="AW3" s="1">
        <v>39457</v>
      </c>
      <c r="AX3">
        <v>74.5</v>
      </c>
      <c r="AY3" s="1">
        <v>39489</v>
      </c>
      <c r="AZ3">
        <v>79.55</v>
      </c>
      <c r="BA3" s="1">
        <v>39549</v>
      </c>
      <c r="BB3">
        <v>72.7</v>
      </c>
      <c r="BC3" s="1">
        <v>39610</v>
      </c>
      <c r="BD3">
        <v>76.875</v>
      </c>
      <c r="BE3" s="1">
        <v>39672</v>
      </c>
      <c r="BF3">
        <v>81.3</v>
      </c>
      <c r="BG3" s="1">
        <v>39731</v>
      </c>
      <c r="BH3">
        <v>70.25</v>
      </c>
      <c r="BI3" s="1">
        <v>39792</v>
      </c>
      <c r="BJ3">
        <v>77.849999999999994</v>
      </c>
      <c r="BK3" s="1">
        <v>39822</v>
      </c>
      <c r="BL3">
        <v>81.150000000000006</v>
      </c>
      <c r="BM3" s="1">
        <v>39853</v>
      </c>
      <c r="BN3">
        <v>73.099999999999994</v>
      </c>
      <c r="BO3" s="1">
        <v>39917</v>
      </c>
      <c r="BP3">
        <v>65.95</v>
      </c>
      <c r="BQ3" s="1">
        <v>39975</v>
      </c>
      <c r="BR3">
        <v>61.5</v>
      </c>
      <c r="BS3" s="1">
        <v>40037</v>
      </c>
      <c r="BT3">
        <v>52.575000000000003</v>
      </c>
      <c r="BU3" s="1">
        <v>40098</v>
      </c>
      <c r="BV3">
        <v>64.95</v>
      </c>
      <c r="BW3" s="1">
        <v>40157</v>
      </c>
      <c r="BX3">
        <v>78.025000000000006</v>
      </c>
      <c r="BY3" s="1">
        <v>40189</v>
      </c>
      <c r="BZ3">
        <v>77.775000000000006</v>
      </c>
      <c r="CA3" s="1">
        <v>40218</v>
      </c>
      <c r="CB3">
        <v>75.849999999999994</v>
      </c>
      <c r="CC3" s="1">
        <v>40280</v>
      </c>
      <c r="CD3">
        <v>74.674999999999997</v>
      </c>
      <c r="CE3" s="1">
        <v>40340</v>
      </c>
      <c r="CF3">
        <v>72</v>
      </c>
      <c r="CG3" s="1">
        <v>40402</v>
      </c>
      <c r="CH3">
        <v>75.924999999999997</v>
      </c>
      <c r="CI3" s="1">
        <v>40462</v>
      </c>
      <c r="CJ3">
        <v>80.424999999999997</v>
      </c>
      <c r="CK3" s="1">
        <v>40522</v>
      </c>
      <c r="CL3">
        <v>89.075000000000003</v>
      </c>
      <c r="CM3" s="1">
        <v>40553</v>
      </c>
      <c r="CN3">
        <v>93.65</v>
      </c>
      <c r="CO3" s="1">
        <v>40583</v>
      </c>
      <c r="CP3">
        <v>98.95</v>
      </c>
      <c r="CQ3" s="1">
        <v>40644</v>
      </c>
      <c r="CR3">
        <v>93.025000000000006</v>
      </c>
      <c r="CS3" s="1">
        <v>40707</v>
      </c>
      <c r="CT3">
        <v>86</v>
      </c>
      <c r="CU3" s="1">
        <v>40767</v>
      </c>
      <c r="CV3">
        <v>88.575000000000003</v>
      </c>
      <c r="CW3" s="1">
        <v>40827</v>
      </c>
      <c r="CX3">
        <v>94.075000000000003</v>
      </c>
      <c r="CY3" s="1">
        <v>40889</v>
      </c>
      <c r="CZ3">
        <v>95.7</v>
      </c>
      <c r="DA3" s="1">
        <v>40918</v>
      </c>
      <c r="DB3">
        <v>95.325000000000003</v>
      </c>
      <c r="DC3" s="1">
        <v>40949</v>
      </c>
      <c r="DD3">
        <v>98.125</v>
      </c>
      <c r="DE3" s="1">
        <v>41010</v>
      </c>
      <c r="DF3">
        <v>85.325000000000003</v>
      </c>
      <c r="DG3" s="1">
        <v>41071</v>
      </c>
      <c r="DH3">
        <v>79.95</v>
      </c>
      <c r="DI3" s="1">
        <v>41134</v>
      </c>
      <c r="DJ3">
        <v>81.55</v>
      </c>
      <c r="DK3" s="1">
        <v>41192</v>
      </c>
      <c r="DL3">
        <v>89.15</v>
      </c>
      <c r="DM3" s="1">
        <v>41253</v>
      </c>
      <c r="DN3">
        <v>98.4</v>
      </c>
      <c r="DO3" s="1">
        <v>41283</v>
      </c>
      <c r="DP3">
        <v>96</v>
      </c>
      <c r="DQ3" s="1">
        <v>41316</v>
      </c>
      <c r="DR3">
        <v>94.25</v>
      </c>
      <c r="DS3" s="1">
        <v>41375</v>
      </c>
      <c r="DT3">
        <v>81</v>
      </c>
      <c r="DU3" s="1">
        <v>41436</v>
      </c>
      <c r="DV3">
        <v>80.849999999999994</v>
      </c>
      <c r="DW3" s="1">
        <v>41498</v>
      </c>
      <c r="DX3">
        <v>85.275000000000006</v>
      </c>
      <c r="DY3" s="1">
        <v>41557</v>
      </c>
      <c r="DZ3">
        <v>90.05</v>
      </c>
      <c r="EA3" s="1">
        <v>41618</v>
      </c>
      <c r="EB3">
        <v>100.175</v>
      </c>
      <c r="EC3" s="1">
        <v>41648</v>
      </c>
      <c r="ED3">
        <v>99.45</v>
      </c>
      <c r="EE3" s="1">
        <v>41680</v>
      </c>
      <c r="EF3">
        <v>102.9</v>
      </c>
      <c r="EG3" s="1">
        <v>41740</v>
      </c>
      <c r="EH3">
        <v>99.4</v>
      </c>
      <c r="EI3" s="1">
        <v>41801</v>
      </c>
      <c r="EJ3">
        <v>96.25</v>
      </c>
      <c r="EK3" s="1">
        <v>41863</v>
      </c>
      <c r="EL3">
        <v>87.25</v>
      </c>
      <c r="EM3" s="1">
        <v>41922</v>
      </c>
      <c r="EN3">
        <v>91.5</v>
      </c>
      <c r="EO3" s="1">
        <v>41983</v>
      </c>
      <c r="EP3">
        <v>92.65</v>
      </c>
      <c r="EQ3" s="1">
        <v>42013</v>
      </c>
      <c r="ER3">
        <v>88.025000000000006</v>
      </c>
      <c r="ES3" s="1">
        <v>42044</v>
      </c>
      <c r="ET3">
        <v>80.525000000000006</v>
      </c>
      <c r="EU3" s="1">
        <v>42107</v>
      </c>
      <c r="EV3">
        <v>71.150000000000006</v>
      </c>
      <c r="EW3" s="1">
        <v>42166</v>
      </c>
      <c r="EX3">
        <v>66.275000000000006</v>
      </c>
      <c r="EY3" s="1">
        <v>42228</v>
      </c>
      <c r="EZ3">
        <v>65.349999999999994</v>
      </c>
      <c r="FA3" s="1">
        <v>42289</v>
      </c>
      <c r="FB3">
        <v>73.45</v>
      </c>
      <c r="FC3" s="1">
        <v>42349</v>
      </c>
      <c r="FD3">
        <v>76.174999999999997</v>
      </c>
      <c r="FE3" s="1">
        <v>42380</v>
      </c>
      <c r="FF3">
        <v>77.099999999999994</v>
      </c>
      <c r="FG3" s="1">
        <v>42410</v>
      </c>
      <c r="FH3">
        <v>78.2</v>
      </c>
      <c r="FI3" s="1">
        <v>42471</v>
      </c>
      <c r="FJ3">
        <v>69.174999999999997</v>
      </c>
      <c r="FK3" s="1">
        <v>42534</v>
      </c>
      <c r="FL3">
        <v>66.825000000000003</v>
      </c>
      <c r="FM3" s="1">
        <v>42594</v>
      </c>
      <c r="FN3">
        <v>59</v>
      </c>
      <c r="FO3" s="1">
        <v>42653</v>
      </c>
      <c r="FP3">
        <v>57.024999999999999</v>
      </c>
      <c r="FQ3" s="1">
        <v>42716</v>
      </c>
      <c r="FR3">
        <v>76.599999999999994</v>
      </c>
      <c r="FS3" s="1">
        <v>42744</v>
      </c>
      <c r="FT3">
        <v>77.174999999999997</v>
      </c>
      <c r="FU3" s="1">
        <v>42775</v>
      </c>
      <c r="FV3">
        <v>77.224999999999994</v>
      </c>
      <c r="FW3" s="1">
        <v>42836</v>
      </c>
      <c r="FX3">
        <v>65.924999999999997</v>
      </c>
      <c r="FY3" s="1">
        <v>42898</v>
      </c>
      <c r="FZ3">
        <v>63.075000000000003</v>
      </c>
      <c r="GA3" s="1">
        <v>42961</v>
      </c>
      <c r="GB3">
        <v>67.674999999999997</v>
      </c>
      <c r="GC3" s="1">
        <v>43018</v>
      </c>
      <c r="GD3">
        <v>71.7</v>
      </c>
      <c r="GE3" s="1">
        <v>43080</v>
      </c>
      <c r="GF3">
        <v>82.174999999999997</v>
      </c>
      <c r="GG3" s="1">
        <v>43109</v>
      </c>
      <c r="GH3">
        <v>85.125</v>
      </c>
      <c r="GI3" s="1">
        <v>43140</v>
      </c>
      <c r="GJ3">
        <v>79.974999999999994</v>
      </c>
      <c r="GK3" s="1">
        <v>43201</v>
      </c>
      <c r="GL3">
        <v>67.05</v>
      </c>
      <c r="GM3" s="1">
        <v>43262</v>
      </c>
      <c r="GN3">
        <v>59.2</v>
      </c>
      <c r="GO3" s="1">
        <v>43325</v>
      </c>
      <c r="GP3">
        <v>54.65</v>
      </c>
      <c r="GQ3" s="1">
        <v>43383</v>
      </c>
      <c r="GR3">
        <v>70.424999999999997</v>
      </c>
      <c r="GS3" s="1">
        <v>43444</v>
      </c>
      <c r="GT3">
        <v>83.45</v>
      </c>
      <c r="GU3" s="1">
        <v>43474</v>
      </c>
      <c r="GV3">
        <v>82.825000000000003</v>
      </c>
      <c r="GW3" s="1">
        <v>43507</v>
      </c>
      <c r="GX3">
        <v>78.575000000000003</v>
      </c>
      <c r="GY3" s="1">
        <v>43566</v>
      </c>
      <c r="GZ3">
        <v>92.974999999999994</v>
      </c>
      <c r="HA3" s="1">
        <v>43627</v>
      </c>
      <c r="HB3">
        <v>76.424999999999997</v>
      </c>
      <c r="HC3" s="1">
        <v>43689</v>
      </c>
      <c r="HD3">
        <v>70.7</v>
      </c>
    </row>
    <row r="4" spans="1:223" x14ac:dyDescent="0.3">
      <c r="A4" s="1">
        <v>38212</v>
      </c>
      <c r="B4">
        <v>63.4</v>
      </c>
      <c r="C4" s="1">
        <v>38272</v>
      </c>
      <c r="D4">
        <v>61.975000000000001</v>
      </c>
      <c r="E4" s="1">
        <v>38334</v>
      </c>
      <c r="F4">
        <v>73.025000000000006</v>
      </c>
      <c r="G4" s="1">
        <v>38363</v>
      </c>
      <c r="H4">
        <v>74.2</v>
      </c>
      <c r="I4" s="1">
        <v>38393</v>
      </c>
      <c r="J4">
        <v>69.150000000000006</v>
      </c>
      <c r="K4" s="1">
        <v>38454</v>
      </c>
      <c r="L4">
        <v>63.924999999999997</v>
      </c>
      <c r="M4" s="1">
        <v>38517</v>
      </c>
      <c r="N4">
        <v>54.725000000000001</v>
      </c>
      <c r="O4" s="1">
        <v>38579</v>
      </c>
      <c r="P4">
        <v>60.1</v>
      </c>
      <c r="Q4" s="1">
        <v>38636</v>
      </c>
      <c r="R4">
        <v>65.75</v>
      </c>
      <c r="S4" s="1">
        <v>38699</v>
      </c>
      <c r="T4">
        <v>72.674999999999997</v>
      </c>
      <c r="U4" s="1">
        <v>38727</v>
      </c>
      <c r="V4">
        <v>68.724999999999994</v>
      </c>
      <c r="W4" s="1">
        <v>38758</v>
      </c>
      <c r="X4">
        <v>64.75</v>
      </c>
      <c r="Y4" s="1">
        <v>38819</v>
      </c>
      <c r="Z4">
        <v>55.65</v>
      </c>
      <c r="AA4" s="1">
        <v>38881</v>
      </c>
      <c r="AB4">
        <v>57.3</v>
      </c>
      <c r="AC4" s="1">
        <v>38944</v>
      </c>
      <c r="AD4">
        <v>61.9</v>
      </c>
      <c r="AE4" s="1">
        <v>39001</v>
      </c>
      <c r="AF4">
        <v>62.8</v>
      </c>
      <c r="AG4" s="1">
        <v>39063</v>
      </c>
      <c r="AH4">
        <v>73.650000000000006</v>
      </c>
      <c r="AI4" s="1">
        <v>39092</v>
      </c>
      <c r="AJ4">
        <v>70.825000000000003</v>
      </c>
      <c r="AK4" s="1">
        <v>39125</v>
      </c>
      <c r="AL4">
        <v>75</v>
      </c>
      <c r="AM4" s="1">
        <v>39184</v>
      </c>
      <c r="AN4">
        <v>68.424999999999997</v>
      </c>
      <c r="AO4" s="1">
        <v>39245</v>
      </c>
      <c r="AP4">
        <v>65.849999999999994</v>
      </c>
      <c r="AQ4" s="1">
        <v>39308</v>
      </c>
      <c r="AR4">
        <v>70</v>
      </c>
      <c r="AS4" s="1">
        <v>39367</v>
      </c>
      <c r="AT4">
        <v>67.7</v>
      </c>
      <c r="AU4" s="1">
        <v>39428</v>
      </c>
      <c r="AV4">
        <v>76.275000000000006</v>
      </c>
      <c r="AW4" s="1">
        <v>39458</v>
      </c>
      <c r="AX4">
        <v>74.775000000000006</v>
      </c>
      <c r="AY4" s="1">
        <v>39490</v>
      </c>
      <c r="AZ4">
        <v>78.150000000000006</v>
      </c>
      <c r="BA4" s="1">
        <v>39552</v>
      </c>
      <c r="BB4">
        <v>72.875</v>
      </c>
      <c r="BC4" s="1">
        <v>39611</v>
      </c>
      <c r="BD4">
        <v>75.974999999999994</v>
      </c>
      <c r="BE4" s="1">
        <v>39673</v>
      </c>
      <c r="BF4">
        <v>82.55</v>
      </c>
      <c r="BG4" s="1">
        <v>39734</v>
      </c>
      <c r="BH4">
        <v>72.724999999999994</v>
      </c>
      <c r="BI4" s="1">
        <v>39793</v>
      </c>
      <c r="BJ4">
        <v>77.599999999999994</v>
      </c>
      <c r="BK4" s="1">
        <v>39825</v>
      </c>
      <c r="BL4">
        <v>79.924999999999997</v>
      </c>
      <c r="BM4" s="1">
        <v>39854</v>
      </c>
      <c r="BN4">
        <v>74.900000000000006</v>
      </c>
      <c r="BO4" s="1">
        <v>39918</v>
      </c>
      <c r="BP4">
        <v>66.400000000000006</v>
      </c>
      <c r="BQ4" s="1">
        <v>39976</v>
      </c>
      <c r="BR4">
        <v>59.325000000000003</v>
      </c>
      <c r="BS4" s="1">
        <v>40038</v>
      </c>
      <c r="BT4">
        <v>53.75</v>
      </c>
      <c r="BU4" s="1">
        <v>40099</v>
      </c>
      <c r="BV4">
        <v>64.775000000000006</v>
      </c>
      <c r="BW4" s="1">
        <v>40158</v>
      </c>
      <c r="BX4">
        <v>77.849999999999994</v>
      </c>
      <c r="BY4" s="1">
        <v>40190</v>
      </c>
      <c r="BZ4">
        <v>77.400000000000006</v>
      </c>
      <c r="CA4" s="1">
        <v>40219</v>
      </c>
      <c r="CB4">
        <v>76.424999999999997</v>
      </c>
      <c r="CC4" s="1">
        <v>40281</v>
      </c>
      <c r="CD4">
        <v>75.424999999999997</v>
      </c>
      <c r="CE4" s="1">
        <v>40343</v>
      </c>
      <c r="CF4">
        <v>72.45</v>
      </c>
      <c r="CG4" s="1">
        <v>40403</v>
      </c>
      <c r="CH4">
        <v>76</v>
      </c>
      <c r="CI4" s="1">
        <v>40463</v>
      </c>
      <c r="CJ4">
        <v>80.5</v>
      </c>
      <c r="CK4" s="1">
        <v>40525</v>
      </c>
      <c r="CL4">
        <v>90.075000000000003</v>
      </c>
      <c r="CM4" s="1">
        <v>40554</v>
      </c>
      <c r="CN4">
        <v>93.9</v>
      </c>
      <c r="CO4" s="1">
        <v>40584</v>
      </c>
      <c r="CP4">
        <v>100.77500000000001</v>
      </c>
      <c r="CQ4" s="1">
        <v>40645</v>
      </c>
      <c r="CR4">
        <v>91.95</v>
      </c>
      <c r="CS4" s="1">
        <v>40708</v>
      </c>
      <c r="CT4">
        <v>85.7</v>
      </c>
      <c r="CU4" s="1">
        <v>40770</v>
      </c>
      <c r="CV4">
        <v>87.7</v>
      </c>
      <c r="CW4" s="1">
        <v>40828</v>
      </c>
      <c r="CX4">
        <v>93.75</v>
      </c>
      <c r="CY4" s="1">
        <v>40890</v>
      </c>
      <c r="CZ4">
        <v>95.775000000000006</v>
      </c>
      <c r="DA4" s="1">
        <v>40919</v>
      </c>
      <c r="DB4">
        <v>94.924999999999997</v>
      </c>
      <c r="DC4" s="1">
        <v>40952</v>
      </c>
      <c r="DD4">
        <v>97.75</v>
      </c>
      <c r="DE4" s="1">
        <v>41011</v>
      </c>
      <c r="DF4">
        <v>85.9</v>
      </c>
      <c r="DG4" s="1">
        <v>41072</v>
      </c>
      <c r="DH4">
        <v>79.95</v>
      </c>
      <c r="DI4" s="1">
        <v>41135</v>
      </c>
      <c r="DJ4">
        <v>81.349999999999994</v>
      </c>
      <c r="DK4" s="1">
        <v>41193</v>
      </c>
      <c r="DL4">
        <v>90.125</v>
      </c>
      <c r="DM4" s="1">
        <v>41254</v>
      </c>
      <c r="DN4">
        <v>99.05</v>
      </c>
      <c r="DO4" s="1">
        <v>41284</v>
      </c>
      <c r="DP4">
        <v>96.3</v>
      </c>
      <c r="DQ4" s="1">
        <v>41317</v>
      </c>
      <c r="DR4">
        <v>93.375</v>
      </c>
      <c r="DS4" s="1">
        <v>41376</v>
      </c>
      <c r="DT4">
        <v>80.95</v>
      </c>
      <c r="DU4" s="1">
        <v>41437</v>
      </c>
      <c r="DV4">
        <v>81.650000000000006</v>
      </c>
      <c r="DW4" s="1">
        <v>41499</v>
      </c>
      <c r="DX4">
        <v>85.375</v>
      </c>
      <c r="DY4" s="1">
        <v>41558</v>
      </c>
      <c r="DZ4">
        <v>89.85</v>
      </c>
      <c r="EA4" s="1">
        <v>41619</v>
      </c>
      <c r="EB4">
        <v>99.6</v>
      </c>
      <c r="EC4" s="1">
        <v>41649</v>
      </c>
      <c r="ED4">
        <v>99.65</v>
      </c>
      <c r="EE4" s="1">
        <v>41681</v>
      </c>
      <c r="EF4">
        <v>102.5</v>
      </c>
      <c r="EG4" s="1">
        <v>41743</v>
      </c>
      <c r="EH4">
        <v>99.85</v>
      </c>
      <c r="EI4" s="1">
        <v>41802</v>
      </c>
      <c r="EJ4">
        <v>98.65</v>
      </c>
      <c r="EK4" s="1">
        <v>41864</v>
      </c>
      <c r="EL4">
        <v>87.5</v>
      </c>
      <c r="EM4" s="1">
        <v>41925</v>
      </c>
      <c r="EN4">
        <v>91.85</v>
      </c>
      <c r="EO4" s="1">
        <v>41984</v>
      </c>
      <c r="EP4">
        <v>91.85</v>
      </c>
      <c r="EQ4" s="1">
        <v>42016</v>
      </c>
      <c r="ER4">
        <v>86.35</v>
      </c>
      <c r="ES4" s="1">
        <v>42045</v>
      </c>
      <c r="ET4">
        <v>80.275000000000006</v>
      </c>
      <c r="EU4" s="1">
        <v>42108</v>
      </c>
      <c r="EV4">
        <v>71.650000000000006</v>
      </c>
      <c r="EW4" s="1">
        <v>42167</v>
      </c>
      <c r="EX4">
        <v>64.7</v>
      </c>
      <c r="EY4" s="1">
        <v>42229</v>
      </c>
      <c r="EZ4">
        <v>65.599999999999994</v>
      </c>
      <c r="FA4" s="1">
        <v>42290</v>
      </c>
      <c r="FB4">
        <v>73.55</v>
      </c>
      <c r="FC4" s="1">
        <v>42352</v>
      </c>
      <c r="FD4">
        <v>76.099999999999994</v>
      </c>
      <c r="FE4" s="1">
        <v>42381</v>
      </c>
      <c r="FF4">
        <v>77.825000000000003</v>
      </c>
      <c r="FG4" s="1">
        <v>42411</v>
      </c>
      <c r="FH4">
        <v>78.75</v>
      </c>
      <c r="FI4" s="1">
        <v>42472</v>
      </c>
      <c r="FJ4">
        <v>69.400000000000006</v>
      </c>
      <c r="FK4" s="1">
        <v>42535</v>
      </c>
      <c r="FL4">
        <v>65.625</v>
      </c>
      <c r="FM4" s="1">
        <v>42597</v>
      </c>
      <c r="FN4">
        <v>61.3</v>
      </c>
      <c r="FO4" s="1">
        <v>42654</v>
      </c>
      <c r="FP4">
        <v>57.45</v>
      </c>
      <c r="FQ4" s="1">
        <v>42717</v>
      </c>
      <c r="FR4">
        <v>76.95</v>
      </c>
      <c r="FS4" s="1">
        <v>42745</v>
      </c>
      <c r="FT4">
        <v>77.525000000000006</v>
      </c>
      <c r="FU4" s="1">
        <v>42776</v>
      </c>
      <c r="FV4">
        <v>77.7</v>
      </c>
      <c r="FW4" s="1">
        <v>42837</v>
      </c>
      <c r="FX4">
        <v>64.95</v>
      </c>
      <c r="FY4" s="1">
        <v>42899</v>
      </c>
      <c r="FZ4">
        <v>63.55</v>
      </c>
      <c r="GA4" s="1">
        <v>42962</v>
      </c>
      <c r="GB4">
        <v>68.525000000000006</v>
      </c>
      <c r="GC4" s="1">
        <v>43019</v>
      </c>
      <c r="GD4">
        <v>72.025000000000006</v>
      </c>
      <c r="GE4" s="1">
        <v>43081</v>
      </c>
      <c r="GF4">
        <v>81.575000000000003</v>
      </c>
      <c r="GG4" s="1">
        <v>43110</v>
      </c>
      <c r="GH4">
        <v>85.224999999999994</v>
      </c>
      <c r="GI4" s="1">
        <v>43143</v>
      </c>
      <c r="GJ4">
        <v>81.5</v>
      </c>
      <c r="GK4" s="1">
        <v>43202</v>
      </c>
      <c r="GL4">
        <v>67.900000000000006</v>
      </c>
      <c r="GM4" s="1">
        <v>43263</v>
      </c>
      <c r="GN4">
        <v>59.975000000000001</v>
      </c>
      <c r="GO4" s="1">
        <v>43326</v>
      </c>
      <c r="GP4">
        <v>55.225000000000001</v>
      </c>
      <c r="GQ4" s="1">
        <v>43384</v>
      </c>
      <c r="GR4">
        <v>68.8</v>
      </c>
      <c r="GS4" s="1">
        <v>43445</v>
      </c>
      <c r="GT4">
        <v>83.525000000000006</v>
      </c>
      <c r="GU4" s="1">
        <v>43475</v>
      </c>
      <c r="GV4">
        <v>82.4</v>
      </c>
      <c r="GW4" s="1">
        <v>43508</v>
      </c>
      <c r="GX4">
        <v>80.275000000000006</v>
      </c>
      <c r="GY4" s="1">
        <v>43567</v>
      </c>
      <c r="GZ4">
        <v>93.174999999999997</v>
      </c>
      <c r="HA4" s="1">
        <v>43628</v>
      </c>
      <c r="HB4">
        <v>75.375</v>
      </c>
      <c r="HC4" s="1">
        <v>43690</v>
      </c>
      <c r="HD4">
        <v>69.974999999999994</v>
      </c>
    </row>
    <row r="5" spans="1:223" x14ac:dyDescent="0.3">
      <c r="A5" s="1">
        <v>38215</v>
      </c>
      <c r="B5">
        <v>62.075000000000003</v>
      </c>
      <c r="C5" s="1">
        <v>38273</v>
      </c>
      <c r="D5">
        <v>62.7</v>
      </c>
      <c r="E5" s="1">
        <v>38335</v>
      </c>
      <c r="F5">
        <v>72.375</v>
      </c>
      <c r="G5" s="1">
        <v>38364</v>
      </c>
      <c r="H5">
        <v>73.724999999999994</v>
      </c>
      <c r="I5" s="1">
        <v>38394</v>
      </c>
      <c r="J5">
        <v>69.650000000000006</v>
      </c>
      <c r="K5" s="1">
        <v>38455</v>
      </c>
      <c r="L5">
        <v>63.575000000000003</v>
      </c>
      <c r="M5" s="1">
        <v>38518</v>
      </c>
      <c r="N5">
        <v>54.024999999999999</v>
      </c>
      <c r="O5" s="1">
        <v>38580</v>
      </c>
      <c r="P5">
        <v>60.25</v>
      </c>
      <c r="Q5" s="1">
        <v>38637</v>
      </c>
      <c r="R5">
        <v>65.05</v>
      </c>
      <c r="S5" s="1">
        <v>38700</v>
      </c>
      <c r="T5">
        <v>72.525000000000006</v>
      </c>
      <c r="U5" s="1">
        <v>38728</v>
      </c>
      <c r="V5">
        <v>67.125</v>
      </c>
      <c r="W5" s="1">
        <v>38761</v>
      </c>
      <c r="X5">
        <v>64.575000000000003</v>
      </c>
      <c r="Y5" s="1">
        <v>38820</v>
      </c>
      <c r="Z5">
        <v>55.65</v>
      </c>
      <c r="AA5" s="1">
        <v>38882</v>
      </c>
      <c r="AB5">
        <v>56.575000000000003</v>
      </c>
      <c r="AC5" s="1">
        <v>38945</v>
      </c>
      <c r="AD5">
        <v>62.174999999999997</v>
      </c>
      <c r="AE5" s="1">
        <v>39002</v>
      </c>
      <c r="AF5">
        <v>64.075000000000003</v>
      </c>
      <c r="AG5" s="1">
        <v>39064</v>
      </c>
      <c r="AH5">
        <v>73.575000000000003</v>
      </c>
      <c r="AI5" s="1">
        <v>39093</v>
      </c>
      <c r="AJ5">
        <v>71.05</v>
      </c>
      <c r="AK5" s="1">
        <v>39126</v>
      </c>
      <c r="AL5">
        <v>75.55</v>
      </c>
      <c r="AM5" s="1">
        <v>39185</v>
      </c>
      <c r="AN5">
        <v>68.625</v>
      </c>
      <c r="AO5" s="1">
        <v>39246</v>
      </c>
      <c r="AP5">
        <v>65.974999999999994</v>
      </c>
      <c r="AQ5" s="1">
        <v>39309</v>
      </c>
      <c r="AR5">
        <v>68.45</v>
      </c>
      <c r="AS5" s="1">
        <v>39370</v>
      </c>
      <c r="AT5">
        <v>68.2</v>
      </c>
      <c r="AU5" s="1">
        <v>39429</v>
      </c>
      <c r="AV5">
        <v>75.924999999999997</v>
      </c>
      <c r="AW5" s="1">
        <v>39461</v>
      </c>
      <c r="AX5">
        <v>76.7</v>
      </c>
      <c r="AY5" s="1">
        <v>39491</v>
      </c>
      <c r="AZ5">
        <v>76.95</v>
      </c>
      <c r="BA5" s="1">
        <v>39553</v>
      </c>
      <c r="BB5">
        <v>74.05</v>
      </c>
      <c r="BC5" s="1">
        <v>39612</v>
      </c>
      <c r="BD5">
        <v>76.674999999999997</v>
      </c>
      <c r="BE5" s="1">
        <v>39674</v>
      </c>
      <c r="BF5">
        <v>81.8</v>
      </c>
      <c r="BG5" s="1">
        <v>39735</v>
      </c>
      <c r="BH5">
        <v>72.575000000000003</v>
      </c>
      <c r="BI5" s="1">
        <v>39794</v>
      </c>
      <c r="BJ5">
        <v>77.525000000000006</v>
      </c>
      <c r="BK5" s="1">
        <v>39826</v>
      </c>
      <c r="BL5">
        <v>79.900000000000006</v>
      </c>
      <c r="BM5" s="1">
        <v>39855</v>
      </c>
      <c r="BN5">
        <v>75.174999999999997</v>
      </c>
      <c r="BO5" s="1">
        <v>39919</v>
      </c>
      <c r="BP5">
        <v>66.974999999999994</v>
      </c>
      <c r="BQ5" s="1">
        <v>39979</v>
      </c>
      <c r="BR5">
        <v>57.475000000000001</v>
      </c>
      <c r="BS5" s="1">
        <v>40039</v>
      </c>
      <c r="BT5">
        <v>53.274999999999999</v>
      </c>
      <c r="BU5" s="1">
        <v>40100</v>
      </c>
      <c r="BV5">
        <v>65.5</v>
      </c>
      <c r="BW5" s="1">
        <v>40161</v>
      </c>
      <c r="BX5">
        <v>78.224999999999994</v>
      </c>
      <c r="BY5" s="1">
        <v>40191</v>
      </c>
      <c r="BZ5">
        <v>78.2</v>
      </c>
      <c r="CA5" s="1">
        <v>40220</v>
      </c>
      <c r="CB5">
        <v>76.400000000000006</v>
      </c>
      <c r="CC5" s="1">
        <v>40282</v>
      </c>
      <c r="CD5">
        <v>75.599999999999994</v>
      </c>
      <c r="CE5" s="1">
        <v>40344</v>
      </c>
      <c r="CF5">
        <v>72.275000000000006</v>
      </c>
      <c r="CG5" s="1">
        <v>40406</v>
      </c>
      <c r="CH5">
        <v>75.75</v>
      </c>
      <c r="CI5" s="1">
        <v>40464</v>
      </c>
      <c r="CJ5">
        <v>79.150000000000006</v>
      </c>
      <c r="CK5" s="1">
        <v>40526</v>
      </c>
      <c r="CL5">
        <v>89.6</v>
      </c>
      <c r="CM5" s="1">
        <v>40555</v>
      </c>
      <c r="CN5">
        <v>95.674999999999997</v>
      </c>
      <c r="CO5" s="1">
        <v>40585</v>
      </c>
      <c r="CP5">
        <v>100.825</v>
      </c>
      <c r="CQ5" s="1">
        <v>40646</v>
      </c>
      <c r="CR5">
        <v>93.674999999999997</v>
      </c>
      <c r="CS5" s="1">
        <v>40709</v>
      </c>
      <c r="CT5">
        <v>85.7</v>
      </c>
      <c r="CU5" s="1">
        <v>40771</v>
      </c>
      <c r="CV5">
        <v>88.05</v>
      </c>
      <c r="CW5" s="1">
        <v>40829</v>
      </c>
      <c r="CX5">
        <v>93.75</v>
      </c>
      <c r="CY5" s="1">
        <v>40891</v>
      </c>
      <c r="CZ5">
        <v>95.275000000000006</v>
      </c>
      <c r="DA5" s="1">
        <v>40920</v>
      </c>
      <c r="DB5">
        <v>94.775000000000006</v>
      </c>
      <c r="DC5" s="1">
        <v>40953</v>
      </c>
      <c r="DD5">
        <v>98.65</v>
      </c>
      <c r="DE5" s="1">
        <v>41012</v>
      </c>
      <c r="DF5">
        <v>83.55</v>
      </c>
      <c r="DG5" s="1">
        <v>41073</v>
      </c>
      <c r="DH5">
        <v>80.099999999999994</v>
      </c>
      <c r="DI5" s="1">
        <v>41136</v>
      </c>
      <c r="DJ5">
        <v>80.55</v>
      </c>
      <c r="DK5" s="1">
        <v>41194</v>
      </c>
      <c r="DL5">
        <v>90.45</v>
      </c>
      <c r="DM5" s="1">
        <v>41255</v>
      </c>
      <c r="DN5">
        <v>100.05</v>
      </c>
      <c r="DO5" s="1">
        <v>41285</v>
      </c>
      <c r="DP5">
        <v>96.275000000000006</v>
      </c>
      <c r="DQ5" s="1">
        <v>41318</v>
      </c>
      <c r="DR5">
        <v>93.55</v>
      </c>
      <c r="DS5" s="1">
        <v>41379</v>
      </c>
      <c r="DT5">
        <v>79.650000000000006</v>
      </c>
      <c r="DU5" s="1">
        <v>41438</v>
      </c>
      <c r="DV5">
        <v>81.599999999999994</v>
      </c>
      <c r="DW5" s="1">
        <v>41500</v>
      </c>
      <c r="DX5">
        <v>86.25</v>
      </c>
      <c r="DY5" s="1">
        <v>41561</v>
      </c>
      <c r="DZ5">
        <v>89.45</v>
      </c>
      <c r="EA5" s="1">
        <v>41620</v>
      </c>
      <c r="EB5">
        <v>99.8</v>
      </c>
      <c r="EC5" s="1">
        <v>41652</v>
      </c>
      <c r="ED5">
        <v>99.375</v>
      </c>
      <c r="EE5" s="1">
        <v>41682</v>
      </c>
      <c r="EF5">
        <v>102.325</v>
      </c>
      <c r="EG5" s="1">
        <v>41744</v>
      </c>
      <c r="EH5">
        <v>98.9</v>
      </c>
      <c r="EI5" s="1">
        <v>41803</v>
      </c>
      <c r="EJ5">
        <v>98.424999999999997</v>
      </c>
      <c r="EK5" s="1">
        <v>41865</v>
      </c>
      <c r="EL5">
        <v>86.6</v>
      </c>
      <c r="EM5" s="1">
        <v>41926</v>
      </c>
      <c r="EN5">
        <v>92</v>
      </c>
      <c r="EO5" s="1">
        <v>41985</v>
      </c>
      <c r="EP5">
        <v>91.15</v>
      </c>
      <c r="EQ5" s="1">
        <v>42017</v>
      </c>
      <c r="ER5">
        <v>85.3</v>
      </c>
      <c r="ES5" s="1">
        <v>42046</v>
      </c>
      <c r="ET5">
        <v>78.5</v>
      </c>
      <c r="EU5" s="1">
        <v>42109</v>
      </c>
      <c r="EV5">
        <v>70.349999999999994</v>
      </c>
      <c r="EW5" s="1">
        <v>42170</v>
      </c>
      <c r="EX5">
        <v>63</v>
      </c>
      <c r="EY5" s="1">
        <v>42230</v>
      </c>
      <c r="EZ5">
        <v>66.3</v>
      </c>
      <c r="FA5" s="1">
        <v>42291</v>
      </c>
      <c r="FB5">
        <v>72.8</v>
      </c>
      <c r="FC5" s="1">
        <v>42353</v>
      </c>
      <c r="FD5">
        <v>76.150000000000006</v>
      </c>
      <c r="FE5" s="1">
        <v>42382</v>
      </c>
      <c r="FF5">
        <v>77.825000000000003</v>
      </c>
      <c r="FG5" s="1">
        <v>42412</v>
      </c>
      <c r="FH5">
        <v>78.775000000000006</v>
      </c>
      <c r="FI5" s="1">
        <v>42473</v>
      </c>
      <c r="FJ5">
        <v>68.174999999999997</v>
      </c>
      <c r="FK5" s="1">
        <v>42536</v>
      </c>
      <c r="FL5">
        <v>66.875</v>
      </c>
      <c r="FM5" s="1">
        <v>42598</v>
      </c>
      <c r="FN5">
        <v>60.125</v>
      </c>
      <c r="FO5" s="1">
        <v>42655</v>
      </c>
      <c r="FP5">
        <v>58.1</v>
      </c>
      <c r="FQ5" s="1">
        <v>42718</v>
      </c>
      <c r="FR5">
        <v>77.174999999999997</v>
      </c>
      <c r="FS5" s="1">
        <v>42746</v>
      </c>
      <c r="FT5">
        <v>77.474999999999994</v>
      </c>
      <c r="FU5" s="1">
        <v>42779</v>
      </c>
      <c r="FV5">
        <v>77.25</v>
      </c>
      <c r="FW5" s="1">
        <v>42838</v>
      </c>
      <c r="FX5">
        <v>65.174999999999997</v>
      </c>
      <c r="FY5" s="1">
        <v>42900</v>
      </c>
      <c r="FZ5">
        <v>63.1</v>
      </c>
      <c r="GA5" s="1">
        <v>42963</v>
      </c>
      <c r="GB5">
        <v>67.7</v>
      </c>
      <c r="GC5" s="1">
        <v>43020</v>
      </c>
      <c r="GD5">
        <v>71.174999999999997</v>
      </c>
      <c r="GE5" s="1">
        <v>43082</v>
      </c>
      <c r="GF5">
        <v>81.674999999999997</v>
      </c>
      <c r="GG5" s="1">
        <v>43111</v>
      </c>
      <c r="GH5">
        <v>83.474999999999994</v>
      </c>
      <c r="GI5" s="1">
        <v>43144</v>
      </c>
      <c r="GJ5">
        <v>80.724999999999994</v>
      </c>
      <c r="GK5" s="1">
        <v>43203</v>
      </c>
      <c r="GL5">
        <v>68.349999999999994</v>
      </c>
      <c r="GM5" s="1">
        <v>43264</v>
      </c>
      <c r="GN5">
        <v>60.625</v>
      </c>
      <c r="GO5" s="1">
        <v>43327</v>
      </c>
      <c r="GP5">
        <v>56.35</v>
      </c>
      <c r="GQ5" s="1">
        <v>43385</v>
      </c>
      <c r="GR5">
        <v>67.924999999999997</v>
      </c>
      <c r="GS5" s="1">
        <v>43446</v>
      </c>
      <c r="GT5">
        <v>83.7</v>
      </c>
      <c r="GU5" s="1">
        <v>43476</v>
      </c>
      <c r="GV5">
        <v>81.075000000000003</v>
      </c>
      <c r="GW5" s="1">
        <v>43509</v>
      </c>
      <c r="GX5">
        <v>80.825000000000003</v>
      </c>
      <c r="GY5" s="1">
        <v>43570</v>
      </c>
      <c r="GZ5">
        <v>93.5</v>
      </c>
      <c r="HA5" s="1">
        <v>43629</v>
      </c>
      <c r="HB5">
        <v>76.174999999999997</v>
      </c>
      <c r="HC5" s="1">
        <v>43691</v>
      </c>
      <c r="HD5">
        <v>71.3</v>
      </c>
    </row>
    <row r="6" spans="1:223" x14ac:dyDescent="0.3">
      <c r="A6" s="1">
        <v>38216</v>
      </c>
      <c r="B6">
        <v>61.6</v>
      </c>
      <c r="C6" s="1">
        <v>38274</v>
      </c>
      <c r="D6">
        <v>62.85</v>
      </c>
      <c r="E6" s="1">
        <v>38336</v>
      </c>
      <c r="F6">
        <v>73.025000000000006</v>
      </c>
      <c r="G6" s="1">
        <v>38365</v>
      </c>
      <c r="H6">
        <v>74.3</v>
      </c>
      <c r="I6" s="1">
        <v>38397</v>
      </c>
      <c r="J6">
        <v>70</v>
      </c>
      <c r="K6" s="1">
        <v>38456</v>
      </c>
      <c r="L6">
        <v>63.65</v>
      </c>
      <c r="M6" s="1">
        <v>38519</v>
      </c>
      <c r="N6">
        <v>54.924999999999997</v>
      </c>
      <c r="O6" s="1">
        <v>38581</v>
      </c>
      <c r="P6">
        <v>60.125</v>
      </c>
      <c r="Q6" s="1">
        <v>38638</v>
      </c>
      <c r="R6">
        <v>65.724999999999994</v>
      </c>
      <c r="S6" s="1">
        <v>38701</v>
      </c>
      <c r="T6">
        <v>70.900000000000006</v>
      </c>
      <c r="U6" s="1">
        <v>38729</v>
      </c>
      <c r="V6">
        <v>67.924999999999997</v>
      </c>
      <c r="W6" s="1">
        <v>38762</v>
      </c>
      <c r="X6">
        <v>64.900000000000006</v>
      </c>
      <c r="Y6" s="1">
        <v>38824</v>
      </c>
      <c r="Z6">
        <v>55.875</v>
      </c>
      <c r="AA6" s="1">
        <v>38883</v>
      </c>
      <c r="AB6">
        <v>57.475000000000001</v>
      </c>
      <c r="AC6" s="1">
        <v>38946</v>
      </c>
      <c r="AD6">
        <v>62.325000000000003</v>
      </c>
      <c r="AE6" s="1">
        <v>39003</v>
      </c>
      <c r="AF6">
        <v>64.325000000000003</v>
      </c>
      <c r="AG6" s="1">
        <v>39065</v>
      </c>
      <c r="AH6">
        <v>72.599999999999994</v>
      </c>
      <c r="AI6" s="1">
        <v>39094</v>
      </c>
      <c r="AJ6">
        <v>72.150000000000006</v>
      </c>
      <c r="AK6" s="1">
        <v>39127</v>
      </c>
      <c r="AL6">
        <v>76.724999999999994</v>
      </c>
      <c r="AM6" s="1">
        <v>39188</v>
      </c>
      <c r="AN6">
        <v>69.25</v>
      </c>
      <c r="AO6" s="1">
        <v>39247</v>
      </c>
      <c r="AP6">
        <v>66.75</v>
      </c>
      <c r="AQ6" s="1">
        <v>39310</v>
      </c>
      <c r="AR6">
        <v>67.900000000000006</v>
      </c>
      <c r="AS6" s="1">
        <v>39371</v>
      </c>
      <c r="AT6">
        <v>68</v>
      </c>
      <c r="AU6" s="1">
        <v>39430</v>
      </c>
      <c r="AV6">
        <v>75.325000000000003</v>
      </c>
      <c r="AW6" s="1">
        <v>39462</v>
      </c>
      <c r="AX6">
        <v>75.724999999999994</v>
      </c>
      <c r="AY6" s="1">
        <v>39492</v>
      </c>
      <c r="AZ6">
        <v>78.150000000000006</v>
      </c>
      <c r="BA6" s="1">
        <v>39554</v>
      </c>
      <c r="BB6">
        <v>73.974999999999994</v>
      </c>
      <c r="BC6" s="1">
        <v>39615</v>
      </c>
      <c r="BD6">
        <v>76.599999999999994</v>
      </c>
      <c r="BE6" s="1">
        <v>39675</v>
      </c>
      <c r="BF6">
        <v>80.3</v>
      </c>
      <c r="BG6" s="1">
        <v>39736</v>
      </c>
      <c r="BH6">
        <v>69.875</v>
      </c>
      <c r="BI6" s="1">
        <v>39797</v>
      </c>
      <c r="BJ6">
        <v>78</v>
      </c>
      <c r="BK6" s="1">
        <v>39827</v>
      </c>
      <c r="BL6">
        <v>79.424999999999997</v>
      </c>
      <c r="BM6" s="1">
        <v>39856</v>
      </c>
      <c r="BN6">
        <v>76.25</v>
      </c>
      <c r="BO6" s="1">
        <v>39920</v>
      </c>
      <c r="BP6">
        <v>67.099999999999994</v>
      </c>
      <c r="BQ6" s="1">
        <v>39980</v>
      </c>
      <c r="BR6">
        <v>57.4</v>
      </c>
      <c r="BS6" s="1">
        <v>40042</v>
      </c>
      <c r="BT6">
        <v>52.3</v>
      </c>
      <c r="BU6" s="1">
        <v>40101</v>
      </c>
      <c r="BV6">
        <v>65.55</v>
      </c>
      <c r="BW6" s="1">
        <v>40162</v>
      </c>
      <c r="BX6">
        <v>78.075000000000003</v>
      </c>
      <c r="BY6" s="1">
        <v>40192</v>
      </c>
      <c r="BZ6">
        <v>78.2</v>
      </c>
      <c r="CA6" s="1">
        <v>40221</v>
      </c>
      <c r="CB6">
        <v>76.849999999999994</v>
      </c>
      <c r="CC6" s="1">
        <v>40283</v>
      </c>
      <c r="CD6">
        <v>76.45</v>
      </c>
      <c r="CE6" s="1">
        <v>40345</v>
      </c>
      <c r="CF6">
        <v>72.55</v>
      </c>
      <c r="CG6" s="1">
        <v>40407</v>
      </c>
      <c r="CH6">
        <v>76.424999999999997</v>
      </c>
      <c r="CI6" s="1">
        <v>40465</v>
      </c>
      <c r="CJ6">
        <v>77.075000000000003</v>
      </c>
      <c r="CK6" s="1">
        <v>40527</v>
      </c>
      <c r="CL6">
        <v>88.724999999999994</v>
      </c>
      <c r="CM6" s="1">
        <v>40556</v>
      </c>
      <c r="CN6">
        <v>95.15</v>
      </c>
      <c r="CO6" s="1">
        <v>40588</v>
      </c>
      <c r="CP6">
        <v>100.77500000000001</v>
      </c>
      <c r="CQ6" s="1">
        <v>40647</v>
      </c>
      <c r="CR6">
        <v>93.6</v>
      </c>
      <c r="CS6" s="1">
        <v>40710</v>
      </c>
      <c r="CT6">
        <v>85.724999999999994</v>
      </c>
      <c r="CU6" s="1">
        <v>40772</v>
      </c>
      <c r="CV6">
        <v>87</v>
      </c>
      <c r="CW6" s="1">
        <v>40830</v>
      </c>
      <c r="CX6">
        <v>94.45</v>
      </c>
      <c r="CY6" s="1">
        <v>40892</v>
      </c>
      <c r="CZ6">
        <v>94.7</v>
      </c>
      <c r="DA6" s="1">
        <v>40921</v>
      </c>
      <c r="DB6">
        <v>95.5</v>
      </c>
      <c r="DC6" s="1">
        <v>40954</v>
      </c>
      <c r="DD6">
        <v>98.65</v>
      </c>
      <c r="DE6" s="1">
        <v>41015</v>
      </c>
      <c r="DF6">
        <v>82.724999999999994</v>
      </c>
      <c r="DG6" s="1">
        <v>41074</v>
      </c>
      <c r="DH6">
        <v>79.75</v>
      </c>
      <c r="DI6" s="1">
        <v>41137</v>
      </c>
      <c r="DJ6">
        <v>80.5</v>
      </c>
      <c r="DK6" s="1">
        <v>41197</v>
      </c>
      <c r="DL6">
        <v>89.95</v>
      </c>
      <c r="DM6" s="1">
        <v>41256</v>
      </c>
      <c r="DN6">
        <v>100.02500000000001</v>
      </c>
      <c r="DO6" s="1">
        <v>41288</v>
      </c>
      <c r="DP6">
        <v>96.9</v>
      </c>
      <c r="DQ6" s="1">
        <v>41319</v>
      </c>
      <c r="DR6">
        <v>92.424999999999997</v>
      </c>
      <c r="DS6" s="1">
        <v>41380</v>
      </c>
      <c r="DT6">
        <v>79.924999999999997</v>
      </c>
      <c r="DU6" s="1">
        <v>41439</v>
      </c>
      <c r="DV6">
        <v>81.650000000000006</v>
      </c>
      <c r="DW6" s="1">
        <v>41501</v>
      </c>
      <c r="DX6">
        <v>85.85</v>
      </c>
      <c r="DY6" s="1">
        <v>41562</v>
      </c>
      <c r="DZ6">
        <v>90.1</v>
      </c>
      <c r="EA6" s="1">
        <v>41621</v>
      </c>
      <c r="EB6">
        <v>99.5</v>
      </c>
      <c r="EC6" s="1">
        <v>41653</v>
      </c>
      <c r="ED6">
        <v>99.65</v>
      </c>
      <c r="EE6" s="1">
        <v>41683</v>
      </c>
      <c r="EF6">
        <v>102.55</v>
      </c>
      <c r="EG6" s="1">
        <v>41745</v>
      </c>
      <c r="EH6">
        <v>99.1</v>
      </c>
      <c r="EI6" s="1">
        <v>41806</v>
      </c>
      <c r="EJ6">
        <v>96.174999999999997</v>
      </c>
      <c r="EK6" s="1">
        <v>41866</v>
      </c>
      <c r="EL6">
        <v>87.35</v>
      </c>
      <c r="EM6" s="1">
        <v>41927</v>
      </c>
      <c r="EN6">
        <v>89</v>
      </c>
      <c r="EO6" s="1">
        <v>41988</v>
      </c>
      <c r="EP6">
        <v>91.25</v>
      </c>
      <c r="EQ6" s="1">
        <v>42018</v>
      </c>
      <c r="ER6">
        <v>86.924999999999997</v>
      </c>
      <c r="ES6" s="1">
        <v>42047</v>
      </c>
      <c r="ET6">
        <v>79.599999999999994</v>
      </c>
      <c r="EU6" s="1">
        <v>42110</v>
      </c>
      <c r="EV6">
        <v>71.525000000000006</v>
      </c>
      <c r="EW6" s="1">
        <v>42171</v>
      </c>
      <c r="EX6">
        <v>62.8</v>
      </c>
      <c r="EY6" s="1">
        <v>42233</v>
      </c>
      <c r="EZ6">
        <v>67.2</v>
      </c>
      <c r="FA6" s="1">
        <v>42292</v>
      </c>
      <c r="FB6">
        <v>72.45</v>
      </c>
      <c r="FC6" s="1">
        <v>42354</v>
      </c>
      <c r="FD6">
        <v>76.3</v>
      </c>
      <c r="FE6" s="1">
        <v>42383</v>
      </c>
      <c r="FF6">
        <v>78.25</v>
      </c>
      <c r="FG6" s="1">
        <v>42416</v>
      </c>
      <c r="FH6">
        <v>78.424999999999997</v>
      </c>
      <c r="FI6" s="1">
        <v>42474</v>
      </c>
      <c r="FJ6">
        <v>67.224999999999994</v>
      </c>
      <c r="FK6" s="1">
        <v>42537</v>
      </c>
      <c r="FL6">
        <v>66.95</v>
      </c>
      <c r="FM6" s="1">
        <v>42599</v>
      </c>
      <c r="FN6">
        <v>61.375</v>
      </c>
      <c r="FO6" s="1">
        <v>42656</v>
      </c>
      <c r="FP6">
        <v>58.375</v>
      </c>
      <c r="FQ6" s="1">
        <v>42719</v>
      </c>
      <c r="FR6">
        <v>77.525000000000006</v>
      </c>
      <c r="FS6" s="1">
        <v>42747</v>
      </c>
      <c r="FT6">
        <v>77.5</v>
      </c>
      <c r="FU6" s="1">
        <v>42780</v>
      </c>
      <c r="FV6">
        <v>78.575000000000003</v>
      </c>
      <c r="FW6" s="1">
        <v>42842</v>
      </c>
      <c r="FX6">
        <v>64.825000000000003</v>
      </c>
      <c r="FY6" s="1">
        <v>42901</v>
      </c>
      <c r="FZ6">
        <v>61.774999999999999</v>
      </c>
      <c r="GA6" s="1">
        <v>42964</v>
      </c>
      <c r="GB6">
        <v>66.3</v>
      </c>
      <c r="GC6" s="1">
        <v>43021</v>
      </c>
      <c r="GD6">
        <v>71.95</v>
      </c>
      <c r="GE6" s="1">
        <v>43083</v>
      </c>
      <c r="GF6">
        <v>81.625</v>
      </c>
      <c r="GG6" s="1">
        <v>43112</v>
      </c>
      <c r="GH6">
        <v>83.924999999999997</v>
      </c>
      <c r="GI6" s="1">
        <v>43145</v>
      </c>
      <c r="GJ6">
        <v>81.724999999999994</v>
      </c>
      <c r="GK6" s="1">
        <v>43206</v>
      </c>
      <c r="GL6">
        <v>67.400000000000006</v>
      </c>
      <c r="GM6" s="1">
        <v>43265</v>
      </c>
      <c r="GN6">
        <v>58.85</v>
      </c>
      <c r="GO6" s="1">
        <v>43328</v>
      </c>
      <c r="GP6">
        <v>59.35</v>
      </c>
      <c r="GQ6" s="1">
        <v>43388</v>
      </c>
      <c r="GR6">
        <v>68.849999999999994</v>
      </c>
      <c r="GS6" s="1">
        <v>43447</v>
      </c>
      <c r="GT6">
        <v>82.974999999999994</v>
      </c>
      <c r="GU6" s="1">
        <v>43479</v>
      </c>
      <c r="GV6">
        <v>80.174999999999997</v>
      </c>
      <c r="GW6" s="1">
        <v>43510</v>
      </c>
      <c r="GX6">
        <v>80.55</v>
      </c>
      <c r="GY6" s="1">
        <v>43571</v>
      </c>
      <c r="GZ6">
        <v>94.224999999999994</v>
      </c>
      <c r="HA6" s="1">
        <v>43630</v>
      </c>
      <c r="HB6">
        <v>74.150000000000006</v>
      </c>
      <c r="HC6" s="1">
        <v>43692</v>
      </c>
      <c r="HD6">
        <v>70.25</v>
      </c>
    </row>
    <row r="7" spans="1:223" x14ac:dyDescent="0.3">
      <c r="A7" s="1">
        <v>38217</v>
      </c>
      <c r="B7">
        <v>61.325000000000003</v>
      </c>
      <c r="C7" s="1">
        <v>38275</v>
      </c>
      <c r="D7">
        <v>64.849999999999994</v>
      </c>
      <c r="E7" s="1">
        <v>38337</v>
      </c>
      <c r="F7">
        <v>73.525000000000006</v>
      </c>
      <c r="G7" s="1">
        <v>38366</v>
      </c>
      <c r="H7">
        <v>74.650000000000006</v>
      </c>
      <c r="I7" s="1">
        <v>38398</v>
      </c>
      <c r="J7">
        <v>70.474999999999994</v>
      </c>
      <c r="K7" s="1">
        <v>38457</v>
      </c>
      <c r="L7">
        <v>64.099999999999994</v>
      </c>
      <c r="M7" s="1">
        <v>38520</v>
      </c>
      <c r="N7">
        <v>53.924999999999997</v>
      </c>
      <c r="O7" s="1">
        <v>38582</v>
      </c>
      <c r="P7">
        <v>60</v>
      </c>
      <c r="Q7" s="1">
        <v>38639</v>
      </c>
      <c r="R7">
        <v>64.7</v>
      </c>
      <c r="S7" s="1">
        <v>38702</v>
      </c>
      <c r="T7">
        <v>70.825000000000003</v>
      </c>
      <c r="U7" s="1">
        <v>38730</v>
      </c>
      <c r="V7">
        <v>67.650000000000006</v>
      </c>
      <c r="W7" s="1">
        <v>38763</v>
      </c>
      <c r="X7">
        <v>63.9</v>
      </c>
      <c r="Y7" s="1">
        <v>38825</v>
      </c>
      <c r="Z7">
        <v>55.8</v>
      </c>
      <c r="AA7" s="1">
        <v>38884</v>
      </c>
      <c r="AB7">
        <v>58.375</v>
      </c>
      <c r="AC7" s="1">
        <v>38947</v>
      </c>
      <c r="AD7">
        <v>62.975000000000001</v>
      </c>
      <c r="AE7" s="1">
        <v>39006</v>
      </c>
      <c r="AF7">
        <v>64.674999999999997</v>
      </c>
      <c r="AG7" s="1">
        <v>39066</v>
      </c>
      <c r="AH7">
        <v>72.625</v>
      </c>
      <c r="AI7" s="1">
        <v>39098</v>
      </c>
      <c r="AJ7">
        <v>73.25</v>
      </c>
      <c r="AK7" s="1">
        <v>39128</v>
      </c>
      <c r="AL7">
        <v>76.3</v>
      </c>
      <c r="AM7" s="1">
        <v>39189</v>
      </c>
      <c r="AN7">
        <v>69.05</v>
      </c>
      <c r="AO7" s="1">
        <v>39248</v>
      </c>
      <c r="AP7">
        <v>66.375</v>
      </c>
      <c r="AQ7" s="1">
        <v>39311</v>
      </c>
      <c r="AR7">
        <v>68.650000000000006</v>
      </c>
      <c r="AS7" s="1">
        <v>39372</v>
      </c>
      <c r="AT7">
        <v>67.650000000000006</v>
      </c>
      <c r="AU7" s="1">
        <v>39433</v>
      </c>
      <c r="AV7">
        <v>74.474999999999994</v>
      </c>
      <c r="AW7" s="1">
        <v>39463</v>
      </c>
      <c r="AX7">
        <v>73.95</v>
      </c>
      <c r="AY7" s="1">
        <v>39493</v>
      </c>
      <c r="AZ7">
        <v>78.724999999999994</v>
      </c>
      <c r="BA7" s="1">
        <v>39555</v>
      </c>
      <c r="BB7">
        <v>73.575000000000003</v>
      </c>
      <c r="BC7" s="1">
        <v>39616</v>
      </c>
      <c r="BD7">
        <v>77.2</v>
      </c>
      <c r="BE7" s="1">
        <v>39678</v>
      </c>
      <c r="BF7">
        <v>80.575000000000003</v>
      </c>
      <c r="BG7" s="1">
        <v>39737</v>
      </c>
      <c r="BH7">
        <v>68.025000000000006</v>
      </c>
      <c r="BI7" s="1">
        <v>39798</v>
      </c>
      <c r="BJ7">
        <v>78.825000000000003</v>
      </c>
      <c r="BK7" s="1">
        <v>39828</v>
      </c>
      <c r="BL7">
        <v>78.275000000000006</v>
      </c>
      <c r="BM7" s="1">
        <v>39857</v>
      </c>
      <c r="BN7">
        <v>76.45</v>
      </c>
      <c r="BO7" s="1">
        <v>39923</v>
      </c>
      <c r="BP7">
        <v>66.7</v>
      </c>
      <c r="BQ7" s="1">
        <v>39981</v>
      </c>
      <c r="BR7">
        <v>58.674999999999997</v>
      </c>
      <c r="BS7" s="1">
        <v>40043</v>
      </c>
      <c r="BT7">
        <v>51.85</v>
      </c>
      <c r="BU7" s="1">
        <v>40102</v>
      </c>
      <c r="BV7">
        <v>65.424999999999997</v>
      </c>
      <c r="BW7" s="1">
        <v>40163</v>
      </c>
      <c r="BX7">
        <v>77.75</v>
      </c>
      <c r="BY7" s="1">
        <v>40193</v>
      </c>
      <c r="BZ7">
        <v>79</v>
      </c>
      <c r="CA7" s="1">
        <v>40225</v>
      </c>
      <c r="CB7">
        <v>76.875</v>
      </c>
      <c r="CC7" s="1">
        <v>40284</v>
      </c>
      <c r="CD7">
        <v>77.45</v>
      </c>
      <c r="CE7" s="1">
        <v>40346</v>
      </c>
      <c r="CF7">
        <v>71.174999999999997</v>
      </c>
      <c r="CG7" s="1">
        <v>40408</v>
      </c>
      <c r="CH7">
        <v>77.900000000000006</v>
      </c>
      <c r="CI7" s="1">
        <v>40466</v>
      </c>
      <c r="CJ7">
        <v>77.75</v>
      </c>
      <c r="CK7" s="1">
        <v>40528</v>
      </c>
      <c r="CL7">
        <v>88.674999999999997</v>
      </c>
      <c r="CM7" s="1">
        <v>40557</v>
      </c>
      <c r="CN7">
        <v>94.424999999999997</v>
      </c>
      <c r="CO7" s="1">
        <v>40589</v>
      </c>
      <c r="CP7">
        <v>100.05</v>
      </c>
      <c r="CQ7" s="1">
        <v>40648</v>
      </c>
      <c r="CR7">
        <v>92.45</v>
      </c>
      <c r="CS7" s="1">
        <v>40711</v>
      </c>
      <c r="CT7">
        <v>85.174999999999997</v>
      </c>
      <c r="CU7" s="1">
        <v>40773</v>
      </c>
      <c r="CV7">
        <v>85.924999999999997</v>
      </c>
      <c r="CW7" s="1">
        <v>40833</v>
      </c>
      <c r="CX7">
        <v>94.674999999999997</v>
      </c>
      <c r="CY7" s="1">
        <v>40893</v>
      </c>
      <c r="CZ7">
        <v>92.55</v>
      </c>
      <c r="DA7" s="1">
        <v>40925</v>
      </c>
      <c r="DB7">
        <v>96</v>
      </c>
      <c r="DC7" s="1">
        <v>40955</v>
      </c>
      <c r="DD7">
        <v>99.6</v>
      </c>
      <c r="DE7" s="1">
        <v>41016</v>
      </c>
      <c r="DF7">
        <v>82.65</v>
      </c>
      <c r="DG7" s="1">
        <v>41075</v>
      </c>
      <c r="DH7">
        <v>77.849999999999994</v>
      </c>
      <c r="DI7" s="1">
        <v>41138</v>
      </c>
      <c r="DJ7">
        <v>81.2</v>
      </c>
      <c r="DK7" s="1">
        <v>41198</v>
      </c>
      <c r="DL7">
        <v>89.95</v>
      </c>
      <c r="DM7" s="1">
        <v>41257</v>
      </c>
      <c r="DN7">
        <v>99.85</v>
      </c>
      <c r="DO7" s="1">
        <v>41289</v>
      </c>
      <c r="DP7">
        <v>96.6</v>
      </c>
      <c r="DQ7" s="1">
        <v>41320</v>
      </c>
      <c r="DR7">
        <v>92.65</v>
      </c>
      <c r="DS7" s="1">
        <v>41381</v>
      </c>
      <c r="DT7">
        <v>81.150000000000006</v>
      </c>
      <c r="DU7" s="1">
        <v>41442</v>
      </c>
      <c r="DV7">
        <v>81.974999999999994</v>
      </c>
      <c r="DW7" s="1">
        <v>41502</v>
      </c>
      <c r="DX7">
        <v>85.474999999999994</v>
      </c>
      <c r="DY7" s="1">
        <v>41563</v>
      </c>
      <c r="DZ7">
        <v>90.7</v>
      </c>
      <c r="EA7" s="1">
        <v>41624</v>
      </c>
      <c r="EB7">
        <v>99</v>
      </c>
      <c r="EC7" s="1">
        <v>41654</v>
      </c>
      <c r="ED7">
        <v>100</v>
      </c>
      <c r="EE7" s="1">
        <v>41684</v>
      </c>
      <c r="EF7">
        <v>103.47499999999999</v>
      </c>
      <c r="EG7" s="1">
        <v>41746</v>
      </c>
      <c r="EH7">
        <v>99.3</v>
      </c>
      <c r="EI7" s="1">
        <v>41807</v>
      </c>
      <c r="EJ7">
        <v>94.85</v>
      </c>
      <c r="EK7" s="1">
        <v>41869</v>
      </c>
      <c r="EL7">
        <v>87.05</v>
      </c>
      <c r="EM7" s="1">
        <v>41928</v>
      </c>
      <c r="EN7">
        <v>86.45</v>
      </c>
      <c r="EO7" s="1">
        <v>41989</v>
      </c>
      <c r="EP7">
        <v>90.15</v>
      </c>
      <c r="EQ7" s="1">
        <v>42019</v>
      </c>
      <c r="ER7">
        <v>87.05</v>
      </c>
      <c r="ES7" s="1">
        <v>42048</v>
      </c>
      <c r="ET7">
        <v>80.724999999999994</v>
      </c>
      <c r="EU7" s="1">
        <v>42111</v>
      </c>
      <c r="EV7">
        <v>70.825000000000003</v>
      </c>
      <c r="EW7" s="1">
        <v>42172</v>
      </c>
      <c r="EX7">
        <v>64.05</v>
      </c>
      <c r="EY7" s="1">
        <v>42234</v>
      </c>
      <c r="EZ7">
        <v>67.2</v>
      </c>
      <c r="FA7" s="1">
        <v>42293</v>
      </c>
      <c r="FB7">
        <v>71.95</v>
      </c>
      <c r="FC7" s="1">
        <v>42355</v>
      </c>
      <c r="FD7">
        <v>74.95</v>
      </c>
      <c r="FE7" s="1">
        <v>42384</v>
      </c>
      <c r="FF7">
        <v>78.3</v>
      </c>
      <c r="FG7" s="1">
        <v>42417</v>
      </c>
      <c r="FH7">
        <v>79</v>
      </c>
      <c r="FI7" s="1">
        <v>42475</v>
      </c>
      <c r="FJ7">
        <v>67.875</v>
      </c>
      <c r="FK7" s="1">
        <v>42538</v>
      </c>
      <c r="FL7">
        <v>66.424999999999997</v>
      </c>
      <c r="FM7" s="1">
        <v>42600</v>
      </c>
      <c r="FN7">
        <v>61.05</v>
      </c>
      <c r="FO7" s="1">
        <v>42657</v>
      </c>
      <c r="FP7">
        <v>58.024999999999999</v>
      </c>
      <c r="FQ7" s="1">
        <v>42720</v>
      </c>
      <c r="FR7">
        <v>77.95</v>
      </c>
      <c r="FS7" s="1">
        <v>42748</v>
      </c>
      <c r="FT7">
        <v>77.849999999999994</v>
      </c>
      <c r="FU7" s="1">
        <v>42781</v>
      </c>
      <c r="FV7">
        <v>78.650000000000006</v>
      </c>
      <c r="FW7" s="1">
        <v>42843</v>
      </c>
      <c r="FX7">
        <v>65.45</v>
      </c>
      <c r="FY7" s="1">
        <v>42902</v>
      </c>
      <c r="FZ7">
        <v>61.55</v>
      </c>
      <c r="GA7" s="1">
        <v>42965</v>
      </c>
      <c r="GB7">
        <v>66</v>
      </c>
      <c r="GC7" s="1">
        <v>43024</v>
      </c>
      <c r="GD7">
        <v>72.025000000000006</v>
      </c>
      <c r="GE7" s="1">
        <v>43084</v>
      </c>
      <c r="GF7">
        <v>82.15</v>
      </c>
      <c r="GG7" s="1">
        <v>43116</v>
      </c>
      <c r="GH7">
        <v>84.974999999999994</v>
      </c>
      <c r="GI7" s="1">
        <v>43146</v>
      </c>
      <c r="GJ7">
        <v>81.55</v>
      </c>
      <c r="GK7" s="1">
        <v>43207</v>
      </c>
      <c r="GL7">
        <v>67.924999999999997</v>
      </c>
      <c r="GM7" s="1">
        <v>43266</v>
      </c>
      <c r="GN7">
        <v>58.524999999999999</v>
      </c>
      <c r="GO7" s="1">
        <v>43329</v>
      </c>
      <c r="GP7">
        <v>61.65</v>
      </c>
      <c r="GQ7" s="1">
        <v>43389</v>
      </c>
      <c r="GR7">
        <v>69.474999999999994</v>
      </c>
      <c r="GS7" s="1">
        <v>43448</v>
      </c>
      <c r="GT7">
        <v>83.174999999999997</v>
      </c>
      <c r="GU7" s="1">
        <v>43480</v>
      </c>
      <c r="GV7">
        <v>80.099999999999994</v>
      </c>
      <c r="GW7" s="1">
        <v>43511</v>
      </c>
      <c r="GX7">
        <v>80.45</v>
      </c>
      <c r="GY7" s="1">
        <v>43572</v>
      </c>
      <c r="GZ7">
        <v>94.575000000000003</v>
      </c>
      <c r="HA7" s="1">
        <v>43633</v>
      </c>
      <c r="HB7">
        <v>75.275000000000006</v>
      </c>
      <c r="HC7" s="1">
        <v>43693</v>
      </c>
      <c r="HD7">
        <v>68.025000000000006</v>
      </c>
    </row>
    <row r="8" spans="1:223" x14ac:dyDescent="0.3">
      <c r="A8" s="1">
        <v>38218</v>
      </c>
      <c r="B8">
        <v>61.075000000000003</v>
      </c>
      <c r="C8" s="1">
        <v>38278</v>
      </c>
      <c r="D8">
        <v>63.45</v>
      </c>
      <c r="E8" s="1">
        <v>38338</v>
      </c>
      <c r="F8">
        <v>73.2</v>
      </c>
      <c r="G8" s="1">
        <v>38370</v>
      </c>
      <c r="H8">
        <v>74.974999999999994</v>
      </c>
      <c r="I8" s="1">
        <v>38399</v>
      </c>
      <c r="J8">
        <v>71.224999999999994</v>
      </c>
      <c r="K8" s="1">
        <v>38460</v>
      </c>
      <c r="L8">
        <v>63.35</v>
      </c>
      <c r="M8" s="1">
        <v>38523</v>
      </c>
      <c r="N8">
        <v>53.9</v>
      </c>
      <c r="O8" s="1">
        <v>38583</v>
      </c>
      <c r="P8">
        <v>60.65</v>
      </c>
      <c r="Q8" s="1">
        <v>38642</v>
      </c>
      <c r="R8">
        <v>63.7</v>
      </c>
      <c r="S8" s="1">
        <v>38705</v>
      </c>
      <c r="T8">
        <v>70.900000000000006</v>
      </c>
      <c r="U8" s="1">
        <v>38734</v>
      </c>
      <c r="V8">
        <v>68.075000000000003</v>
      </c>
      <c r="W8" s="1">
        <v>38764</v>
      </c>
      <c r="X8">
        <v>64.75</v>
      </c>
      <c r="Y8" s="1">
        <v>38826</v>
      </c>
      <c r="Z8">
        <v>56.375</v>
      </c>
      <c r="AA8" s="1">
        <v>38887</v>
      </c>
      <c r="AB8">
        <v>59.225000000000001</v>
      </c>
      <c r="AC8" s="1">
        <v>38950</v>
      </c>
      <c r="AD8">
        <v>63.45</v>
      </c>
      <c r="AE8" s="1">
        <v>39007</v>
      </c>
      <c r="AF8">
        <v>63.85</v>
      </c>
      <c r="AG8" s="1">
        <v>39069</v>
      </c>
      <c r="AH8">
        <v>72.625</v>
      </c>
      <c r="AI8" s="1">
        <v>39099</v>
      </c>
      <c r="AJ8">
        <v>73.55</v>
      </c>
      <c r="AK8" s="1">
        <v>39129</v>
      </c>
      <c r="AL8">
        <v>76.875</v>
      </c>
      <c r="AM8" s="1">
        <v>39190</v>
      </c>
      <c r="AN8">
        <v>68.375</v>
      </c>
      <c r="AO8" s="1">
        <v>39251</v>
      </c>
      <c r="AP8">
        <v>66.099999999999994</v>
      </c>
      <c r="AQ8" s="1">
        <v>39314</v>
      </c>
      <c r="AR8">
        <v>68.25</v>
      </c>
      <c r="AS8" s="1">
        <v>39373</v>
      </c>
      <c r="AT8">
        <v>67.924999999999997</v>
      </c>
      <c r="AU8" s="1">
        <v>39434</v>
      </c>
      <c r="AV8">
        <v>74.924999999999997</v>
      </c>
      <c r="AW8" s="1">
        <v>39464</v>
      </c>
      <c r="AX8">
        <v>76</v>
      </c>
      <c r="AY8" s="1">
        <v>39497</v>
      </c>
      <c r="AZ8">
        <v>78.8</v>
      </c>
      <c r="BA8" s="1">
        <v>39556</v>
      </c>
      <c r="BB8">
        <v>73.900000000000006</v>
      </c>
      <c r="BC8" s="1">
        <v>39617</v>
      </c>
      <c r="BD8">
        <v>77.099999999999994</v>
      </c>
      <c r="BE8" s="1">
        <v>39679</v>
      </c>
      <c r="BF8">
        <v>79.45</v>
      </c>
      <c r="BG8" s="1">
        <v>39738</v>
      </c>
      <c r="BH8">
        <v>69.075000000000003</v>
      </c>
      <c r="BI8" s="1">
        <v>39799</v>
      </c>
      <c r="BJ8">
        <v>79.474999999999994</v>
      </c>
      <c r="BK8" s="1">
        <v>39829</v>
      </c>
      <c r="BL8">
        <v>78.150000000000006</v>
      </c>
      <c r="BM8" s="1">
        <v>39861</v>
      </c>
      <c r="BN8">
        <v>74.625</v>
      </c>
      <c r="BO8" s="1">
        <v>39924</v>
      </c>
      <c r="BP8">
        <v>66.724999999999994</v>
      </c>
      <c r="BQ8" s="1">
        <v>39982</v>
      </c>
      <c r="BR8">
        <v>57.95</v>
      </c>
      <c r="BS8" s="1">
        <v>40044</v>
      </c>
      <c r="BT8">
        <v>51.35</v>
      </c>
      <c r="BU8" s="1">
        <v>40105</v>
      </c>
      <c r="BV8">
        <v>65.400000000000006</v>
      </c>
      <c r="BW8" s="1">
        <v>40164</v>
      </c>
      <c r="BX8">
        <v>77.25</v>
      </c>
      <c r="BY8" s="1">
        <v>40197</v>
      </c>
      <c r="BZ8">
        <v>79.525000000000006</v>
      </c>
      <c r="CA8" s="1">
        <v>40226</v>
      </c>
      <c r="CB8">
        <v>77.375</v>
      </c>
      <c r="CC8" s="1">
        <v>40287</v>
      </c>
      <c r="CD8">
        <v>77.45</v>
      </c>
      <c r="CE8" s="1">
        <v>40347</v>
      </c>
      <c r="CF8">
        <v>71.174999999999997</v>
      </c>
      <c r="CG8" s="1">
        <v>40409</v>
      </c>
      <c r="CH8">
        <v>76.825000000000003</v>
      </c>
      <c r="CI8" s="1">
        <v>40469</v>
      </c>
      <c r="CJ8">
        <v>77.375</v>
      </c>
      <c r="CK8" s="1">
        <v>40529</v>
      </c>
      <c r="CL8">
        <v>89.825000000000003</v>
      </c>
      <c r="CM8" s="1">
        <v>40561</v>
      </c>
      <c r="CN8">
        <v>96.05</v>
      </c>
      <c r="CO8" s="1">
        <v>40590</v>
      </c>
      <c r="CP8">
        <v>99.575000000000003</v>
      </c>
      <c r="CQ8" s="1">
        <v>40651</v>
      </c>
      <c r="CR8">
        <v>92.25</v>
      </c>
      <c r="CS8" s="1">
        <v>40714</v>
      </c>
      <c r="CT8">
        <v>86.575000000000003</v>
      </c>
      <c r="CU8" s="1">
        <v>40774</v>
      </c>
      <c r="CV8">
        <v>87.55</v>
      </c>
      <c r="CW8" s="1">
        <v>40834</v>
      </c>
      <c r="CX8">
        <v>95.25</v>
      </c>
      <c r="CY8" s="1">
        <v>40896</v>
      </c>
      <c r="CZ8">
        <v>94.3</v>
      </c>
      <c r="DA8" s="1">
        <v>40926</v>
      </c>
      <c r="DB8">
        <v>96.6</v>
      </c>
      <c r="DC8" s="1">
        <v>40956</v>
      </c>
      <c r="DD8">
        <v>99.724999999999994</v>
      </c>
      <c r="DE8" s="1">
        <v>41017</v>
      </c>
      <c r="DF8">
        <v>80.900000000000006</v>
      </c>
      <c r="DG8" s="1">
        <v>41078</v>
      </c>
      <c r="DH8">
        <v>78.424999999999997</v>
      </c>
      <c r="DI8" s="1">
        <v>41141</v>
      </c>
      <c r="DJ8">
        <v>81.099999999999994</v>
      </c>
      <c r="DK8" s="1">
        <v>41199</v>
      </c>
      <c r="DL8">
        <v>90</v>
      </c>
      <c r="DM8" s="1">
        <v>41260</v>
      </c>
      <c r="DN8">
        <v>99.25</v>
      </c>
      <c r="DO8" s="1">
        <v>41290</v>
      </c>
      <c r="DP8">
        <v>96.474999999999994</v>
      </c>
      <c r="DQ8" s="1">
        <v>41324</v>
      </c>
      <c r="DR8">
        <v>91.724999999999994</v>
      </c>
      <c r="DS8" s="1">
        <v>41382</v>
      </c>
      <c r="DT8">
        <v>81.099999999999994</v>
      </c>
      <c r="DU8" s="1">
        <v>41443</v>
      </c>
      <c r="DV8">
        <v>81.7</v>
      </c>
      <c r="DW8" s="1">
        <v>41505</v>
      </c>
      <c r="DX8">
        <v>85.424999999999997</v>
      </c>
      <c r="DY8" s="1">
        <v>41564</v>
      </c>
      <c r="DZ8">
        <v>90.25</v>
      </c>
      <c r="EA8" s="1">
        <v>41625</v>
      </c>
      <c r="EB8">
        <v>98.9</v>
      </c>
      <c r="EC8" s="1">
        <v>41655</v>
      </c>
      <c r="ED8">
        <v>100.325</v>
      </c>
      <c r="EE8" s="1">
        <v>41688</v>
      </c>
      <c r="EF8">
        <v>104.85</v>
      </c>
      <c r="EG8" s="1">
        <v>41750</v>
      </c>
      <c r="EH8">
        <v>98.6</v>
      </c>
      <c r="EI8" s="1">
        <v>41808</v>
      </c>
      <c r="EJ8">
        <v>94.25</v>
      </c>
      <c r="EK8" s="1">
        <v>41870</v>
      </c>
      <c r="EL8">
        <v>87.25</v>
      </c>
      <c r="EM8" s="1">
        <v>41929</v>
      </c>
      <c r="EN8">
        <v>87.5</v>
      </c>
      <c r="EO8" s="1">
        <v>41990</v>
      </c>
      <c r="EP8">
        <v>88.9</v>
      </c>
      <c r="EQ8" s="1">
        <v>42020</v>
      </c>
      <c r="ER8">
        <v>86.3</v>
      </c>
      <c r="ES8" s="1">
        <v>42052</v>
      </c>
      <c r="ET8">
        <v>79.5</v>
      </c>
      <c r="EU8" s="1">
        <v>42114</v>
      </c>
      <c r="EV8">
        <v>70</v>
      </c>
      <c r="EW8" s="1">
        <v>42173</v>
      </c>
      <c r="EX8">
        <v>63.524999999999999</v>
      </c>
      <c r="EY8" s="1">
        <v>42235</v>
      </c>
      <c r="EZ8">
        <v>67.150000000000006</v>
      </c>
      <c r="FA8" s="1">
        <v>42296</v>
      </c>
      <c r="FB8">
        <v>71.45</v>
      </c>
      <c r="FC8" s="1">
        <v>42356</v>
      </c>
      <c r="FD8">
        <v>75.05</v>
      </c>
      <c r="FE8" s="1">
        <v>42388</v>
      </c>
      <c r="FF8">
        <v>78</v>
      </c>
      <c r="FG8" s="1">
        <v>42418</v>
      </c>
      <c r="FH8">
        <v>79.150000000000006</v>
      </c>
      <c r="FI8" s="1">
        <v>42478</v>
      </c>
      <c r="FJ8">
        <v>68.05</v>
      </c>
      <c r="FK8" s="1">
        <v>42541</v>
      </c>
      <c r="FL8">
        <v>66.400000000000006</v>
      </c>
      <c r="FM8" s="1">
        <v>42601</v>
      </c>
      <c r="FN8">
        <v>61.85</v>
      </c>
      <c r="FO8" s="1">
        <v>42660</v>
      </c>
      <c r="FP8">
        <v>57.075000000000003</v>
      </c>
      <c r="FQ8" s="1">
        <v>42723</v>
      </c>
      <c r="FR8">
        <v>77.349999999999994</v>
      </c>
      <c r="FS8" s="1">
        <v>42752</v>
      </c>
      <c r="FT8">
        <v>78.150000000000006</v>
      </c>
      <c r="FU8" s="1">
        <v>42782</v>
      </c>
      <c r="FV8">
        <v>78.3</v>
      </c>
      <c r="FW8" s="1">
        <v>42844</v>
      </c>
      <c r="FX8">
        <v>64.8</v>
      </c>
      <c r="FY8" s="1">
        <v>42905</v>
      </c>
      <c r="FZ8">
        <v>63.524999999999999</v>
      </c>
      <c r="GA8" s="1">
        <v>42968</v>
      </c>
      <c r="GB8">
        <v>64.625</v>
      </c>
      <c r="GC8" s="1">
        <v>43025</v>
      </c>
      <c r="GD8">
        <v>71.3</v>
      </c>
      <c r="GE8" s="1">
        <v>43087</v>
      </c>
      <c r="GF8">
        <v>82.15</v>
      </c>
      <c r="GG8" s="1">
        <v>43117</v>
      </c>
      <c r="GH8">
        <v>85.025000000000006</v>
      </c>
      <c r="GI8" s="1">
        <v>43147</v>
      </c>
      <c r="GJ8">
        <v>80.825000000000003</v>
      </c>
      <c r="GK8" s="1">
        <v>43208</v>
      </c>
      <c r="GL8">
        <v>68.724999999999994</v>
      </c>
      <c r="GM8" s="1">
        <v>43269</v>
      </c>
      <c r="GN8">
        <v>59.375</v>
      </c>
      <c r="GO8" s="1">
        <v>43332</v>
      </c>
      <c r="GP8">
        <v>60.85</v>
      </c>
      <c r="GQ8" s="1">
        <v>43390</v>
      </c>
      <c r="GR8">
        <v>68.5</v>
      </c>
      <c r="GS8" s="1">
        <v>43451</v>
      </c>
      <c r="GT8">
        <v>82.375</v>
      </c>
      <c r="GU8" s="1">
        <v>43481</v>
      </c>
      <c r="GV8">
        <v>79.75</v>
      </c>
      <c r="GW8" s="1">
        <v>43515</v>
      </c>
      <c r="GX8">
        <v>77.45</v>
      </c>
      <c r="GY8" s="1">
        <v>43573</v>
      </c>
      <c r="GZ8">
        <v>94.35</v>
      </c>
      <c r="HA8" s="1">
        <v>43634</v>
      </c>
      <c r="HB8">
        <v>75.599999999999994</v>
      </c>
      <c r="HC8" s="1">
        <v>43696</v>
      </c>
      <c r="HD8">
        <v>69.724999999999994</v>
      </c>
    </row>
    <row r="9" spans="1:223" x14ac:dyDescent="0.3">
      <c r="A9" s="1">
        <v>38219</v>
      </c>
      <c r="B9">
        <v>62.1</v>
      </c>
      <c r="C9" s="1">
        <v>38279</v>
      </c>
      <c r="D9">
        <v>64.650000000000006</v>
      </c>
      <c r="E9" s="1">
        <v>38341</v>
      </c>
      <c r="F9">
        <v>72.375</v>
      </c>
      <c r="G9" s="1">
        <v>38371</v>
      </c>
      <c r="H9">
        <v>75.224999999999994</v>
      </c>
      <c r="I9" s="1">
        <v>38400</v>
      </c>
      <c r="J9">
        <v>71.099999999999994</v>
      </c>
      <c r="K9" s="1">
        <v>38461</v>
      </c>
      <c r="L9">
        <v>63.8</v>
      </c>
      <c r="M9" s="1">
        <v>38524</v>
      </c>
      <c r="N9">
        <v>54.024999999999999</v>
      </c>
      <c r="O9" s="1">
        <v>38586</v>
      </c>
      <c r="P9">
        <v>60.975000000000001</v>
      </c>
      <c r="Q9" s="1">
        <v>38643</v>
      </c>
      <c r="R9">
        <v>64.150000000000006</v>
      </c>
      <c r="S9" s="1">
        <v>38706</v>
      </c>
      <c r="T9">
        <v>71.5</v>
      </c>
      <c r="U9" s="1">
        <v>38735</v>
      </c>
      <c r="V9">
        <v>66.849999999999994</v>
      </c>
      <c r="W9" s="1">
        <v>38765</v>
      </c>
      <c r="X9">
        <v>65.625</v>
      </c>
      <c r="Y9" s="1">
        <v>38827</v>
      </c>
      <c r="Z9">
        <v>56.55</v>
      </c>
      <c r="AA9" s="1">
        <v>38888</v>
      </c>
      <c r="AB9">
        <v>58.424999999999997</v>
      </c>
      <c r="AC9" s="1">
        <v>38951</v>
      </c>
      <c r="AD9">
        <v>63.2</v>
      </c>
      <c r="AE9" s="1">
        <v>39008</v>
      </c>
      <c r="AF9">
        <v>63.325000000000003</v>
      </c>
      <c r="AG9" s="1">
        <v>39070</v>
      </c>
      <c r="AH9">
        <v>73.275000000000006</v>
      </c>
      <c r="AI9" s="1">
        <v>39100</v>
      </c>
      <c r="AJ9">
        <v>73.75</v>
      </c>
      <c r="AK9" s="1">
        <v>39133</v>
      </c>
      <c r="AL9">
        <v>75.575000000000003</v>
      </c>
      <c r="AM9" s="1">
        <v>39191</v>
      </c>
      <c r="AN9">
        <v>68.55</v>
      </c>
      <c r="AO9" s="1">
        <v>39252</v>
      </c>
      <c r="AP9">
        <v>65.2</v>
      </c>
      <c r="AQ9" s="1">
        <v>39315</v>
      </c>
      <c r="AR9">
        <v>69.099999999999994</v>
      </c>
      <c r="AS9" s="1">
        <v>39374</v>
      </c>
      <c r="AT9">
        <v>67.95</v>
      </c>
      <c r="AU9" s="1">
        <v>39435</v>
      </c>
      <c r="AV9">
        <v>75.150000000000006</v>
      </c>
      <c r="AW9" s="1">
        <v>39465</v>
      </c>
      <c r="AX9">
        <v>76.2</v>
      </c>
      <c r="AY9" s="1">
        <v>39498</v>
      </c>
      <c r="AZ9">
        <v>79.05</v>
      </c>
      <c r="BA9" s="1">
        <v>39559</v>
      </c>
      <c r="BB9">
        <v>73.125</v>
      </c>
      <c r="BC9" s="1">
        <v>39618</v>
      </c>
      <c r="BD9">
        <v>76.349999999999994</v>
      </c>
      <c r="BE9" s="1">
        <v>39680</v>
      </c>
      <c r="BF9">
        <v>80.45</v>
      </c>
      <c r="BG9" s="1">
        <v>39741</v>
      </c>
      <c r="BH9">
        <v>69.8</v>
      </c>
      <c r="BI9" s="1">
        <v>39800</v>
      </c>
      <c r="BJ9">
        <v>79.724999999999994</v>
      </c>
      <c r="BK9" s="1">
        <v>39833</v>
      </c>
      <c r="BL9">
        <v>78.150000000000006</v>
      </c>
      <c r="BM9" s="1">
        <v>39862</v>
      </c>
      <c r="BN9">
        <v>74</v>
      </c>
      <c r="BO9" s="1">
        <v>39925</v>
      </c>
      <c r="BP9">
        <v>66.25</v>
      </c>
      <c r="BQ9" s="1">
        <v>39983</v>
      </c>
      <c r="BR9">
        <v>59.924999999999997</v>
      </c>
      <c r="BS9" s="1">
        <v>40045</v>
      </c>
      <c r="BT9">
        <v>52.575000000000003</v>
      </c>
      <c r="BU9" s="1">
        <v>40106</v>
      </c>
      <c r="BV9">
        <v>64.7</v>
      </c>
      <c r="BW9" s="1">
        <v>40165</v>
      </c>
      <c r="BX9">
        <v>76.900000000000006</v>
      </c>
      <c r="BY9" s="1">
        <v>40198</v>
      </c>
      <c r="BZ9">
        <v>78.650000000000006</v>
      </c>
      <c r="CA9" s="1">
        <v>40227</v>
      </c>
      <c r="CB9">
        <v>77.875</v>
      </c>
      <c r="CC9" s="1">
        <v>40288</v>
      </c>
      <c r="CD9">
        <v>76.2</v>
      </c>
      <c r="CE9" s="1">
        <v>40350</v>
      </c>
      <c r="CF9">
        <v>72.674999999999997</v>
      </c>
      <c r="CG9" s="1">
        <v>40410</v>
      </c>
      <c r="CH9">
        <v>76.724999999999994</v>
      </c>
      <c r="CI9" s="1">
        <v>40470</v>
      </c>
      <c r="CJ9">
        <v>77.400000000000006</v>
      </c>
      <c r="CK9" s="1">
        <v>40532</v>
      </c>
      <c r="CL9">
        <v>89.974999999999994</v>
      </c>
      <c r="CM9" s="1">
        <v>40562</v>
      </c>
      <c r="CN9">
        <v>95.9</v>
      </c>
      <c r="CO9" s="1">
        <v>40591</v>
      </c>
      <c r="CP9">
        <v>100.05</v>
      </c>
      <c r="CQ9" s="1">
        <v>40652</v>
      </c>
      <c r="CR9">
        <v>92.825000000000003</v>
      </c>
      <c r="CS9" s="1">
        <v>40715</v>
      </c>
      <c r="CT9">
        <v>87</v>
      </c>
      <c r="CU9" s="1">
        <v>40777</v>
      </c>
      <c r="CV9">
        <v>87.75</v>
      </c>
      <c r="CW9" s="1">
        <v>40835</v>
      </c>
      <c r="CX9">
        <v>95.2</v>
      </c>
      <c r="CY9" s="1">
        <v>40897</v>
      </c>
      <c r="CZ9">
        <v>94.35</v>
      </c>
      <c r="DA9" s="1">
        <v>40927</v>
      </c>
      <c r="DB9">
        <v>96.35</v>
      </c>
      <c r="DC9" s="1">
        <v>40960</v>
      </c>
      <c r="DD9">
        <v>99.65</v>
      </c>
      <c r="DE9" s="1">
        <v>41018</v>
      </c>
      <c r="DF9">
        <v>81.95</v>
      </c>
      <c r="DG9" s="1">
        <v>41079</v>
      </c>
      <c r="DH9">
        <v>78.900000000000006</v>
      </c>
      <c r="DI9" s="1">
        <v>41142</v>
      </c>
      <c r="DJ9">
        <v>80.95</v>
      </c>
      <c r="DK9" s="1">
        <v>41200</v>
      </c>
      <c r="DL9">
        <v>90.85</v>
      </c>
      <c r="DM9" s="1">
        <v>41261</v>
      </c>
      <c r="DN9">
        <v>100</v>
      </c>
      <c r="DO9" s="1">
        <v>41291</v>
      </c>
      <c r="DP9">
        <v>96.5</v>
      </c>
      <c r="DQ9" s="1">
        <v>41325</v>
      </c>
      <c r="DR9">
        <v>92.1</v>
      </c>
      <c r="DS9" s="1">
        <v>41383</v>
      </c>
      <c r="DT9">
        <v>80.575000000000003</v>
      </c>
      <c r="DU9" s="1">
        <v>41444</v>
      </c>
      <c r="DV9">
        <v>82.4</v>
      </c>
      <c r="DW9" s="1">
        <v>41506</v>
      </c>
      <c r="DX9">
        <v>85.55</v>
      </c>
      <c r="DY9" s="1">
        <v>41565</v>
      </c>
      <c r="DZ9">
        <v>89.85</v>
      </c>
      <c r="EA9" s="1">
        <v>41626</v>
      </c>
      <c r="EB9">
        <v>99.924999999999997</v>
      </c>
      <c r="EC9" s="1">
        <v>41656</v>
      </c>
      <c r="ED9">
        <v>100.2</v>
      </c>
      <c r="EE9" s="1">
        <v>41689</v>
      </c>
      <c r="EF9">
        <v>105.6</v>
      </c>
      <c r="EG9" s="1">
        <v>41751</v>
      </c>
      <c r="EH9">
        <v>99.35</v>
      </c>
      <c r="EI9" s="1">
        <v>41809</v>
      </c>
      <c r="EJ9">
        <v>97</v>
      </c>
      <c r="EK9" s="1">
        <v>41871</v>
      </c>
      <c r="EL9">
        <v>85.4</v>
      </c>
      <c r="EM9" s="1">
        <v>41932</v>
      </c>
      <c r="EN9">
        <v>86.974999999999994</v>
      </c>
      <c r="EO9" s="1">
        <v>41991</v>
      </c>
      <c r="EP9">
        <v>90.875</v>
      </c>
      <c r="EQ9" s="1">
        <v>42024</v>
      </c>
      <c r="ER9">
        <v>83.3</v>
      </c>
      <c r="ES9" s="1">
        <v>42053</v>
      </c>
      <c r="ET9">
        <v>80</v>
      </c>
      <c r="EU9" s="1">
        <v>42115</v>
      </c>
      <c r="EV9">
        <v>71.525000000000006</v>
      </c>
      <c r="EW9" s="1">
        <v>42174</v>
      </c>
      <c r="EX9">
        <v>61.65</v>
      </c>
      <c r="EY9" s="1">
        <v>42236</v>
      </c>
      <c r="EZ9">
        <v>66.150000000000006</v>
      </c>
      <c r="FA9" s="1">
        <v>42297</v>
      </c>
      <c r="FB9">
        <v>71.825000000000003</v>
      </c>
      <c r="FC9" s="1">
        <v>42359</v>
      </c>
      <c r="FD9">
        <v>74.775000000000006</v>
      </c>
      <c r="FE9" s="1">
        <v>42389</v>
      </c>
      <c r="FF9">
        <v>77.8</v>
      </c>
      <c r="FG9" s="1">
        <v>42419</v>
      </c>
      <c r="FH9">
        <v>78.599999999999994</v>
      </c>
      <c r="FI9" s="1">
        <v>42479</v>
      </c>
      <c r="FJ9">
        <v>68.55</v>
      </c>
      <c r="FK9" s="1">
        <v>42542</v>
      </c>
      <c r="FL9">
        <v>66.349999999999994</v>
      </c>
      <c r="FM9" s="1">
        <v>42604</v>
      </c>
      <c r="FN9">
        <v>61.825000000000003</v>
      </c>
      <c r="FO9" s="1">
        <v>42661</v>
      </c>
      <c r="FP9">
        <v>56.325000000000003</v>
      </c>
      <c r="FQ9" s="1">
        <v>42724</v>
      </c>
      <c r="FR9">
        <v>76.325000000000003</v>
      </c>
      <c r="FS9" s="1">
        <v>42753</v>
      </c>
      <c r="FT9">
        <v>77.55</v>
      </c>
      <c r="FU9" s="1">
        <v>42783</v>
      </c>
      <c r="FV9">
        <v>79.275000000000006</v>
      </c>
      <c r="FW9" s="1">
        <v>42845</v>
      </c>
      <c r="FX9">
        <v>63.55</v>
      </c>
      <c r="FY9" s="1">
        <v>42906</v>
      </c>
      <c r="FZ9">
        <v>63.45</v>
      </c>
      <c r="GA9" s="1">
        <v>42969</v>
      </c>
      <c r="GB9">
        <v>63.75</v>
      </c>
      <c r="GC9" s="1">
        <v>43026</v>
      </c>
      <c r="GD9">
        <v>71.900000000000006</v>
      </c>
      <c r="GE9" s="1">
        <v>43088</v>
      </c>
      <c r="GF9">
        <v>81.275000000000006</v>
      </c>
      <c r="GG9" s="1">
        <v>43118</v>
      </c>
      <c r="GH9">
        <v>85.3</v>
      </c>
      <c r="GI9" s="1">
        <v>43151</v>
      </c>
      <c r="GJ9">
        <v>82.2</v>
      </c>
      <c r="GK9" s="1">
        <v>43209</v>
      </c>
      <c r="GL9">
        <v>68.224999999999994</v>
      </c>
      <c r="GM9" s="1">
        <v>43270</v>
      </c>
      <c r="GN9">
        <v>58.524999999999999</v>
      </c>
      <c r="GO9" s="1">
        <v>43333</v>
      </c>
      <c r="GP9">
        <v>61.55</v>
      </c>
      <c r="GQ9" s="1">
        <v>43391</v>
      </c>
      <c r="GR9">
        <v>67</v>
      </c>
      <c r="GS9" s="1">
        <v>43452</v>
      </c>
      <c r="GT9">
        <v>81.474999999999994</v>
      </c>
      <c r="GU9" s="1">
        <v>43482</v>
      </c>
      <c r="GV9">
        <v>79.349999999999994</v>
      </c>
      <c r="GW9" s="1">
        <v>43516</v>
      </c>
      <c r="GX9">
        <v>76.424999999999997</v>
      </c>
      <c r="GY9" s="1">
        <v>43577</v>
      </c>
      <c r="GZ9">
        <v>92.924999999999997</v>
      </c>
      <c r="HA9" s="1">
        <v>43635</v>
      </c>
      <c r="HB9">
        <v>76.45</v>
      </c>
      <c r="HC9" s="1">
        <v>43697</v>
      </c>
      <c r="HD9">
        <v>70.8</v>
      </c>
    </row>
    <row r="10" spans="1:223" x14ac:dyDescent="0.3">
      <c r="A10" s="1">
        <v>38222</v>
      </c>
      <c r="B10">
        <v>61.75</v>
      </c>
      <c r="C10" s="1">
        <v>38280</v>
      </c>
      <c r="D10">
        <v>64.174999999999997</v>
      </c>
      <c r="E10" s="1">
        <v>38342</v>
      </c>
      <c r="F10">
        <v>72.75</v>
      </c>
      <c r="G10" s="1">
        <v>38372</v>
      </c>
      <c r="H10">
        <v>74.45</v>
      </c>
      <c r="I10" s="1">
        <v>38401</v>
      </c>
      <c r="J10">
        <v>70.7</v>
      </c>
      <c r="K10" s="1">
        <v>38462</v>
      </c>
      <c r="L10">
        <v>64.424999999999997</v>
      </c>
      <c r="M10" s="1">
        <v>38525</v>
      </c>
      <c r="N10">
        <v>53</v>
      </c>
      <c r="O10" s="1">
        <v>38587</v>
      </c>
      <c r="P10">
        <v>60.725000000000001</v>
      </c>
      <c r="Q10" s="1">
        <v>38644</v>
      </c>
      <c r="R10">
        <v>64.674999999999997</v>
      </c>
      <c r="S10" s="1">
        <v>38707</v>
      </c>
      <c r="T10">
        <v>71.474999999999994</v>
      </c>
      <c r="U10" s="1">
        <v>38736</v>
      </c>
      <c r="V10">
        <v>67.575000000000003</v>
      </c>
      <c r="W10" s="1">
        <v>38769</v>
      </c>
      <c r="X10">
        <v>65.7</v>
      </c>
      <c r="Y10" s="1">
        <v>38828</v>
      </c>
      <c r="Z10">
        <v>56.225000000000001</v>
      </c>
      <c r="AA10" s="1">
        <v>38889</v>
      </c>
      <c r="AB10">
        <v>57.65</v>
      </c>
      <c r="AC10" s="1">
        <v>38952</v>
      </c>
      <c r="AD10">
        <v>62.375</v>
      </c>
      <c r="AE10" s="1">
        <v>39009</v>
      </c>
      <c r="AF10">
        <v>62.75</v>
      </c>
      <c r="AG10" s="1">
        <v>39071</v>
      </c>
      <c r="AH10">
        <v>72.900000000000006</v>
      </c>
      <c r="AI10" s="1">
        <v>39101</v>
      </c>
      <c r="AJ10">
        <v>73.849999999999994</v>
      </c>
      <c r="AK10" s="1">
        <v>39134</v>
      </c>
      <c r="AL10">
        <v>76.474999999999994</v>
      </c>
      <c r="AM10" s="1">
        <v>39192</v>
      </c>
      <c r="AN10">
        <v>68.75</v>
      </c>
      <c r="AO10" s="1">
        <v>39253</v>
      </c>
      <c r="AP10">
        <v>64.3</v>
      </c>
      <c r="AQ10" s="1">
        <v>39316</v>
      </c>
      <c r="AR10">
        <v>69.375</v>
      </c>
      <c r="AS10" s="1">
        <v>39377</v>
      </c>
      <c r="AT10">
        <v>67.775000000000006</v>
      </c>
      <c r="AU10" s="1">
        <v>39436</v>
      </c>
      <c r="AV10">
        <v>74.625</v>
      </c>
      <c r="AW10" s="1">
        <v>39469</v>
      </c>
      <c r="AX10">
        <v>75.55</v>
      </c>
      <c r="AY10" s="1">
        <v>39499</v>
      </c>
      <c r="AZ10">
        <v>78.825000000000003</v>
      </c>
      <c r="BA10" s="1">
        <v>39560</v>
      </c>
      <c r="BB10">
        <v>73.7</v>
      </c>
      <c r="BC10" s="1">
        <v>39619</v>
      </c>
      <c r="BD10">
        <v>78.125</v>
      </c>
      <c r="BE10" s="1">
        <v>39681</v>
      </c>
      <c r="BF10">
        <v>80.900000000000006</v>
      </c>
      <c r="BG10" s="1">
        <v>39742</v>
      </c>
      <c r="BH10">
        <v>70.825000000000003</v>
      </c>
      <c r="BI10" s="1">
        <v>39801</v>
      </c>
      <c r="BJ10">
        <v>79.599999999999994</v>
      </c>
      <c r="BK10" s="1">
        <v>39834</v>
      </c>
      <c r="BL10">
        <v>77.924999999999997</v>
      </c>
      <c r="BM10" s="1">
        <v>39863</v>
      </c>
      <c r="BN10">
        <v>73.275000000000006</v>
      </c>
      <c r="BO10" s="1">
        <v>39926</v>
      </c>
      <c r="BP10">
        <v>66.125</v>
      </c>
      <c r="BQ10" s="1">
        <v>39986</v>
      </c>
      <c r="BR10">
        <v>58.674999999999997</v>
      </c>
      <c r="BS10" s="1">
        <v>40046</v>
      </c>
      <c r="BT10">
        <v>53.575000000000003</v>
      </c>
      <c r="BU10" s="1">
        <v>40107</v>
      </c>
      <c r="BV10">
        <v>65.424999999999997</v>
      </c>
      <c r="BW10" s="1">
        <v>40168</v>
      </c>
      <c r="BX10">
        <v>76.5</v>
      </c>
      <c r="BY10" s="1">
        <v>40199</v>
      </c>
      <c r="BZ10">
        <v>78</v>
      </c>
      <c r="CA10" s="1">
        <v>40228</v>
      </c>
      <c r="CB10">
        <v>77.775000000000006</v>
      </c>
      <c r="CC10" s="1">
        <v>40289</v>
      </c>
      <c r="CD10">
        <v>77.25</v>
      </c>
      <c r="CE10" s="1">
        <v>40351</v>
      </c>
      <c r="CF10">
        <v>72.849999999999994</v>
      </c>
      <c r="CG10" s="1">
        <v>40413</v>
      </c>
      <c r="CH10">
        <v>78.075000000000003</v>
      </c>
      <c r="CI10" s="1">
        <v>40471</v>
      </c>
      <c r="CJ10">
        <v>77.650000000000006</v>
      </c>
      <c r="CK10" s="1">
        <v>40533</v>
      </c>
      <c r="CL10">
        <v>89.6</v>
      </c>
      <c r="CM10" s="1">
        <v>40563</v>
      </c>
      <c r="CN10">
        <v>95.974999999999994</v>
      </c>
      <c r="CO10" s="1">
        <v>40592</v>
      </c>
      <c r="CP10">
        <v>100.05</v>
      </c>
      <c r="CQ10" s="1">
        <v>40653</v>
      </c>
      <c r="CR10">
        <v>92.85</v>
      </c>
      <c r="CS10" s="1">
        <v>40716</v>
      </c>
      <c r="CT10">
        <v>86.5</v>
      </c>
      <c r="CU10" s="1">
        <v>40778</v>
      </c>
      <c r="CV10">
        <v>87.2</v>
      </c>
      <c r="CW10" s="1">
        <v>40836</v>
      </c>
      <c r="CX10">
        <v>95</v>
      </c>
      <c r="CY10" s="1">
        <v>40898</v>
      </c>
      <c r="CZ10">
        <v>93.8</v>
      </c>
      <c r="DA10" s="1">
        <v>40928</v>
      </c>
      <c r="DB10">
        <v>96.575000000000003</v>
      </c>
      <c r="DC10" s="1">
        <v>40961</v>
      </c>
      <c r="DD10">
        <v>99.85</v>
      </c>
      <c r="DE10" s="1">
        <v>41019</v>
      </c>
      <c r="DF10">
        <v>81.150000000000006</v>
      </c>
      <c r="DG10" s="1">
        <v>41080</v>
      </c>
      <c r="DH10">
        <v>78.900000000000006</v>
      </c>
      <c r="DI10" s="1">
        <v>41143</v>
      </c>
      <c r="DJ10">
        <v>78.3</v>
      </c>
      <c r="DK10" s="1">
        <v>41201</v>
      </c>
      <c r="DL10">
        <v>90.8</v>
      </c>
      <c r="DM10" s="1">
        <v>41262</v>
      </c>
      <c r="DN10">
        <v>100.6</v>
      </c>
      <c r="DO10" s="1">
        <v>41292</v>
      </c>
      <c r="DP10">
        <v>96.65</v>
      </c>
      <c r="DQ10" s="1">
        <v>41326</v>
      </c>
      <c r="DR10">
        <v>91.575000000000003</v>
      </c>
      <c r="DS10" s="1">
        <v>41386</v>
      </c>
      <c r="DT10">
        <v>80.099999999999994</v>
      </c>
      <c r="DU10" s="1">
        <v>41445</v>
      </c>
      <c r="DV10">
        <v>82.25</v>
      </c>
      <c r="DW10" s="1">
        <v>41507</v>
      </c>
      <c r="DX10">
        <v>84.775000000000006</v>
      </c>
      <c r="DY10" s="1">
        <v>41568</v>
      </c>
      <c r="DZ10">
        <v>89.8</v>
      </c>
      <c r="EA10" s="1">
        <v>41627</v>
      </c>
      <c r="EB10">
        <v>100.15</v>
      </c>
      <c r="EC10" s="1">
        <v>41660</v>
      </c>
      <c r="ED10">
        <v>100.4</v>
      </c>
      <c r="EE10" s="1">
        <v>41690</v>
      </c>
      <c r="EF10">
        <v>105.65</v>
      </c>
      <c r="EG10" s="1">
        <v>41752</v>
      </c>
      <c r="EH10">
        <v>102.35</v>
      </c>
      <c r="EI10" s="1">
        <v>41810</v>
      </c>
      <c r="EJ10">
        <v>96.55</v>
      </c>
      <c r="EK10" s="1">
        <v>41872</v>
      </c>
      <c r="EL10">
        <v>86.45</v>
      </c>
      <c r="EM10" s="1">
        <v>41933</v>
      </c>
      <c r="EN10">
        <v>87.25</v>
      </c>
      <c r="EO10" s="1">
        <v>41992</v>
      </c>
      <c r="EP10">
        <v>90.424999999999997</v>
      </c>
      <c r="EQ10" s="1">
        <v>42025</v>
      </c>
      <c r="ER10">
        <v>84.05</v>
      </c>
      <c r="ES10" s="1">
        <v>42054</v>
      </c>
      <c r="ET10">
        <v>82.05</v>
      </c>
      <c r="EU10" s="1">
        <v>42116</v>
      </c>
      <c r="EV10">
        <v>69.825000000000003</v>
      </c>
      <c r="EW10" s="1">
        <v>42177</v>
      </c>
      <c r="EX10">
        <v>60.725000000000001</v>
      </c>
      <c r="EY10" s="1">
        <v>42237</v>
      </c>
      <c r="EZ10">
        <v>64</v>
      </c>
      <c r="FA10" s="1">
        <v>42298</v>
      </c>
      <c r="FB10">
        <v>71.724999999999994</v>
      </c>
      <c r="FC10" s="1">
        <v>42360</v>
      </c>
      <c r="FD10">
        <v>74.900000000000006</v>
      </c>
      <c r="FE10" s="1">
        <v>42390</v>
      </c>
      <c r="FF10">
        <v>79</v>
      </c>
      <c r="FG10" s="1">
        <v>42422</v>
      </c>
      <c r="FH10">
        <v>79.575000000000003</v>
      </c>
      <c r="FI10" s="1">
        <v>42480</v>
      </c>
      <c r="FJ10">
        <v>68.8</v>
      </c>
      <c r="FK10" s="1">
        <v>42543</v>
      </c>
      <c r="FL10">
        <v>65.424999999999997</v>
      </c>
      <c r="FM10" s="1">
        <v>42605</v>
      </c>
      <c r="FN10">
        <v>61.274999999999999</v>
      </c>
      <c r="FO10" s="1">
        <v>42662</v>
      </c>
      <c r="FP10">
        <v>56.2</v>
      </c>
      <c r="FQ10" s="1">
        <v>42725</v>
      </c>
      <c r="FR10">
        <v>76.849999999999994</v>
      </c>
      <c r="FS10" s="1">
        <v>42754</v>
      </c>
      <c r="FT10">
        <v>78.075000000000003</v>
      </c>
      <c r="FU10" s="1">
        <v>42787</v>
      </c>
      <c r="FV10">
        <v>79.150000000000006</v>
      </c>
      <c r="FW10" s="1">
        <v>42846</v>
      </c>
      <c r="FX10">
        <v>63.325000000000003</v>
      </c>
      <c r="FY10" s="1">
        <v>42907</v>
      </c>
      <c r="FZ10">
        <v>63.2</v>
      </c>
      <c r="GA10" s="1">
        <v>42970</v>
      </c>
      <c r="GB10">
        <v>63.325000000000003</v>
      </c>
      <c r="GC10" s="1">
        <v>43027</v>
      </c>
      <c r="GD10">
        <v>72.424999999999997</v>
      </c>
      <c r="GE10" s="1">
        <v>43089</v>
      </c>
      <c r="GF10">
        <v>82.5</v>
      </c>
      <c r="GG10" s="1">
        <v>43119</v>
      </c>
      <c r="GH10">
        <v>85.25</v>
      </c>
      <c r="GI10" s="1">
        <v>43152</v>
      </c>
      <c r="GJ10">
        <v>82.325000000000003</v>
      </c>
      <c r="GK10" s="1">
        <v>43210</v>
      </c>
      <c r="GL10">
        <v>67.599999999999994</v>
      </c>
      <c r="GM10" s="1">
        <v>43271</v>
      </c>
      <c r="GN10">
        <v>56.75</v>
      </c>
      <c r="GO10" s="1">
        <v>43334</v>
      </c>
      <c r="GP10">
        <v>59.9</v>
      </c>
      <c r="GQ10" s="1">
        <v>43392</v>
      </c>
      <c r="GR10">
        <v>65.724999999999994</v>
      </c>
      <c r="GS10" s="1">
        <v>43453</v>
      </c>
      <c r="GT10">
        <v>81.7</v>
      </c>
      <c r="GU10" s="1">
        <v>43483</v>
      </c>
      <c r="GV10">
        <v>80.7</v>
      </c>
      <c r="GW10" s="1">
        <v>43517</v>
      </c>
      <c r="GX10">
        <v>78.875</v>
      </c>
      <c r="GY10" s="1">
        <v>43578</v>
      </c>
      <c r="GZ10">
        <v>92.7</v>
      </c>
      <c r="HA10" s="1">
        <v>43636</v>
      </c>
      <c r="HB10">
        <v>75.3</v>
      </c>
      <c r="HC10" s="1">
        <v>43698</v>
      </c>
      <c r="HD10">
        <v>69.825000000000003</v>
      </c>
    </row>
    <row r="11" spans="1:223" x14ac:dyDescent="0.3">
      <c r="A11" s="1">
        <v>38223</v>
      </c>
      <c r="B11">
        <v>61.475000000000001</v>
      </c>
      <c r="C11" s="1">
        <v>38281</v>
      </c>
      <c r="D11">
        <v>65.05</v>
      </c>
      <c r="E11" s="1">
        <v>38343</v>
      </c>
      <c r="F11">
        <v>73.224999999999994</v>
      </c>
      <c r="G11" s="1">
        <v>38373</v>
      </c>
      <c r="H11">
        <v>75.400000000000006</v>
      </c>
      <c r="I11" s="1">
        <v>38405</v>
      </c>
      <c r="J11">
        <v>70.25</v>
      </c>
      <c r="K11" s="1">
        <v>38463</v>
      </c>
      <c r="L11">
        <v>64.174999999999997</v>
      </c>
      <c r="M11" s="1">
        <v>38526</v>
      </c>
      <c r="N11">
        <v>53.3</v>
      </c>
      <c r="O11" s="1">
        <v>38588</v>
      </c>
      <c r="P11">
        <v>60.85</v>
      </c>
      <c r="Q11" s="1">
        <v>38645</v>
      </c>
      <c r="R11">
        <v>64</v>
      </c>
      <c r="S11" s="1">
        <v>38708</v>
      </c>
      <c r="T11">
        <v>71.275000000000006</v>
      </c>
      <c r="U11" s="1">
        <v>38737</v>
      </c>
      <c r="V11">
        <v>67.900000000000006</v>
      </c>
      <c r="W11" s="1">
        <v>38770</v>
      </c>
      <c r="X11">
        <v>65.674999999999997</v>
      </c>
      <c r="Y11" s="1">
        <v>38831</v>
      </c>
      <c r="Z11">
        <v>56.3</v>
      </c>
      <c r="AA11" s="1">
        <v>38890</v>
      </c>
      <c r="AB11">
        <v>58.225000000000001</v>
      </c>
      <c r="AC11" s="1">
        <v>38953</v>
      </c>
      <c r="AD11">
        <v>62.075000000000003</v>
      </c>
      <c r="AE11" s="1">
        <v>39010</v>
      </c>
      <c r="AF11">
        <v>63.65</v>
      </c>
      <c r="AG11" s="1">
        <v>39072</v>
      </c>
      <c r="AH11">
        <v>73.224999999999994</v>
      </c>
      <c r="AI11" s="1">
        <v>39104</v>
      </c>
      <c r="AJ11">
        <v>73.625</v>
      </c>
      <c r="AK11" s="1">
        <v>39135</v>
      </c>
      <c r="AL11">
        <v>76.25</v>
      </c>
      <c r="AM11" s="1">
        <v>39195</v>
      </c>
      <c r="AN11">
        <v>68.325000000000003</v>
      </c>
      <c r="AO11" s="1">
        <v>39254</v>
      </c>
      <c r="AP11">
        <v>63.774999999999999</v>
      </c>
      <c r="AQ11" s="1">
        <v>39317</v>
      </c>
      <c r="AR11">
        <v>69.625</v>
      </c>
      <c r="AS11" s="1">
        <v>39378</v>
      </c>
      <c r="AT11">
        <v>67.174999999999997</v>
      </c>
      <c r="AU11" s="1">
        <v>39437</v>
      </c>
      <c r="AV11">
        <v>74.55</v>
      </c>
      <c r="AW11" s="1">
        <v>39470</v>
      </c>
      <c r="AX11">
        <v>74.55</v>
      </c>
      <c r="AY11" s="1">
        <v>39500</v>
      </c>
      <c r="AZ11">
        <v>78.650000000000006</v>
      </c>
      <c r="BA11" s="1">
        <v>39561</v>
      </c>
      <c r="BB11">
        <v>74.5</v>
      </c>
      <c r="BC11" s="1">
        <v>39622</v>
      </c>
      <c r="BD11">
        <v>78</v>
      </c>
      <c r="BE11" s="1">
        <v>39682</v>
      </c>
      <c r="BF11">
        <v>80.349999999999994</v>
      </c>
      <c r="BG11" s="1">
        <v>39743</v>
      </c>
      <c r="BH11">
        <v>69.849999999999994</v>
      </c>
      <c r="BI11" s="1">
        <v>39804</v>
      </c>
      <c r="BJ11">
        <v>78.924999999999997</v>
      </c>
      <c r="BK11" s="1">
        <v>39835</v>
      </c>
      <c r="BL11">
        <v>77.45</v>
      </c>
      <c r="BM11" s="1">
        <v>39864</v>
      </c>
      <c r="BN11">
        <v>71.05</v>
      </c>
      <c r="BO11" s="1">
        <v>39927</v>
      </c>
      <c r="BP11">
        <v>65.650000000000006</v>
      </c>
      <c r="BQ11" s="1">
        <v>39987</v>
      </c>
      <c r="BR11">
        <v>57.8</v>
      </c>
      <c r="BS11" s="1">
        <v>40049</v>
      </c>
      <c r="BT11">
        <v>52.05</v>
      </c>
      <c r="BU11" s="1">
        <v>40108</v>
      </c>
      <c r="BV11">
        <v>65.474999999999994</v>
      </c>
      <c r="BW11" s="1">
        <v>40169</v>
      </c>
      <c r="BX11">
        <v>76.974999999999994</v>
      </c>
      <c r="BY11" s="1">
        <v>40200</v>
      </c>
      <c r="BZ11">
        <v>77.674999999999997</v>
      </c>
      <c r="CA11" s="1">
        <v>40231</v>
      </c>
      <c r="CB11">
        <v>78.650000000000006</v>
      </c>
      <c r="CC11" s="1">
        <v>40290</v>
      </c>
      <c r="CD11">
        <v>77.25</v>
      </c>
      <c r="CE11" s="1">
        <v>40352</v>
      </c>
      <c r="CF11">
        <v>72.924999999999997</v>
      </c>
      <c r="CG11" s="1">
        <v>40414</v>
      </c>
      <c r="CH11">
        <v>77.224999999999994</v>
      </c>
      <c r="CI11" s="1">
        <v>40472</v>
      </c>
      <c r="CJ11">
        <v>78.400000000000006</v>
      </c>
      <c r="CK11" s="1">
        <v>40534</v>
      </c>
      <c r="CL11">
        <v>91.375</v>
      </c>
      <c r="CM11" s="1">
        <v>40564</v>
      </c>
      <c r="CN11">
        <v>96.474999999999994</v>
      </c>
      <c r="CO11" s="1">
        <v>40596</v>
      </c>
      <c r="CP11">
        <v>99.575000000000003</v>
      </c>
      <c r="CQ11" s="1">
        <v>40654</v>
      </c>
      <c r="CR11">
        <v>92.05</v>
      </c>
      <c r="CS11" s="1">
        <v>40717</v>
      </c>
      <c r="CT11">
        <v>84.674999999999997</v>
      </c>
      <c r="CU11" s="1">
        <v>40779</v>
      </c>
      <c r="CV11">
        <v>86.45</v>
      </c>
      <c r="CW11" s="1">
        <v>40837</v>
      </c>
      <c r="CX11">
        <v>94.75</v>
      </c>
      <c r="CY11" s="1">
        <v>40899</v>
      </c>
      <c r="CZ11">
        <v>95.45</v>
      </c>
      <c r="DA11" s="1">
        <v>40931</v>
      </c>
      <c r="DB11">
        <v>97.25</v>
      </c>
      <c r="DC11" s="1">
        <v>40962</v>
      </c>
      <c r="DD11">
        <v>99.05</v>
      </c>
      <c r="DE11" s="1">
        <v>41022</v>
      </c>
      <c r="DF11">
        <v>81.8</v>
      </c>
      <c r="DG11" s="1">
        <v>41081</v>
      </c>
      <c r="DH11">
        <v>79.099999999999994</v>
      </c>
      <c r="DI11" s="1">
        <v>41144</v>
      </c>
      <c r="DJ11">
        <v>78.25</v>
      </c>
      <c r="DK11" s="1">
        <v>41204</v>
      </c>
      <c r="DL11">
        <v>90.45</v>
      </c>
      <c r="DM11" s="1">
        <v>41263</v>
      </c>
      <c r="DN11">
        <v>100.35</v>
      </c>
      <c r="DO11" s="1">
        <v>41296</v>
      </c>
      <c r="DP11">
        <v>97</v>
      </c>
      <c r="DQ11" s="1">
        <v>41327</v>
      </c>
      <c r="DR11">
        <v>91</v>
      </c>
      <c r="DS11" s="1">
        <v>41387</v>
      </c>
      <c r="DT11">
        <v>80.2</v>
      </c>
      <c r="DU11" s="1">
        <v>41446</v>
      </c>
      <c r="DV11">
        <v>82.3</v>
      </c>
      <c r="DW11" s="1">
        <v>41508</v>
      </c>
      <c r="DX11">
        <v>83.924999999999997</v>
      </c>
      <c r="DY11" s="1">
        <v>41569</v>
      </c>
      <c r="DZ11">
        <v>90.55</v>
      </c>
      <c r="EA11" s="1">
        <v>41628</v>
      </c>
      <c r="EB11">
        <v>100.5</v>
      </c>
      <c r="EC11" s="1">
        <v>41661</v>
      </c>
      <c r="ED11">
        <v>100.47499999999999</v>
      </c>
      <c r="EE11" s="1">
        <v>41691</v>
      </c>
      <c r="EF11">
        <v>105.97499999999999</v>
      </c>
      <c r="EG11" s="1">
        <v>41753</v>
      </c>
      <c r="EH11">
        <v>102.3</v>
      </c>
      <c r="EI11" s="1">
        <v>41813</v>
      </c>
      <c r="EJ11">
        <v>96.95</v>
      </c>
      <c r="EK11" s="1">
        <v>41873</v>
      </c>
      <c r="EL11">
        <v>86.525000000000006</v>
      </c>
      <c r="EM11" s="1">
        <v>41934</v>
      </c>
      <c r="EN11">
        <v>89.3</v>
      </c>
      <c r="EO11" s="1">
        <v>41995</v>
      </c>
      <c r="EP11">
        <v>89.075000000000003</v>
      </c>
      <c r="EQ11" s="1">
        <v>42026</v>
      </c>
      <c r="ER11">
        <v>83.15</v>
      </c>
      <c r="ES11" s="1">
        <v>42055</v>
      </c>
      <c r="ET11">
        <v>81.599999999999994</v>
      </c>
      <c r="EU11" s="1">
        <v>42117</v>
      </c>
      <c r="EV11">
        <v>71.55</v>
      </c>
      <c r="EW11" s="1">
        <v>42178</v>
      </c>
      <c r="EX11">
        <v>60.95</v>
      </c>
      <c r="EY11" s="1">
        <v>42240</v>
      </c>
      <c r="EZ11">
        <v>66.75</v>
      </c>
      <c r="FA11" s="1">
        <v>42299</v>
      </c>
      <c r="FB11">
        <v>71.25</v>
      </c>
      <c r="FC11" s="1">
        <v>42361</v>
      </c>
      <c r="FD11">
        <v>76.174999999999997</v>
      </c>
      <c r="FE11" s="1">
        <v>42391</v>
      </c>
      <c r="FF11">
        <v>78.775000000000006</v>
      </c>
      <c r="FG11" s="1">
        <v>42423</v>
      </c>
      <c r="FH11">
        <v>79.575000000000003</v>
      </c>
      <c r="FI11" s="1">
        <v>42481</v>
      </c>
      <c r="FJ11">
        <v>69.150000000000006</v>
      </c>
      <c r="FK11" s="1">
        <v>42544</v>
      </c>
      <c r="FL11">
        <v>64.900000000000006</v>
      </c>
      <c r="FM11" s="1">
        <v>42606</v>
      </c>
      <c r="FN11">
        <v>60.8</v>
      </c>
      <c r="FO11" s="1">
        <v>42663</v>
      </c>
      <c r="FP11">
        <v>56.024999999999999</v>
      </c>
      <c r="FQ11" s="1">
        <v>42726</v>
      </c>
      <c r="FR11">
        <v>76.825000000000003</v>
      </c>
      <c r="FS11" s="1">
        <v>42755</v>
      </c>
      <c r="FT11">
        <v>77.400000000000006</v>
      </c>
      <c r="FU11" s="1">
        <v>42788</v>
      </c>
      <c r="FV11">
        <v>77.125</v>
      </c>
      <c r="FW11" s="1">
        <v>42849</v>
      </c>
      <c r="FX11">
        <v>63.4</v>
      </c>
      <c r="FY11" s="1">
        <v>42908</v>
      </c>
      <c r="FZ11">
        <v>62.875</v>
      </c>
      <c r="GA11" s="1">
        <v>42971</v>
      </c>
      <c r="GB11">
        <v>63.9</v>
      </c>
      <c r="GC11" s="1">
        <v>43028</v>
      </c>
      <c r="GD11">
        <v>72.900000000000006</v>
      </c>
      <c r="GE11" s="1">
        <v>43090</v>
      </c>
      <c r="GF11">
        <v>82.625</v>
      </c>
      <c r="GG11" s="1">
        <v>43122</v>
      </c>
      <c r="GH11">
        <v>85.05</v>
      </c>
      <c r="GI11" s="1">
        <v>43153</v>
      </c>
      <c r="GJ11">
        <v>83.7</v>
      </c>
      <c r="GK11" s="1">
        <v>43213</v>
      </c>
      <c r="GL11">
        <v>66.825000000000003</v>
      </c>
      <c r="GM11" s="1">
        <v>43272</v>
      </c>
      <c r="GN11">
        <v>56.625</v>
      </c>
      <c r="GO11" s="1">
        <v>43335</v>
      </c>
      <c r="GP11">
        <v>59.975000000000001</v>
      </c>
      <c r="GQ11" s="1">
        <v>43395</v>
      </c>
      <c r="GR11">
        <v>66.150000000000006</v>
      </c>
      <c r="GS11" s="1">
        <v>43454</v>
      </c>
      <c r="GT11">
        <v>81.674999999999997</v>
      </c>
      <c r="GU11" s="1">
        <v>43487</v>
      </c>
      <c r="GV11">
        <v>81.3</v>
      </c>
      <c r="GW11" s="1">
        <v>43518</v>
      </c>
      <c r="GX11">
        <v>79.025000000000006</v>
      </c>
      <c r="GY11" s="1">
        <v>43579</v>
      </c>
      <c r="GZ11">
        <v>92.6</v>
      </c>
      <c r="HA11" s="1">
        <v>43637</v>
      </c>
      <c r="HB11">
        <v>72.375</v>
      </c>
      <c r="HC11" s="1">
        <v>43699</v>
      </c>
      <c r="HD11">
        <v>68.575000000000003</v>
      </c>
    </row>
    <row r="12" spans="1:223" x14ac:dyDescent="0.3">
      <c r="A12" s="1">
        <v>38224</v>
      </c>
      <c r="B12">
        <v>60.95</v>
      </c>
      <c r="C12" s="1">
        <v>38282</v>
      </c>
      <c r="D12">
        <v>65.075000000000003</v>
      </c>
      <c r="E12" s="1">
        <v>38344</v>
      </c>
      <c r="F12">
        <v>73.650000000000006</v>
      </c>
      <c r="G12" s="1">
        <v>38376</v>
      </c>
      <c r="H12">
        <v>74.5</v>
      </c>
      <c r="I12" s="1">
        <v>38406</v>
      </c>
      <c r="J12">
        <v>71.099999999999994</v>
      </c>
      <c r="K12" s="1">
        <v>38464</v>
      </c>
      <c r="L12">
        <v>63.3</v>
      </c>
      <c r="M12" s="1">
        <v>38527</v>
      </c>
      <c r="N12">
        <v>52.2</v>
      </c>
      <c r="O12" s="1">
        <v>38589</v>
      </c>
      <c r="P12">
        <v>61.7</v>
      </c>
      <c r="Q12" s="1">
        <v>38646</v>
      </c>
      <c r="R12">
        <v>65.025000000000006</v>
      </c>
      <c r="S12" s="1">
        <v>38709</v>
      </c>
      <c r="T12">
        <v>71.325000000000003</v>
      </c>
      <c r="U12" s="1">
        <v>38740</v>
      </c>
      <c r="V12">
        <v>67.45</v>
      </c>
      <c r="W12" s="1">
        <v>38771</v>
      </c>
      <c r="X12">
        <v>66.099999999999994</v>
      </c>
      <c r="Y12" s="1">
        <v>38832</v>
      </c>
      <c r="Z12">
        <v>56</v>
      </c>
      <c r="AA12" s="1">
        <v>38891</v>
      </c>
      <c r="AB12">
        <v>57.6</v>
      </c>
      <c r="AC12" s="1">
        <v>38954</v>
      </c>
      <c r="AD12">
        <v>61.85</v>
      </c>
      <c r="AE12" s="1">
        <v>39013</v>
      </c>
      <c r="AF12">
        <v>64.3</v>
      </c>
      <c r="AG12" s="1">
        <v>39073</v>
      </c>
      <c r="AH12">
        <v>73.55</v>
      </c>
      <c r="AI12" s="1">
        <v>39105</v>
      </c>
      <c r="AJ12">
        <v>74.025000000000006</v>
      </c>
      <c r="AK12" s="1">
        <v>39136</v>
      </c>
      <c r="AL12">
        <v>76.275000000000006</v>
      </c>
      <c r="AM12" s="1">
        <v>39196</v>
      </c>
      <c r="AN12">
        <v>67.45</v>
      </c>
      <c r="AO12" s="1">
        <v>39255</v>
      </c>
      <c r="AP12">
        <v>63.05</v>
      </c>
      <c r="AQ12" s="1">
        <v>39318</v>
      </c>
      <c r="AR12">
        <v>70.75</v>
      </c>
      <c r="AS12" s="1">
        <v>39379</v>
      </c>
      <c r="AT12">
        <v>66.099999999999994</v>
      </c>
      <c r="AU12" s="1">
        <v>39440</v>
      </c>
      <c r="AV12">
        <v>74.325000000000003</v>
      </c>
      <c r="AW12" s="1">
        <v>39471</v>
      </c>
      <c r="AX12">
        <v>75.349999999999994</v>
      </c>
      <c r="AY12" s="1">
        <v>39503</v>
      </c>
      <c r="AZ12">
        <v>76.325000000000003</v>
      </c>
      <c r="BA12" s="1">
        <v>39562</v>
      </c>
      <c r="BB12">
        <v>73.825000000000003</v>
      </c>
      <c r="BC12" s="1">
        <v>39623</v>
      </c>
      <c r="BD12">
        <v>77.150000000000006</v>
      </c>
      <c r="BE12" s="1">
        <v>39685</v>
      </c>
      <c r="BF12">
        <v>80.05</v>
      </c>
      <c r="BG12" s="1">
        <v>39744</v>
      </c>
      <c r="BH12">
        <v>70.2</v>
      </c>
      <c r="BI12" s="1">
        <v>39805</v>
      </c>
      <c r="BJ12">
        <v>79.2</v>
      </c>
      <c r="BK12" s="1">
        <v>39836</v>
      </c>
      <c r="BL12">
        <v>75.825000000000003</v>
      </c>
      <c r="BM12" s="1">
        <v>39867</v>
      </c>
      <c r="BN12">
        <v>71.275000000000006</v>
      </c>
      <c r="BO12" s="1">
        <v>39930</v>
      </c>
      <c r="BP12">
        <v>62.9</v>
      </c>
      <c r="BQ12" s="1">
        <v>39988</v>
      </c>
      <c r="BR12">
        <v>57.45</v>
      </c>
      <c r="BS12" s="1">
        <v>40050</v>
      </c>
      <c r="BT12">
        <v>52.85</v>
      </c>
      <c r="BU12" s="1">
        <v>40109</v>
      </c>
      <c r="BV12">
        <v>65.2</v>
      </c>
      <c r="BW12" s="1">
        <v>40170</v>
      </c>
      <c r="BX12">
        <v>78.075000000000003</v>
      </c>
      <c r="BY12" s="1">
        <v>40203</v>
      </c>
      <c r="BZ12">
        <v>76.875</v>
      </c>
      <c r="CA12" s="1">
        <v>40232</v>
      </c>
      <c r="CB12">
        <v>78.575000000000003</v>
      </c>
      <c r="CC12" s="1">
        <v>40291</v>
      </c>
      <c r="CD12">
        <v>76.95</v>
      </c>
      <c r="CE12" s="1">
        <v>40353</v>
      </c>
      <c r="CF12">
        <v>72.825000000000003</v>
      </c>
      <c r="CG12" s="1">
        <v>40415</v>
      </c>
      <c r="CH12">
        <v>76.875</v>
      </c>
      <c r="CI12" s="1">
        <v>40473</v>
      </c>
      <c r="CJ12">
        <v>79.95</v>
      </c>
      <c r="CK12" s="1">
        <v>40535</v>
      </c>
      <c r="CL12">
        <v>91.2</v>
      </c>
      <c r="CM12" s="1">
        <v>40567</v>
      </c>
      <c r="CN12">
        <v>96.424999999999997</v>
      </c>
      <c r="CO12" s="1">
        <v>40597</v>
      </c>
      <c r="CP12">
        <v>99.1</v>
      </c>
      <c r="CQ12" s="1">
        <v>40658</v>
      </c>
      <c r="CR12">
        <v>91.3</v>
      </c>
      <c r="CS12" s="1">
        <v>40718</v>
      </c>
      <c r="CT12">
        <v>85.7</v>
      </c>
      <c r="CU12" s="1">
        <v>40780</v>
      </c>
      <c r="CV12">
        <v>87.4</v>
      </c>
      <c r="CW12" s="1">
        <v>40840</v>
      </c>
      <c r="CX12">
        <v>94.8</v>
      </c>
      <c r="CY12" s="1">
        <v>40900</v>
      </c>
      <c r="CZ12">
        <v>96.85</v>
      </c>
      <c r="DA12" s="1">
        <v>40932</v>
      </c>
      <c r="DB12">
        <v>97.75</v>
      </c>
      <c r="DC12" s="1">
        <v>40963</v>
      </c>
      <c r="DD12">
        <v>98.85</v>
      </c>
      <c r="DE12" s="1">
        <v>41023</v>
      </c>
      <c r="DF12">
        <v>80.900000000000006</v>
      </c>
      <c r="DG12" s="1">
        <v>41082</v>
      </c>
      <c r="DH12">
        <v>79.025000000000006</v>
      </c>
      <c r="DI12" s="1">
        <v>41145</v>
      </c>
      <c r="DJ12">
        <v>78.525000000000006</v>
      </c>
      <c r="DK12" s="1">
        <v>41205</v>
      </c>
      <c r="DL12">
        <v>90.15</v>
      </c>
      <c r="DM12" s="1">
        <v>41264</v>
      </c>
      <c r="DN12">
        <v>100.65</v>
      </c>
      <c r="DO12" s="1">
        <v>41297</v>
      </c>
      <c r="DP12">
        <v>96.6</v>
      </c>
      <c r="DQ12" s="1">
        <v>41330</v>
      </c>
      <c r="DR12">
        <v>91.224999999999994</v>
      </c>
      <c r="DS12" s="1">
        <v>41388</v>
      </c>
      <c r="DT12">
        <v>80.900000000000006</v>
      </c>
      <c r="DU12" s="1">
        <v>41449</v>
      </c>
      <c r="DV12">
        <v>82.875</v>
      </c>
      <c r="DW12" s="1">
        <v>41509</v>
      </c>
      <c r="DX12">
        <v>84.5</v>
      </c>
      <c r="DY12" s="1">
        <v>41570</v>
      </c>
      <c r="DZ12">
        <v>90.6</v>
      </c>
      <c r="EA12" s="1">
        <v>41631</v>
      </c>
      <c r="EB12">
        <v>100.55</v>
      </c>
      <c r="EC12" s="1">
        <v>41662</v>
      </c>
      <c r="ED12">
        <v>100.55</v>
      </c>
      <c r="EE12" s="1">
        <v>41694</v>
      </c>
      <c r="EF12">
        <v>106.375</v>
      </c>
      <c r="EG12" s="1">
        <v>41754</v>
      </c>
      <c r="EH12">
        <v>101.77500000000001</v>
      </c>
      <c r="EI12" s="1">
        <v>41814</v>
      </c>
      <c r="EJ12">
        <v>97.9</v>
      </c>
      <c r="EK12" s="1">
        <v>41876</v>
      </c>
      <c r="EL12">
        <v>87.5</v>
      </c>
      <c r="EM12" s="1">
        <v>41935</v>
      </c>
      <c r="EN12">
        <v>88.55</v>
      </c>
      <c r="EO12" s="1">
        <v>41996</v>
      </c>
      <c r="EP12">
        <v>89.65</v>
      </c>
      <c r="EQ12" s="1">
        <v>42027</v>
      </c>
      <c r="ER12">
        <v>80.724999999999994</v>
      </c>
      <c r="ES12" s="1">
        <v>42058</v>
      </c>
      <c r="ET12">
        <v>82.7</v>
      </c>
      <c r="EU12" s="1">
        <v>42118</v>
      </c>
      <c r="EV12">
        <v>71.875</v>
      </c>
      <c r="EW12" s="1">
        <v>42179</v>
      </c>
      <c r="EX12">
        <v>60.875</v>
      </c>
      <c r="EY12" s="1">
        <v>42241</v>
      </c>
      <c r="EZ12">
        <v>67.724999999999994</v>
      </c>
      <c r="FA12" s="1">
        <v>42300</v>
      </c>
      <c r="FB12">
        <v>69.974999999999994</v>
      </c>
      <c r="FC12" s="1">
        <v>42362</v>
      </c>
      <c r="FD12">
        <v>77.599999999999994</v>
      </c>
      <c r="FE12" s="1">
        <v>42394</v>
      </c>
      <c r="FF12">
        <v>79.275000000000006</v>
      </c>
      <c r="FG12" s="1">
        <v>42424</v>
      </c>
      <c r="FH12">
        <v>79.775000000000006</v>
      </c>
      <c r="FI12" s="1">
        <v>42482</v>
      </c>
      <c r="FJ12">
        <v>68.625</v>
      </c>
      <c r="FK12" s="1">
        <v>42545</v>
      </c>
      <c r="FL12">
        <v>64.150000000000006</v>
      </c>
      <c r="FM12" s="1">
        <v>42607</v>
      </c>
      <c r="FN12">
        <v>59.35</v>
      </c>
      <c r="FO12" s="1">
        <v>42664</v>
      </c>
      <c r="FP12">
        <v>56.725000000000001</v>
      </c>
      <c r="FQ12" s="1">
        <v>42727</v>
      </c>
      <c r="FR12">
        <v>75.575000000000003</v>
      </c>
      <c r="FS12" s="1">
        <v>42758</v>
      </c>
      <c r="FT12">
        <v>77.05</v>
      </c>
      <c r="FU12" s="1">
        <v>42789</v>
      </c>
      <c r="FV12">
        <v>76.575000000000003</v>
      </c>
      <c r="FW12" s="1">
        <v>42850</v>
      </c>
      <c r="FX12">
        <v>64.974999999999994</v>
      </c>
      <c r="FY12" s="1">
        <v>42909</v>
      </c>
      <c r="FZ12">
        <v>62.15</v>
      </c>
      <c r="GA12" s="1">
        <v>42972</v>
      </c>
      <c r="GB12">
        <v>63.8</v>
      </c>
      <c r="GC12" s="1">
        <v>43031</v>
      </c>
      <c r="GD12">
        <v>72.650000000000006</v>
      </c>
      <c r="GE12" s="1">
        <v>43091</v>
      </c>
      <c r="GF12">
        <v>84</v>
      </c>
      <c r="GG12" s="1">
        <v>43123</v>
      </c>
      <c r="GH12">
        <v>84.424999999999997</v>
      </c>
      <c r="GI12" s="1">
        <v>43154</v>
      </c>
      <c r="GJ12">
        <v>83.674999999999997</v>
      </c>
      <c r="GK12" s="1">
        <v>43214</v>
      </c>
      <c r="GL12">
        <v>66.150000000000006</v>
      </c>
      <c r="GM12" s="1">
        <v>43273</v>
      </c>
      <c r="GN12">
        <v>56.575000000000003</v>
      </c>
      <c r="GO12" s="1">
        <v>43336</v>
      </c>
      <c r="GP12">
        <v>61.8</v>
      </c>
      <c r="GQ12" s="1">
        <v>43396</v>
      </c>
      <c r="GR12">
        <v>67.625</v>
      </c>
      <c r="GS12" s="1">
        <v>43455</v>
      </c>
      <c r="GT12">
        <v>82.15</v>
      </c>
      <c r="GU12" s="1">
        <v>43488</v>
      </c>
      <c r="GV12">
        <v>81.150000000000006</v>
      </c>
      <c r="GW12" s="1">
        <v>43521</v>
      </c>
      <c r="GX12">
        <v>77.974999999999994</v>
      </c>
      <c r="GY12" s="1">
        <v>43580</v>
      </c>
      <c r="GZ12">
        <v>89.6</v>
      </c>
      <c r="HA12" s="1">
        <v>43640</v>
      </c>
      <c r="HB12">
        <v>68.900000000000006</v>
      </c>
      <c r="HC12" s="1">
        <v>43700</v>
      </c>
      <c r="HD12">
        <v>66.349999999999994</v>
      </c>
    </row>
    <row r="13" spans="1:223" x14ac:dyDescent="0.3">
      <c r="A13" s="1">
        <v>38225</v>
      </c>
      <c r="B13">
        <v>60.7</v>
      </c>
      <c r="C13" s="1">
        <v>38285</v>
      </c>
      <c r="D13">
        <v>63.45</v>
      </c>
      <c r="E13" s="1">
        <v>38348</v>
      </c>
      <c r="F13">
        <v>74.125</v>
      </c>
      <c r="G13" s="1">
        <v>38377</v>
      </c>
      <c r="H13">
        <v>74.349999999999994</v>
      </c>
      <c r="I13" s="1">
        <v>38407</v>
      </c>
      <c r="J13">
        <v>70.95</v>
      </c>
      <c r="K13" s="1">
        <v>38467</v>
      </c>
      <c r="L13">
        <v>63.7</v>
      </c>
      <c r="M13" s="1">
        <v>38530</v>
      </c>
      <c r="N13">
        <v>54.2</v>
      </c>
      <c r="O13" s="1">
        <v>38590</v>
      </c>
      <c r="P13">
        <v>62.55</v>
      </c>
      <c r="Q13" s="1">
        <v>38649</v>
      </c>
      <c r="R13">
        <v>64.95</v>
      </c>
      <c r="S13" s="1">
        <v>38713</v>
      </c>
      <c r="T13">
        <v>70.674999999999997</v>
      </c>
      <c r="U13" s="1">
        <v>38741</v>
      </c>
      <c r="V13">
        <v>66.474999999999994</v>
      </c>
      <c r="W13" s="1">
        <v>38772</v>
      </c>
      <c r="X13">
        <v>66</v>
      </c>
      <c r="Y13" s="1">
        <v>38833</v>
      </c>
      <c r="Z13">
        <v>56.625</v>
      </c>
      <c r="AA13" s="1">
        <v>38894</v>
      </c>
      <c r="AB13">
        <v>57.9</v>
      </c>
      <c r="AC13" s="1">
        <v>38957</v>
      </c>
      <c r="AD13">
        <v>62.475000000000001</v>
      </c>
      <c r="AE13" s="1">
        <v>39014</v>
      </c>
      <c r="AF13">
        <v>64.2</v>
      </c>
      <c r="AG13" s="1">
        <v>39077</v>
      </c>
      <c r="AH13">
        <v>73</v>
      </c>
      <c r="AI13" s="1">
        <v>39106</v>
      </c>
      <c r="AJ13">
        <v>74.7</v>
      </c>
      <c r="AK13" s="1">
        <v>39139</v>
      </c>
      <c r="AL13">
        <v>76.7</v>
      </c>
      <c r="AM13" s="1">
        <v>39197</v>
      </c>
      <c r="AN13">
        <v>68.150000000000006</v>
      </c>
      <c r="AO13" s="1">
        <v>39258</v>
      </c>
      <c r="AP13">
        <v>63.35</v>
      </c>
      <c r="AQ13" s="1">
        <v>39321</v>
      </c>
      <c r="AR13">
        <v>68.8</v>
      </c>
      <c r="AS13" s="1">
        <v>39380</v>
      </c>
      <c r="AT13">
        <v>65.375</v>
      </c>
      <c r="AU13" s="1">
        <v>39442</v>
      </c>
      <c r="AV13">
        <v>74.474999999999994</v>
      </c>
      <c r="AW13" s="1">
        <v>39472</v>
      </c>
      <c r="AX13">
        <v>75.625</v>
      </c>
      <c r="AY13" s="1">
        <v>39504</v>
      </c>
      <c r="AZ13">
        <v>76.974999999999994</v>
      </c>
      <c r="BA13" s="1">
        <v>39563</v>
      </c>
      <c r="BB13">
        <v>73.3</v>
      </c>
      <c r="BC13" s="1">
        <v>39624</v>
      </c>
      <c r="BD13">
        <v>76.424999999999997</v>
      </c>
      <c r="BE13" s="1">
        <v>39686</v>
      </c>
      <c r="BF13">
        <v>79.3</v>
      </c>
      <c r="BG13" s="1">
        <v>39745</v>
      </c>
      <c r="BH13">
        <v>69.45</v>
      </c>
      <c r="BI13" s="1">
        <v>39806</v>
      </c>
      <c r="BJ13">
        <v>79.05</v>
      </c>
      <c r="BK13" s="1">
        <v>39839</v>
      </c>
      <c r="BL13">
        <v>75</v>
      </c>
      <c r="BM13" s="1">
        <v>39868</v>
      </c>
      <c r="BN13">
        <v>71.025000000000006</v>
      </c>
      <c r="BO13" s="1">
        <v>39931</v>
      </c>
      <c r="BP13">
        <v>61.75</v>
      </c>
      <c r="BQ13" s="1">
        <v>39989</v>
      </c>
      <c r="BR13">
        <v>57.075000000000003</v>
      </c>
      <c r="BS13" s="1">
        <v>40051</v>
      </c>
      <c r="BT13">
        <v>52.375</v>
      </c>
      <c r="BU13" s="1">
        <v>40112</v>
      </c>
      <c r="BV13">
        <v>65.45</v>
      </c>
      <c r="BW13" s="1">
        <v>40171</v>
      </c>
      <c r="BX13">
        <v>76.775000000000006</v>
      </c>
      <c r="BY13" s="1">
        <v>40204</v>
      </c>
      <c r="BZ13">
        <v>75.474999999999994</v>
      </c>
      <c r="CA13" s="1">
        <v>40233</v>
      </c>
      <c r="CB13">
        <v>79.174999999999997</v>
      </c>
      <c r="CC13" s="1">
        <v>40294</v>
      </c>
      <c r="CD13">
        <v>75.724999999999994</v>
      </c>
      <c r="CE13" s="1">
        <v>40354</v>
      </c>
      <c r="CF13">
        <v>73.2</v>
      </c>
      <c r="CG13" s="1">
        <v>40416</v>
      </c>
      <c r="CH13">
        <v>76.125</v>
      </c>
      <c r="CI13" s="1">
        <v>40476</v>
      </c>
      <c r="CJ13">
        <v>78.275000000000006</v>
      </c>
      <c r="CK13" s="1">
        <v>40539</v>
      </c>
      <c r="CL13">
        <v>91.55</v>
      </c>
      <c r="CM13" s="1">
        <v>40568</v>
      </c>
      <c r="CN13">
        <v>95.95</v>
      </c>
      <c r="CO13" s="1">
        <v>40598</v>
      </c>
      <c r="CP13">
        <v>98.85</v>
      </c>
      <c r="CQ13" s="1">
        <v>40659</v>
      </c>
      <c r="CR13">
        <v>89.75</v>
      </c>
      <c r="CS13" s="1">
        <v>40721</v>
      </c>
      <c r="CT13">
        <v>84.375</v>
      </c>
      <c r="CU13" s="1">
        <v>40781</v>
      </c>
      <c r="CV13">
        <v>87.875</v>
      </c>
      <c r="CW13" s="1">
        <v>40841</v>
      </c>
      <c r="CX13">
        <v>93.6</v>
      </c>
      <c r="CY13" s="1">
        <v>40904</v>
      </c>
      <c r="CZ13">
        <v>96.6</v>
      </c>
      <c r="DA13" s="1">
        <v>40933</v>
      </c>
      <c r="DB13">
        <v>97.775000000000006</v>
      </c>
      <c r="DC13" s="1">
        <v>40966</v>
      </c>
      <c r="DD13">
        <v>98.05</v>
      </c>
      <c r="DE13" s="1">
        <v>41024</v>
      </c>
      <c r="DF13">
        <v>81.325000000000003</v>
      </c>
      <c r="DG13" s="1">
        <v>41085</v>
      </c>
      <c r="DH13">
        <v>77.474999999999994</v>
      </c>
      <c r="DI13" s="1">
        <v>41148</v>
      </c>
      <c r="DJ13">
        <v>79</v>
      </c>
      <c r="DK13" s="1">
        <v>41206</v>
      </c>
      <c r="DL13">
        <v>90.2</v>
      </c>
      <c r="DM13" s="1">
        <v>41267</v>
      </c>
      <c r="DN13">
        <v>100.75</v>
      </c>
      <c r="DO13" s="1">
        <v>41298</v>
      </c>
      <c r="DP13">
        <v>97.4</v>
      </c>
      <c r="DQ13" s="1">
        <v>41331</v>
      </c>
      <c r="DR13">
        <v>91.8</v>
      </c>
      <c r="DS13" s="1">
        <v>41389</v>
      </c>
      <c r="DT13">
        <v>81.2</v>
      </c>
      <c r="DU13" s="1">
        <v>41450</v>
      </c>
      <c r="DV13">
        <v>82.6</v>
      </c>
      <c r="DW13" s="1">
        <v>41512</v>
      </c>
      <c r="DX13">
        <v>85.2</v>
      </c>
      <c r="DY13" s="1">
        <v>41571</v>
      </c>
      <c r="DZ13">
        <v>92.924999999999997</v>
      </c>
      <c r="EA13" s="1">
        <v>41632</v>
      </c>
      <c r="EB13">
        <v>100.4</v>
      </c>
      <c r="EC13" s="1">
        <v>41663</v>
      </c>
      <c r="ED13">
        <v>100.8</v>
      </c>
      <c r="EE13" s="1">
        <v>41695</v>
      </c>
      <c r="EF13">
        <v>107.4</v>
      </c>
      <c r="EG13" s="1">
        <v>41757</v>
      </c>
      <c r="EH13">
        <v>102.2</v>
      </c>
      <c r="EI13" s="1">
        <v>41815</v>
      </c>
      <c r="EJ13">
        <v>96.1</v>
      </c>
      <c r="EK13" s="1">
        <v>41877</v>
      </c>
      <c r="EL13">
        <v>88.8</v>
      </c>
      <c r="EM13" s="1">
        <v>41936</v>
      </c>
      <c r="EN13">
        <v>89.2</v>
      </c>
      <c r="EO13" s="1">
        <v>41997</v>
      </c>
      <c r="EP13">
        <v>89.974999999999994</v>
      </c>
      <c r="EQ13" s="1">
        <v>42030</v>
      </c>
      <c r="ER13">
        <v>82.825000000000003</v>
      </c>
      <c r="ES13" s="1">
        <v>42059</v>
      </c>
      <c r="ET13">
        <v>83.5</v>
      </c>
      <c r="EU13" s="1">
        <v>42121</v>
      </c>
      <c r="EV13">
        <v>71.674999999999997</v>
      </c>
      <c r="EW13" s="1">
        <v>42180</v>
      </c>
      <c r="EX13">
        <v>60.625</v>
      </c>
      <c r="EY13" s="1">
        <v>42242</v>
      </c>
      <c r="EZ13">
        <v>66.625</v>
      </c>
      <c r="FA13" s="1">
        <v>42303</v>
      </c>
      <c r="FB13">
        <v>69.625</v>
      </c>
      <c r="FC13" s="1">
        <v>42366</v>
      </c>
      <c r="FD13">
        <v>78.55</v>
      </c>
      <c r="FE13" s="1">
        <v>42395</v>
      </c>
      <c r="FF13">
        <v>79.5</v>
      </c>
      <c r="FG13" s="1">
        <v>42425</v>
      </c>
      <c r="FH13">
        <v>79.424999999999997</v>
      </c>
      <c r="FI13" s="1">
        <v>42485</v>
      </c>
      <c r="FJ13">
        <v>68.95</v>
      </c>
      <c r="FK13" s="1">
        <v>42548</v>
      </c>
      <c r="FL13">
        <v>63.65</v>
      </c>
      <c r="FM13" s="1">
        <v>42608</v>
      </c>
      <c r="FN13">
        <v>60.95</v>
      </c>
      <c r="FO13" s="1">
        <v>42667</v>
      </c>
      <c r="FP13">
        <v>57.524999999999999</v>
      </c>
      <c r="FQ13" s="1">
        <v>42731</v>
      </c>
      <c r="FR13">
        <v>75.875</v>
      </c>
      <c r="FS13" s="1">
        <v>42759</v>
      </c>
      <c r="FT13">
        <v>77.224999999999994</v>
      </c>
      <c r="FU13" s="1">
        <v>42790</v>
      </c>
      <c r="FV13">
        <v>77.7</v>
      </c>
      <c r="FW13" s="1">
        <v>42851</v>
      </c>
      <c r="FX13">
        <v>64.375</v>
      </c>
      <c r="FY13" s="1">
        <v>42912</v>
      </c>
      <c r="FZ13">
        <v>62.35</v>
      </c>
      <c r="GA13" s="1">
        <v>42975</v>
      </c>
      <c r="GB13">
        <v>62.475000000000001</v>
      </c>
      <c r="GC13" s="1">
        <v>43032</v>
      </c>
      <c r="GD13">
        <v>73.349999999999994</v>
      </c>
      <c r="GE13" s="1">
        <v>43095</v>
      </c>
      <c r="GF13">
        <v>84.05</v>
      </c>
      <c r="GG13" s="1">
        <v>43124</v>
      </c>
      <c r="GH13">
        <v>85.174999999999997</v>
      </c>
      <c r="GI13" s="1">
        <v>43157</v>
      </c>
      <c r="GJ13">
        <v>82.974999999999994</v>
      </c>
      <c r="GK13" s="1">
        <v>43215</v>
      </c>
      <c r="GL13">
        <v>66.55</v>
      </c>
      <c r="GM13" s="1">
        <v>43276</v>
      </c>
      <c r="GN13">
        <v>55.75</v>
      </c>
      <c r="GO13" s="1">
        <v>43339</v>
      </c>
      <c r="GP13">
        <v>64.3</v>
      </c>
      <c r="GQ13" s="1">
        <v>43397</v>
      </c>
      <c r="GR13">
        <v>70.025000000000006</v>
      </c>
      <c r="GS13" s="1">
        <v>43458</v>
      </c>
      <c r="GT13">
        <v>81.775000000000006</v>
      </c>
      <c r="GU13" s="1">
        <v>43489</v>
      </c>
      <c r="GV13">
        <v>80.349999999999994</v>
      </c>
      <c r="GW13" s="1">
        <v>43522</v>
      </c>
      <c r="GX13">
        <v>78.125</v>
      </c>
      <c r="GY13" s="1">
        <v>43581</v>
      </c>
      <c r="GZ13">
        <v>88.474999999999994</v>
      </c>
      <c r="HA13" s="1">
        <v>43641</v>
      </c>
      <c r="HB13">
        <v>69.575000000000003</v>
      </c>
      <c r="HC13" s="1">
        <v>43703</v>
      </c>
      <c r="HD13">
        <v>70.2</v>
      </c>
    </row>
    <row r="14" spans="1:223" x14ac:dyDescent="0.3">
      <c r="A14" s="1">
        <v>38226</v>
      </c>
      <c r="B14">
        <v>60.825000000000003</v>
      </c>
      <c r="C14" s="1">
        <v>38286</v>
      </c>
      <c r="D14">
        <v>63.25</v>
      </c>
      <c r="E14" s="1">
        <v>38349</v>
      </c>
      <c r="F14">
        <v>74.099999999999994</v>
      </c>
      <c r="G14" s="1">
        <v>38378</v>
      </c>
      <c r="H14">
        <v>74.174999999999997</v>
      </c>
      <c r="I14" s="1">
        <v>38408</v>
      </c>
      <c r="J14">
        <v>71.174999999999997</v>
      </c>
      <c r="K14" s="1">
        <v>38468</v>
      </c>
      <c r="L14">
        <v>63.725000000000001</v>
      </c>
      <c r="M14" s="1">
        <v>38531</v>
      </c>
      <c r="N14">
        <v>52.475000000000001</v>
      </c>
      <c r="O14" s="1">
        <v>38593</v>
      </c>
      <c r="P14">
        <v>62.3</v>
      </c>
      <c r="Q14" s="1">
        <v>38650</v>
      </c>
      <c r="R14">
        <v>64.900000000000006</v>
      </c>
      <c r="S14" s="1">
        <v>38714</v>
      </c>
      <c r="T14">
        <v>70.974999999999994</v>
      </c>
      <c r="U14" s="1">
        <v>38742</v>
      </c>
      <c r="V14">
        <v>66.05</v>
      </c>
      <c r="W14" s="1">
        <v>38775</v>
      </c>
      <c r="X14">
        <v>66.174999999999997</v>
      </c>
      <c r="Y14" s="1">
        <v>38834</v>
      </c>
      <c r="Z14">
        <v>56.25</v>
      </c>
      <c r="AA14" s="1">
        <v>38895</v>
      </c>
      <c r="AB14">
        <v>58.125</v>
      </c>
      <c r="AC14" s="1">
        <v>38958</v>
      </c>
      <c r="AD14">
        <v>62.35</v>
      </c>
      <c r="AE14" s="1">
        <v>39015</v>
      </c>
      <c r="AF14">
        <v>65.400000000000006</v>
      </c>
      <c r="AG14" s="1">
        <v>39078</v>
      </c>
      <c r="AH14">
        <v>73.525000000000006</v>
      </c>
      <c r="AI14" s="1">
        <v>39107</v>
      </c>
      <c r="AJ14">
        <v>75</v>
      </c>
      <c r="AK14" s="1">
        <v>39140</v>
      </c>
      <c r="AL14">
        <v>76.325000000000003</v>
      </c>
      <c r="AM14" s="1">
        <v>39198</v>
      </c>
      <c r="AN14">
        <v>67.224999999999994</v>
      </c>
      <c r="AO14" s="1">
        <v>39259</v>
      </c>
      <c r="AP14">
        <v>62.3</v>
      </c>
      <c r="AQ14" s="1">
        <v>39322</v>
      </c>
      <c r="AR14">
        <v>69.75</v>
      </c>
      <c r="AS14" s="1">
        <v>39381</v>
      </c>
      <c r="AT14">
        <v>65.05</v>
      </c>
      <c r="AU14" s="1">
        <v>39443</v>
      </c>
      <c r="AV14">
        <v>73.924999999999997</v>
      </c>
      <c r="AW14" s="1">
        <v>39475</v>
      </c>
      <c r="AX14">
        <v>76.349999999999994</v>
      </c>
      <c r="AY14" s="1">
        <v>39505</v>
      </c>
      <c r="AZ14">
        <v>77.025000000000006</v>
      </c>
      <c r="BA14" s="1">
        <v>39566</v>
      </c>
      <c r="BB14">
        <v>72.45</v>
      </c>
      <c r="BC14" s="1">
        <v>39625</v>
      </c>
      <c r="BD14">
        <v>75.474999999999994</v>
      </c>
      <c r="BE14" s="1">
        <v>39687</v>
      </c>
      <c r="BF14">
        <v>76.3</v>
      </c>
      <c r="BG14" s="1">
        <v>39748</v>
      </c>
      <c r="BH14">
        <v>70.45</v>
      </c>
      <c r="BI14" s="1">
        <v>39808</v>
      </c>
      <c r="BJ14">
        <v>78</v>
      </c>
      <c r="BK14" s="1">
        <v>39840</v>
      </c>
      <c r="BL14">
        <v>72.900000000000006</v>
      </c>
      <c r="BM14" s="1">
        <v>39869</v>
      </c>
      <c r="BN14">
        <v>72.849999999999994</v>
      </c>
      <c r="BO14" s="1">
        <v>39932</v>
      </c>
      <c r="BP14">
        <v>62.924999999999997</v>
      </c>
      <c r="BQ14" s="1">
        <v>39990</v>
      </c>
      <c r="BR14">
        <v>55.85</v>
      </c>
      <c r="BS14" s="1">
        <v>40052</v>
      </c>
      <c r="BT14">
        <v>52.674999999999997</v>
      </c>
      <c r="BU14" s="1">
        <v>40113</v>
      </c>
      <c r="BV14">
        <v>65.95</v>
      </c>
      <c r="BW14" s="1">
        <v>40175</v>
      </c>
      <c r="BX14">
        <v>77.55</v>
      </c>
      <c r="BY14" s="1">
        <v>40205</v>
      </c>
      <c r="BZ14">
        <v>75.875</v>
      </c>
      <c r="CA14" s="1">
        <v>40234</v>
      </c>
      <c r="CB14">
        <v>79.650000000000006</v>
      </c>
      <c r="CC14" s="1">
        <v>40295</v>
      </c>
      <c r="CD14">
        <v>75.474999999999994</v>
      </c>
      <c r="CE14" s="1">
        <v>40357</v>
      </c>
      <c r="CF14">
        <v>72.650000000000006</v>
      </c>
      <c r="CG14" s="1">
        <v>40417</v>
      </c>
      <c r="CH14">
        <v>75.075000000000003</v>
      </c>
      <c r="CI14" s="1">
        <v>40477</v>
      </c>
      <c r="CJ14">
        <v>78.349999999999994</v>
      </c>
      <c r="CK14" s="1">
        <v>40540</v>
      </c>
      <c r="CL14">
        <v>92.3</v>
      </c>
      <c r="CM14" s="1">
        <v>40569</v>
      </c>
      <c r="CN14">
        <v>97.674999999999997</v>
      </c>
      <c r="CO14" s="1">
        <v>40599</v>
      </c>
      <c r="CP14">
        <v>100</v>
      </c>
      <c r="CQ14" s="1">
        <v>40660</v>
      </c>
      <c r="CR14">
        <v>89.7</v>
      </c>
      <c r="CS14" s="1">
        <v>40722</v>
      </c>
      <c r="CT14">
        <v>85.2</v>
      </c>
      <c r="CU14" s="1">
        <v>40784</v>
      </c>
      <c r="CV14">
        <v>87.5</v>
      </c>
      <c r="CW14" s="1">
        <v>40842</v>
      </c>
      <c r="CX14">
        <v>92.424999999999997</v>
      </c>
      <c r="CY14" s="1">
        <v>40905</v>
      </c>
      <c r="CZ14">
        <v>96.724999999999994</v>
      </c>
      <c r="DA14" s="1">
        <v>40934</v>
      </c>
      <c r="DB14">
        <v>96.8</v>
      </c>
      <c r="DC14" s="1">
        <v>40967</v>
      </c>
      <c r="DD14">
        <v>97.924999999999997</v>
      </c>
      <c r="DE14" s="1">
        <v>41025</v>
      </c>
      <c r="DF14">
        <v>81.2</v>
      </c>
      <c r="DG14" s="1">
        <v>41086</v>
      </c>
      <c r="DH14">
        <v>77.174999999999997</v>
      </c>
      <c r="DI14" s="1">
        <v>41149</v>
      </c>
      <c r="DJ14">
        <v>78.75</v>
      </c>
      <c r="DK14" s="1">
        <v>41207</v>
      </c>
      <c r="DL14">
        <v>89.9</v>
      </c>
      <c r="DM14" s="1">
        <v>41269</v>
      </c>
      <c r="DN14">
        <v>100.65</v>
      </c>
      <c r="DO14" s="1">
        <v>41299</v>
      </c>
      <c r="DP14">
        <v>97.075000000000003</v>
      </c>
      <c r="DQ14" s="1">
        <v>41332</v>
      </c>
      <c r="DR14">
        <v>92.1</v>
      </c>
      <c r="DS14" s="1">
        <v>41390</v>
      </c>
      <c r="DT14">
        <v>81.75</v>
      </c>
      <c r="DU14" s="1">
        <v>41451</v>
      </c>
      <c r="DV14">
        <v>82.6</v>
      </c>
      <c r="DW14" s="1">
        <v>41513</v>
      </c>
      <c r="DX14">
        <v>85.474999999999994</v>
      </c>
      <c r="DY14" s="1">
        <v>41572</v>
      </c>
      <c r="DZ14">
        <v>93.8</v>
      </c>
      <c r="EA14" s="1">
        <v>41634</v>
      </c>
      <c r="EB14">
        <v>100.1</v>
      </c>
      <c r="EC14" s="1">
        <v>41666</v>
      </c>
      <c r="ED14">
        <v>100.95</v>
      </c>
      <c r="EE14" s="1">
        <v>41696</v>
      </c>
      <c r="EF14">
        <v>107.075</v>
      </c>
      <c r="EG14" s="1">
        <v>41758</v>
      </c>
      <c r="EH14">
        <v>103.7</v>
      </c>
      <c r="EI14" s="1">
        <v>41816</v>
      </c>
      <c r="EJ14">
        <v>95.65</v>
      </c>
      <c r="EK14" s="1">
        <v>41878</v>
      </c>
      <c r="EL14">
        <v>89.924999999999997</v>
      </c>
      <c r="EM14" s="1">
        <v>41939</v>
      </c>
      <c r="EN14">
        <v>88.3</v>
      </c>
      <c r="EO14" s="1">
        <v>41999</v>
      </c>
      <c r="EP14">
        <v>90.775000000000006</v>
      </c>
      <c r="EQ14" s="1">
        <v>42031</v>
      </c>
      <c r="ER14">
        <v>82.2</v>
      </c>
      <c r="ES14" s="1">
        <v>42060</v>
      </c>
      <c r="ET14">
        <v>84.45</v>
      </c>
      <c r="EU14" s="1">
        <v>42122</v>
      </c>
      <c r="EV14">
        <v>71.775000000000006</v>
      </c>
      <c r="EW14" s="1">
        <v>42181</v>
      </c>
      <c r="EX14">
        <v>61.225000000000001</v>
      </c>
      <c r="EY14" s="1">
        <v>42243</v>
      </c>
      <c r="EZ14">
        <v>66.424999999999997</v>
      </c>
      <c r="FA14" s="1">
        <v>42304</v>
      </c>
      <c r="FB14">
        <v>69.025000000000006</v>
      </c>
      <c r="FC14" s="1">
        <v>42367</v>
      </c>
      <c r="FD14">
        <v>78.2</v>
      </c>
      <c r="FE14" s="1">
        <v>42396</v>
      </c>
      <c r="FF14">
        <v>79.825000000000003</v>
      </c>
      <c r="FG14" s="1">
        <v>42426</v>
      </c>
      <c r="FH14">
        <v>79.775000000000006</v>
      </c>
      <c r="FI14" s="1">
        <v>42486</v>
      </c>
      <c r="FJ14">
        <v>68.325000000000003</v>
      </c>
      <c r="FK14" s="1">
        <v>42549</v>
      </c>
      <c r="FL14">
        <v>64.25</v>
      </c>
      <c r="FM14" s="1">
        <v>42611</v>
      </c>
      <c r="FN14">
        <v>60.6</v>
      </c>
      <c r="FO14" s="1">
        <v>42668</v>
      </c>
      <c r="FP14">
        <v>58.725000000000001</v>
      </c>
      <c r="FQ14" s="1">
        <v>42732</v>
      </c>
      <c r="FR14">
        <v>74.674999999999997</v>
      </c>
      <c r="FS14" s="1">
        <v>42760</v>
      </c>
      <c r="FT14">
        <v>78.25</v>
      </c>
      <c r="FU14" s="1">
        <v>42793</v>
      </c>
      <c r="FV14">
        <v>77.849999999999994</v>
      </c>
      <c r="FW14" s="1">
        <v>42852</v>
      </c>
      <c r="FX14">
        <v>65.674999999999997</v>
      </c>
      <c r="FY14" s="1">
        <v>42913</v>
      </c>
      <c r="FZ14">
        <v>61.774999999999999</v>
      </c>
      <c r="GA14" s="1">
        <v>42976</v>
      </c>
      <c r="GB14">
        <v>60.9</v>
      </c>
      <c r="GC14" s="1">
        <v>43033</v>
      </c>
      <c r="GD14">
        <v>73.674999999999997</v>
      </c>
      <c r="GE14" s="1">
        <v>43096</v>
      </c>
      <c r="GF14">
        <v>84.075000000000003</v>
      </c>
      <c r="GG14" s="1">
        <v>43125</v>
      </c>
      <c r="GH14">
        <v>83.875</v>
      </c>
      <c r="GI14" s="1">
        <v>43158</v>
      </c>
      <c r="GJ14">
        <v>83.275000000000006</v>
      </c>
      <c r="GK14" s="1">
        <v>43216</v>
      </c>
      <c r="GL14">
        <v>65.75</v>
      </c>
      <c r="GM14" s="1">
        <v>43277</v>
      </c>
      <c r="GN14">
        <v>56.325000000000003</v>
      </c>
      <c r="GO14" s="1">
        <v>43340</v>
      </c>
      <c r="GP14">
        <v>63.075000000000003</v>
      </c>
      <c r="GQ14" s="1">
        <v>43398</v>
      </c>
      <c r="GR14">
        <v>70.224999999999994</v>
      </c>
      <c r="GS14" s="1">
        <v>43460</v>
      </c>
      <c r="GT14">
        <v>82</v>
      </c>
      <c r="GU14" s="1">
        <v>43490</v>
      </c>
      <c r="GV14">
        <v>79.224999999999994</v>
      </c>
      <c r="GW14" s="1">
        <v>43523</v>
      </c>
      <c r="GX14">
        <v>78.525000000000006</v>
      </c>
      <c r="GY14" s="1">
        <v>43584</v>
      </c>
      <c r="GZ14">
        <v>87.2</v>
      </c>
      <c r="HA14" s="1">
        <v>43642</v>
      </c>
      <c r="HB14">
        <v>69.474999999999994</v>
      </c>
      <c r="HC14" s="1">
        <v>43704</v>
      </c>
      <c r="HD14">
        <v>70.099999999999994</v>
      </c>
    </row>
    <row r="15" spans="1:223" x14ac:dyDescent="0.3">
      <c r="A15" s="1">
        <v>38229</v>
      </c>
      <c r="B15">
        <v>61.575000000000003</v>
      </c>
      <c r="C15" s="1">
        <v>38287</v>
      </c>
      <c r="D15">
        <v>62.475000000000001</v>
      </c>
      <c r="E15" s="1">
        <v>38350</v>
      </c>
      <c r="F15">
        <v>76.099999999999994</v>
      </c>
      <c r="G15" s="1">
        <v>38379</v>
      </c>
      <c r="H15">
        <v>74.150000000000006</v>
      </c>
      <c r="I15" s="1">
        <v>38411</v>
      </c>
      <c r="J15">
        <v>71.95</v>
      </c>
      <c r="K15" s="1">
        <v>38469</v>
      </c>
      <c r="L15">
        <v>63.575000000000003</v>
      </c>
      <c r="M15" s="1">
        <v>38532</v>
      </c>
      <c r="N15">
        <v>53.625</v>
      </c>
      <c r="O15" s="1">
        <v>38594</v>
      </c>
      <c r="P15">
        <v>61.924999999999997</v>
      </c>
      <c r="Q15" s="1">
        <v>38651</v>
      </c>
      <c r="R15">
        <v>64.05</v>
      </c>
      <c r="S15" s="1">
        <v>38715</v>
      </c>
      <c r="T15">
        <v>71.775000000000006</v>
      </c>
      <c r="U15" s="1">
        <v>38743</v>
      </c>
      <c r="V15">
        <v>66.400000000000006</v>
      </c>
      <c r="W15" s="1">
        <v>38776</v>
      </c>
      <c r="X15">
        <v>65.775000000000006</v>
      </c>
      <c r="Y15" s="1">
        <v>38835</v>
      </c>
      <c r="Z15">
        <v>57.575000000000003</v>
      </c>
      <c r="AA15" s="1">
        <v>38896</v>
      </c>
      <c r="AB15">
        <v>57.45</v>
      </c>
      <c r="AC15" s="1">
        <v>38959</v>
      </c>
      <c r="AD15">
        <v>63.75</v>
      </c>
      <c r="AE15" s="1">
        <v>39016</v>
      </c>
      <c r="AF15">
        <v>67.775000000000006</v>
      </c>
      <c r="AG15" s="1">
        <v>39079</v>
      </c>
      <c r="AH15">
        <v>73.875</v>
      </c>
      <c r="AI15" s="1">
        <v>39108</v>
      </c>
      <c r="AJ15">
        <v>74.974999999999994</v>
      </c>
      <c r="AK15" s="1">
        <v>39141</v>
      </c>
      <c r="AL15">
        <v>76.875</v>
      </c>
      <c r="AM15" s="1">
        <v>39199</v>
      </c>
      <c r="AN15">
        <v>66.650000000000006</v>
      </c>
      <c r="AO15" s="1">
        <v>39260</v>
      </c>
      <c r="AP15">
        <v>61.924999999999997</v>
      </c>
      <c r="AQ15" s="1">
        <v>39323</v>
      </c>
      <c r="AR15">
        <v>70.099999999999994</v>
      </c>
      <c r="AS15" s="1">
        <v>39384</v>
      </c>
      <c r="AT15">
        <v>64.849999999999994</v>
      </c>
      <c r="AU15" s="1">
        <v>39444</v>
      </c>
      <c r="AV15">
        <v>72.924999999999997</v>
      </c>
      <c r="AW15" s="1">
        <v>39476</v>
      </c>
      <c r="AX15">
        <v>78.349999999999994</v>
      </c>
      <c r="AY15" s="1">
        <v>39506</v>
      </c>
      <c r="AZ15">
        <v>78.224999999999994</v>
      </c>
      <c r="BA15" s="1">
        <v>39567</v>
      </c>
      <c r="BB15">
        <v>71.3</v>
      </c>
      <c r="BC15" s="1">
        <v>39626</v>
      </c>
      <c r="BD15">
        <v>74.599999999999994</v>
      </c>
      <c r="BE15" s="1">
        <v>39688</v>
      </c>
      <c r="BF15">
        <v>75.05</v>
      </c>
      <c r="BG15" s="1">
        <v>39749</v>
      </c>
      <c r="BH15">
        <v>70.2</v>
      </c>
      <c r="BI15" s="1">
        <v>39811</v>
      </c>
      <c r="BJ15">
        <v>78.3</v>
      </c>
      <c r="BK15" s="1">
        <v>39841</v>
      </c>
      <c r="BL15">
        <v>73.75</v>
      </c>
      <c r="BM15" s="1">
        <v>39870</v>
      </c>
      <c r="BN15">
        <v>72.625</v>
      </c>
      <c r="BO15" s="1">
        <v>39933</v>
      </c>
      <c r="BP15">
        <v>62.674999999999997</v>
      </c>
      <c r="BQ15" s="1">
        <v>39993</v>
      </c>
      <c r="BR15">
        <v>55.325000000000003</v>
      </c>
      <c r="BS15" s="1">
        <v>40053</v>
      </c>
      <c r="BT15">
        <v>52.774999999999999</v>
      </c>
      <c r="BU15" s="1">
        <v>40114</v>
      </c>
      <c r="BV15">
        <v>66.2</v>
      </c>
      <c r="BW15" s="1">
        <v>40176</v>
      </c>
      <c r="BX15">
        <v>77.900000000000006</v>
      </c>
      <c r="BY15" s="1">
        <v>40206</v>
      </c>
      <c r="BZ15">
        <v>76.125</v>
      </c>
      <c r="CA15" s="1">
        <v>40235</v>
      </c>
      <c r="CB15">
        <v>79.825000000000003</v>
      </c>
      <c r="CC15" s="1">
        <v>40296</v>
      </c>
      <c r="CD15">
        <v>75.55</v>
      </c>
      <c r="CE15" s="1">
        <v>40358</v>
      </c>
      <c r="CF15">
        <v>71.55</v>
      </c>
      <c r="CG15" s="1">
        <v>40420</v>
      </c>
      <c r="CH15">
        <v>75.099999999999994</v>
      </c>
      <c r="CI15" s="1">
        <v>40478</v>
      </c>
      <c r="CJ15">
        <v>77.5</v>
      </c>
      <c r="CK15" s="1">
        <v>40541</v>
      </c>
      <c r="CL15">
        <v>93.1</v>
      </c>
      <c r="CM15" s="1">
        <v>40570</v>
      </c>
      <c r="CN15">
        <v>97.474999999999994</v>
      </c>
      <c r="CO15" s="1">
        <v>40602</v>
      </c>
      <c r="CP15">
        <v>99.075000000000003</v>
      </c>
      <c r="CQ15" s="1">
        <v>40661</v>
      </c>
      <c r="CR15">
        <v>89.2</v>
      </c>
      <c r="CS15" s="1">
        <v>40723</v>
      </c>
      <c r="CT15">
        <v>85.85</v>
      </c>
      <c r="CU15" s="1">
        <v>40785</v>
      </c>
      <c r="CV15">
        <v>86.924999999999997</v>
      </c>
      <c r="CW15" s="1">
        <v>40843</v>
      </c>
      <c r="CX15">
        <v>92.174999999999997</v>
      </c>
      <c r="CY15" s="1">
        <v>40906</v>
      </c>
      <c r="CZ15">
        <v>95.275000000000006</v>
      </c>
      <c r="DA15" s="1">
        <v>40935</v>
      </c>
      <c r="DB15">
        <v>97.625</v>
      </c>
      <c r="DC15" s="1">
        <v>40968</v>
      </c>
      <c r="DD15">
        <v>99</v>
      </c>
      <c r="DE15" s="1">
        <v>41026</v>
      </c>
      <c r="DF15">
        <v>80.349999999999994</v>
      </c>
      <c r="DG15" s="1">
        <v>41087</v>
      </c>
      <c r="DH15">
        <v>78.3</v>
      </c>
      <c r="DI15" s="1">
        <v>41150</v>
      </c>
      <c r="DJ15">
        <v>79.075000000000003</v>
      </c>
      <c r="DK15" s="1">
        <v>41208</v>
      </c>
      <c r="DL15">
        <v>90.25</v>
      </c>
      <c r="DM15" s="1">
        <v>41270</v>
      </c>
      <c r="DN15">
        <v>100.15</v>
      </c>
      <c r="DO15" s="1">
        <v>41302</v>
      </c>
      <c r="DP15">
        <v>97.625</v>
      </c>
      <c r="DQ15" s="1">
        <v>41333</v>
      </c>
      <c r="DR15">
        <v>92.15</v>
      </c>
      <c r="DS15" s="1">
        <v>41393</v>
      </c>
      <c r="DT15">
        <v>81.8</v>
      </c>
      <c r="DU15" s="1">
        <v>41452</v>
      </c>
      <c r="DV15">
        <v>83.7</v>
      </c>
      <c r="DW15" s="1">
        <v>41514</v>
      </c>
      <c r="DX15">
        <v>85.075000000000003</v>
      </c>
      <c r="DY15" s="1">
        <v>41575</v>
      </c>
      <c r="DZ15">
        <v>96.4</v>
      </c>
      <c r="EA15" s="1">
        <v>41635</v>
      </c>
      <c r="EB15">
        <v>100.25</v>
      </c>
      <c r="EC15" s="1">
        <v>41667</v>
      </c>
      <c r="ED15">
        <v>101.4</v>
      </c>
      <c r="EE15" s="1">
        <v>41697</v>
      </c>
      <c r="EF15">
        <v>108.52500000000001</v>
      </c>
      <c r="EG15" s="1">
        <v>41759</v>
      </c>
      <c r="EH15">
        <v>102.9</v>
      </c>
      <c r="EI15" s="1">
        <v>41817</v>
      </c>
      <c r="EJ15">
        <v>95.6</v>
      </c>
      <c r="EK15" s="1">
        <v>41879</v>
      </c>
      <c r="EL15">
        <v>89.9</v>
      </c>
      <c r="EM15" s="1">
        <v>41940</v>
      </c>
      <c r="EN15">
        <v>89.55</v>
      </c>
      <c r="EO15" s="1">
        <v>42002</v>
      </c>
      <c r="EP15">
        <v>91.525000000000006</v>
      </c>
      <c r="EQ15" s="1">
        <v>42032</v>
      </c>
      <c r="ER15">
        <v>85.05</v>
      </c>
      <c r="ES15" s="1">
        <v>42061</v>
      </c>
      <c r="ET15">
        <v>83.55</v>
      </c>
      <c r="EU15" s="1">
        <v>42123</v>
      </c>
      <c r="EV15">
        <v>72.5</v>
      </c>
      <c r="EW15" s="1">
        <v>42184</v>
      </c>
      <c r="EX15">
        <v>63.05</v>
      </c>
      <c r="EY15" s="1">
        <v>42244</v>
      </c>
      <c r="EZ15">
        <v>66.174999999999997</v>
      </c>
      <c r="FA15" s="1">
        <v>42305</v>
      </c>
      <c r="FB15">
        <v>68.525000000000006</v>
      </c>
      <c r="FC15" s="1">
        <v>42368</v>
      </c>
      <c r="FD15">
        <v>78.150000000000006</v>
      </c>
      <c r="FE15" s="1">
        <v>42397</v>
      </c>
      <c r="FF15">
        <v>79.5</v>
      </c>
      <c r="FG15" s="1">
        <v>42429</v>
      </c>
      <c r="FH15">
        <v>79.825000000000003</v>
      </c>
      <c r="FI15" s="1">
        <v>42487</v>
      </c>
      <c r="FJ15">
        <v>69.375</v>
      </c>
      <c r="FK15" s="1">
        <v>42550</v>
      </c>
      <c r="FL15">
        <v>64.025000000000006</v>
      </c>
      <c r="FM15" s="1">
        <v>42612</v>
      </c>
      <c r="FN15">
        <v>61.2</v>
      </c>
      <c r="FO15" s="1">
        <v>42669</v>
      </c>
      <c r="FP15">
        <v>58.674999999999997</v>
      </c>
      <c r="FQ15" s="1">
        <v>42733</v>
      </c>
      <c r="FR15">
        <v>75.55</v>
      </c>
      <c r="FS15" s="1">
        <v>42761</v>
      </c>
      <c r="FT15">
        <v>76.325000000000003</v>
      </c>
      <c r="FU15" s="1">
        <v>42794</v>
      </c>
      <c r="FV15">
        <v>77.825000000000003</v>
      </c>
      <c r="FW15" s="1">
        <v>42853</v>
      </c>
      <c r="FX15">
        <v>66.650000000000006</v>
      </c>
      <c r="FY15" s="1">
        <v>42914</v>
      </c>
      <c r="FZ15">
        <v>61.924999999999997</v>
      </c>
      <c r="GA15" s="1">
        <v>42977</v>
      </c>
      <c r="GB15">
        <v>61.75</v>
      </c>
      <c r="GC15" s="1">
        <v>43034</v>
      </c>
      <c r="GD15">
        <v>74.400000000000006</v>
      </c>
      <c r="GE15" s="1">
        <v>43097</v>
      </c>
      <c r="GF15">
        <v>84.2</v>
      </c>
      <c r="GG15" s="1">
        <v>43126</v>
      </c>
      <c r="GH15">
        <v>83.724999999999994</v>
      </c>
      <c r="GI15" s="1">
        <v>43159</v>
      </c>
      <c r="GJ15">
        <v>82.474999999999994</v>
      </c>
      <c r="GK15" s="1">
        <v>43217</v>
      </c>
      <c r="GL15">
        <v>64.474999999999994</v>
      </c>
      <c r="GM15" s="1">
        <v>43278</v>
      </c>
      <c r="GN15">
        <v>56.524999999999999</v>
      </c>
      <c r="GO15" s="1">
        <v>43341</v>
      </c>
      <c r="GP15">
        <v>63.125</v>
      </c>
      <c r="GQ15" s="1">
        <v>43399</v>
      </c>
      <c r="GR15">
        <v>71.5</v>
      </c>
      <c r="GS15" s="1">
        <v>43461</v>
      </c>
      <c r="GT15">
        <v>81.75</v>
      </c>
      <c r="GU15" s="1">
        <v>43493</v>
      </c>
      <c r="GV15">
        <v>78.674999999999997</v>
      </c>
      <c r="GW15" s="1">
        <v>43524</v>
      </c>
      <c r="GX15">
        <v>78.575000000000003</v>
      </c>
      <c r="GY15" s="1">
        <v>43585</v>
      </c>
      <c r="GZ15">
        <v>85.75</v>
      </c>
      <c r="HA15" s="1">
        <v>43643</v>
      </c>
      <c r="HB15">
        <v>71.474999999999994</v>
      </c>
      <c r="HC15" s="1">
        <v>43705</v>
      </c>
      <c r="HD15">
        <v>71.224999999999994</v>
      </c>
    </row>
    <row r="16" spans="1:223" x14ac:dyDescent="0.3">
      <c r="A16" s="1">
        <v>38230</v>
      </c>
      <c r="B16">
        <v>62.5</v>
      </c>
      <c r="C16" s="1">
        <v>38288</v>
      </c>
      <c r="D16">
        <v>63.85</v>
      </c>
      <c r="E16" s="1">
        <v>38351</v>
      </c>
      <c r="F16">
        <v>77.974999999999994</v>
      </c>
      <c r="G16" s="1">
        <v>38380</v>
      </c>
      <c r="H16">
        <v>74.55</v>
      </c>
      <c r="I16" s="1">
        <v>38412</v>
      </c>
      <c r="J16">
        <v>73.45</v>
      </c>
      <c r="K16" s="1">
        <v>38470</v>
      </c>
      <c r="L16">
        <v>63.85</v>
      </c>
      <c r="M16" s="1">
        <v>38533</v>
      </c>
      <c r="N16">
        <v>54.35</v>
      </c>
      <c r="O16" s="1">
        <v>38595</v>
      </c>
      <c r="P16">
        <v>62.45</v>
      </c>
      <c r="Q16" s="1">
        <v>38652</v>
      </c>
      <c r="R16">
        <v>63.774999999999999</v>
      </c>
      <c r="S16" s="1">
        <v>38716</v>
      </c>
      <c r="T16">
        <v>72.325000000000003</v>
      </c>
      <c r="U16" s="1">
        <v>38744</v>
      </c>
      <c r="V16">
        <v>66.7</v>
      </c>
      <c r="W16" s="1">
        <v>38777</v>
      </c>
      <c r="X16">
        <v>66.45</v>
      </c>
      <c r="Y16" s="1">
        <v>38838</v>
      </c>
      <c r="Z16">
        <v>57.75</v>
      </c>
      <c r="AA16" s="1">
        <v>38897</v>
      </c>
      <c r="AB16">
        <v>57.65</v>
      </c>
      <c r="AC16" s="1">
        <v>38960</v>
      </c>
      <c r="AD16">
        <v>63.674999999999997</v>
      </c>
      <c r="AE16" s="1">
        <v>39017</v>
      </c>
      <c r="AF16">
        <v>67.650000000000006</v>
      </c>
      <c r="AG16" s="1">
        <v>39080</v>
      </c>
      <c r="AH16">
        <v>73.45</v>
      </c>
      <c r="AI16" s="1">
        <v>39111</v>
      </c>
      <c r="AJ16">
        <v>75.025000000000006</v>
      </c>
      <c r="AK16" s="1">
        <v>39142</v>
      </c>
      <c r="AL16">
        <v>76.025000000000006</v>
      </c>
      <c r="AM16" s="1">
        <v>39202</v>
      </c>
      <c r="AN16">
        <v>67.5</v>
      </c>
      <c r="AO16" s="1">
        <v>39261</v>
      </c>
      <c r="AP16">
        <v>61.924999999999997</v>
      </c>
      <c r="AQ16" s="1">
        <v>39324</v>
      </c>
      <c r="AR16">
        <v>70.275000000000006</v>
      </c>
      <c r="AS16" s="1">
        <v>39385</v>
      </c>
      <c r="AT16">
        <v>64.349999999999994</v>
      </c>
      <c r="AU16" s="1">
        <v>39447</v>
      </c>
      <c r="AV16">
        <v>73.25</v>
      </c>
      <c r="AW16" s="1">
        <v>39477</v>
      </c>
      <c r="AX16">
        <v>78.349999999999994</v>
      </c>
      <c r="AY16" s="1">
        <v>39507</v>
      </c>
      <c r="AZ16">
        <v>78.599999999999994</v>
      </c>
      <c r="BA16" s="1">
        <v>39568</v>
      </c>
      <c r="BB16">
        <v>72.45</v>
      </c>
      <c r="BC16" s="1">
        <v>39629</v>
      </c>
      <c r="BD16">
        <v>72.400000000000006</v>
      </c>
      <c r="BE16" s="1">
        <v>39689</v>
      </c>
      <c r="BF16">
        <v>75.95</v>
      </c>
      <c r="BG16" s="1">
        <v>39750</v>
      </c>
      <c r="BH16">
        <v>70.474999999999994</v>
      </c>
      <c r="BI16" s="1">
        <v>39812</v>
      </c>
      <c r="BJ16">
        <v>79.349999999999994</v>
      </c>
      <c r="BK16" s="1">
        <v>39842</v>
      </c>
      <c r="BL16">
        <v>74.05</v>
      </c>
      <c r="BM16" s="1">
        <v>39871</v>
      </c>
      <c r="BN16">
        <v>74.55</v>
      </c>
      <c r="BO16" s="1">
        <v>39934</v>
      </c>
      <c r="BP16">
        <v>63.75</v>
      </c>
      <c r="BQ16" s="1">
        <v>39994</v>
      </c>
      <c r="BR16">
        <v>55.7</v>
      </c>
      <c r="BS16" s="1">
        <v>40056</v>
      </c>
      <c r="BT16">
        <v>53.35</v>
      </c>
      <c r="BU16" s="1">
        <v>40115</v>
      </c>
      <c r="BV16">
        <v>66.25</v>
      </c>
      <c r="BW16" s="1">
        <v>40177</v>
      </c>
      <c r="BX16">
        <v>78.174999999999997</v>
      </c>
      <c r="BY16" s="1">
        <v>40207</v>
      </c>
      <c r="BZ16">
        <v>75.650000000000006</v>
      </c>
      <c r="CA16" s="1">
        <v>40238</v>
      </c>
      <c r="CB16">
        <v>80.724999999999994</v>
      </c>
      <c r="CC16" s="1">
        <v>40297</v>
      </c>
      <c r="CD16">
        <v>74.75</v>
      </c>
      <c r="CE16" s="1">
        <v>40359</v>
      </c>
      <c r="CF16">
        <v>72.349999999999994</v>
      </c>
      <c r="CG16" s="1">
        <v>40421</v>
      </c>
      <c r="CH16">
        <v>75.8</v>
      </c>
      <c r="CI16" s="1">
        <v>40479</v>
      </c>
      <c r="CJ16">
        <v>76.75</v>
      </c>
      <c r="CK16" s="1">
        <v>40542</v>
      </c>
      <c r="CL16">
        <v>92.45</v>
      </c>
      <c r="CM16" s="1">
        <v>40571</v>
      </c>
      <c r="CN16">
        <v>97.525000000000006</v>
      </c>
      <c r="CO16" s="1">
        <v>40603</v>
      </c>
      <c r="CP16">
        <v>98.424999999999997</v>
      </c>
      <c r="CQ16" s="1">
        <v>40662</v>
      </c>
      <c r="CR16">
        <v>89.025000000000006</v>
      </c>
      <c r="CS16" s="1">
        <v>40724</v>
      </c>
      <c r="CT16">
        <v>83.95</v>
      </c>
      <c r="CU16" s="1">
        <v>40786</v>
      </c>
      <c r="CV16">
        <v>86.85</v>
      </c>
      <c r="CW16" s="1">
        <v>40844</v>
      </c>
      <c r="CX16">
        <v>92.25</v>
      </c>
      <c r="CY16" s="1">
        <v>40907</v>
      </c>
      <c r="CZ16">
        <v>95.5</v>
      </c>
      <c r="DA16" s="1">
        <v>40938</v>
      </c>
      <c r="DB16">
        <v>97.5</v>
      </c>
      <c r="DC16" s="1">
        <v>40969</v>
      </c>
      <c r="DD16">
        <v>99.85</v>
      </c>
      <c r="DE16" s="1">
        <v>41029</v>
      </c>
      <c r="DF16">
        <v>80.400000000000006</v>
      </c>
      <c r="DG16" s="1">
        <v>41088</v>
      </c>
      <c r="DH16">
        <v>78.900000000000006</v>
      </c>
      <c r="DI16" s="1">
        <v>41151</v>
      </c>
      <c r="DJ16">
        <v>79.900000000000006</v>
      </c>
      <c r="DK16" s="1">
        <v>41211</v>
      </c>
      <c r="DL16">
        <v>89.5</v>
      </c>
      <c r="DM16" s="1">
        <v>41271</v>
      </c>
      <c r="DN16">
        <v>99.6</v>
      </c>
      <c r="DO16" s="1">
        <v>41303</v>
      </c>
      <c r="DP16">
        <v>98.2</v>
      </c>
      <c r="DQ16" s="1">
        <v>41334</v>
      </c>
      <c r="DR16">
        <v>91.775000000000006</v>
      </c>
      <c r="DS16" s="1">
        <v>41394</v>
      </c>
      <c r="DT16">
        <v>82.35</v>
      </c>
      <c r="DU16" s="1">
        <v>41453</v>
      </c>
      <c r="DV16">
        <v>82.65</v>
      </c>
      <c r="DW16" s="1">
        <v>41515</v>
      </c>
      <c r="DX16">
        <v>86.075000000000003</v>
      </c>
      <c r="DY16" s="1">
        <v>41576</v>
      </c>
      <c r="DZ16">
        <v>95.75</v>
      </c>
      <c r="EA16" s="1">
        <v>41638</v>
      </c>
      <c r="EB16">
        <v>99.974999999999994</v>
      </c>
      <c r="EC16" s="1">
        <v>41668</v>
      </c>
      <c r="ED16">
        <v>102.1</v>
      </c>
      <c r="EE16" s="1">
        <v>41698</v>
      </c>
      <c r="EF16">
        <v>111.1</v>
      </c>
      <c r="EG16" s="1">
        <v>41760</v>
      </c>
      <c r="EH16">
        <v>103.95</v>
      </c>
      <c r="EI16" s="1">
        <v>41820</v>
      </c>
      <c r="EJ16">
        <v>98.6</v>
      </c>
      <c r="EK16" s="1">
        <v>41880</v>
      </c>
      <c r="EL16">
        <v>90.825000000000003</v>
      </c>
      <c r="EM16" s="1">
        <v>41941</v>
      </c>
      <c r="EN16">
        <v>89.1</v>
      </c>
      <c r="EO16" s="1">
        <v>42003</v>
      </c>
      <c r="EP16">
        <v>91.075000000000003</v>
      </c>
      <c r="EQ16" s="1">
        <v>42033</v>
      </c>
      <c r="ER16">
        <v>83.875</v>
      </c>
      <c r="ES16" s="1">
        <v>42062</v>
      </c>
      <c r="ET16">
        <v>83.1</v>
      </c>
      <c r="EU16" s="1">
        <v>42124</v>
      </c>
      <c r="EV16">
        <v>71.875</v>
      </c>
      <c r="EW16" s="1">
        <v>42185</v>
      </c>
      <c r="EX16">
        <v>64.224999999999994</v>
      </c>
      <c r="EY16" s="1">
        <v>42247</v>
      </c>
      <c r="EZ16">
        <v>67.5</v>
      </c>
      <c r="FA16" s="1">
        <v>42306</v>
      </c>
      <c r="FB16">
        <v>67.125</v>
      </c>
      <c r="FC16" s="1">
        <v>42369</v>
      </c>
      <c r="FD16">
        <v>78</v>
      </c>
      <c r="FE16" s="1">
        <v>42398</v>
      </c>
      <c r="FF16">
        <v>80.174999999999997</v>
      </c>
      <c r="FG16" s="1">
        <v>42430</v>
      </c>
      <c r="FH16">
        <v>79.724999999999994</v>
      </c>
      <c r="FI16" s="1">
        <v>42488</v>
      </c>
      <c r="FJ16">
        <v>69.849999999999994</v>
      </c>
      <c r="FK16" s="1">
        <v>42551</v>
      </c>
      <c r="FL16">
        <v>64.2</v>
      </c>
      <c r="FM16" s="1">
        <v>42613</v>
      </c>
      <c r="FN16">
        <v>61.325000000000003</v>
      </c>
      <c r="FO16" s="1">
        <v>42670</v>
      </c>
      <c r="FP16">
        <v>59.875</v>
      </c>
      <c r="FQ16" s="1">
        <v>42734</v>
      </c>
      <c r="FR16">
        <v>76.5</v>
      </c>
      <c r="FS16" s="1">
        <v>42762</v>
      </c>
      <c r="FT16">
        <v>77.349999999999994</v>
      </c>
      <c r="FU16" s="1">
        <v>42795</v>
      </c>
      <c r="FV16">
        <v>78.400000000000006</v>
      </c>
      <c r="FW16" s="1">
        <v>42856</v>
      </c>
      <c r="FX16">
        <v>66.5</v>
      </c>
      <c r="FY16" s="1">
        <v>42915</v>
      </c>
      <c r="FZ16">
        <v>62.1</v>
      </c>
      <c r="GA16" s="1">
        <v>42978</v>
      </c>
      <c r="GB16">
        <v>62.65</v>
      </c>
      <c r="GC16" s="1">
        <v>43035</v>
      </c>
      <c r="GD16">
        <v>74.25</v>
      </c>
      <c r="GE16" s="1">
        <v>43098</v>
      </c>
      <c r="GF16">
        <v>83.924999999999997</v>
      </c>
      <c r="GG16" s="1">
        <v>43129</v>
      </c>
      <c r="GH16">
        <v>83.45</v>
      </c>
      <c r="GI16" s="1">
        <v>43160</v>
      </c>
      <c r="GJ16">
        <v>81.375</v>
      </c>
      <c r="GK16" s="1">
        <v>43220</v>
      </c>
      <c r="GL16">
        <v>64.525000000000006</v>
      </c>
      <c r="GM16" s="1">
        <v>43279</v>
      </c>
      <c r="GN16">
        <v>56.575000000000003</v>
      </c>
      <c r="GO16" s="1">
        <v>43342</v>
      </c>
      <c r="GP16">
        <v>62.575000000000003</v>
      </c>
      <c r="GQ16" s="1">
        <v>43402</v>
      </c>
      <c r="GR16">
        <v>71.825000000000003</v>
      </c>
      <c r="GS16" s="1">
        <v>43462</v>
      </c>
      <c r="GT16">
        <v>81.525000000000006</v>
      </c>
      <c r="GU16" s="1">
        <v>43494</v>
      </c>
      <c r="GV16">
        <v>78.150000000000006</v>
      </c>
      <c r="GW16" s="1">
        <v>43525</v>
      </c>
      <c r="GX16">
        <v>78.3</v>
      </c>
      <c r="GY16" s="1">
        <v>43586</v>
      </c>
      <c r="GZ16">
        <v>88.75</v>
      </c>
      <c r="HA16" s="1">
        <v>43644</v>
      </c>
      <c r="HB16">
        <v>71.150000000000006</v>
      </c>
      <c r="HC16" s="1">
        <v>43706</v>
      </c>
      <c r="HD16">
        <v>73.05</v>
      </c>
    </row>
    <row r="17" spans="1:212" x14ac:dyDescent="0.3">
      <c r="A17" s="1">
        <v>38231</v>
      </c>
      <c r="B17">
        <v>63.4</v>
      </c>
      <c r="C17" s="1">
        <v>38289</v>
      </c>
      <c r="D17">
        <v>64.75</v>
      </c>
      <c r="E17" s="1">
        <v>38352</v>
      </c>
      <c r="F17">
        <v>77.974999999999994</v>
      </c>
      <c r="G17" s="1">
        <v>38383</v>
      </c>
      <c r="H17">
        <v>74.625</v>
      </c>
      <c r="I17" s="1">
        <v>38413</v>
      </c>
      <c r="J17">
        <v>73.424999999999997</v>
      </c>
      <c r="K17" s="1">
        <v>38471</v>
      </c>
      <c r="L17">
        <v>64.375</v>
      </c>
      <c r="M17" s="1">
        <v>38534</v>
      </c>
      <c r="N17">
        <v>55.6</v>
      </c>
      <c r="O17" s="1">
        <v>38596</v>
      </c>
      <c r="P17">
        <v>61.375</v>
      </c>
      <c r="Q17" s="1">
        <v>38653</v>
      </c>
      <c r="R17">
        <v>64.924999999999997</v>
      </c>
      <c r="S17" s="1">
        <v>38720</v>
      </c>
      <c r="T17">
        <v>72.05</v>
      </c>
      <c r="U17" s="1">
        <v>38747</v>
      </c>
      <c r="V17">
        <v>67.075000000000003</v>
      </c>
      <c r="W17" s="1">
        <v>38778</v>
      </c>
      <c r="X17">
        <v>66.375</v>
      </c>
      <c r="Y17" s="1">
        <v>38839</v>
      </c>
      <c r="Z17">
        <v>57.05</v>
      </c>
      <c r="AA17" s="1">
        <v>38898</v>
      </c>
      <c r="AB17">
        <v>58.674999999999997</v>
      </c>
      <c r="AC17" s="1">
        <v>38961</v>
      </c>
      <c r="AD17">
        <v>63.975000000000001</v>
      </c>
      <c r="AE17" s="1">
        <v>39020</v>
      </c>
      <c r="AF17">
        <v>68.099999999999994</v>
      </c>
      <c r="AG17" s="1">
        <v>39084</v>
      </c>
      <c r="AH17">
        <v>73.45</v>
      </c>
      <c r="AI17" s="1">
        <v>39112</v>
      </c>
      <c r="AJ17">
        <v>74.924999999999997</v>
      </c>
      <c r="AK17" s="1">
        <v>39143</v>
      </c>
      <c r="AL17">
        <v>76.375</v>
      </c>
      <c r="AM17" s="1">
        <v>39203</v>
      </c>
      <c r="AN17">
        <v>67.2</v>
      </c>
      <c r="AO17" s="1">
        <v>39262</v>
      </c>
      <c r="AP17">
        <v>61.424999999999997</v>
      </c>
      <c r="AQ17" s="1">
        <v>39325</v>
      </c>
      <c r="AR17">
        <v>70.05</v>
      </c>
      <c r="AS17" s="1">
        <v>39386</v>
      </c>
      <c r="AT17">
        <v>64.75</v>
      </c>
      <c r="AU17" s="1">
        <v>39449</v>
      </c>
      <c r="AV17">
        <v>73.25</v>
      </c>
      <c r="AW17" s="1">
        <v>39478</v>
      </c>
      <c r="AX17">
        <v>78.400000000000006</v>
      </c>
      <c r="AY17" s="1">
        <v>39510</v>
      </c>
      <c r="AZ17">
        <v>79.025000000000006</v>
      </c>
      <c r="BA17" s="1">
        <v>39569</v>
      </c>
      <c r="BB17">
        <v>71.825000000000003</v>
      </c>
      <c r="BC17" s="1">
        <v>39630</v>
      </c>
      <c r="BD17">
        <v>71.55</v>
      </c>
      <c r="BE17" s="1">
        <v>39693</v>
      </c>
      <c r="BF17">
        <v>77</v>
      </c>
      <c r="BG17" s="1">
        <v>39751</v>
      </c>
      <c r="BH17">
        <v>70</v>
      </c>
      <c r="BI17" s="1">
        <v>39813</v>
      </c>
      <c r="BJ17">
        <v>79.900000000000006</v>
      </c>
      <c r="BK17" s="1">
        <v>39843</v>
      </c>
      <c r="BL17">
        <v>75.474999999999994</v>
      </c>
      <c r="BM17" s="1">
        <v>39874</v>
      </c>
      <c r="BN17">
        <v>73.7</v>
      </c>
      <c r="BO17" s="1">
        <v>39937</v>
      </c>
      <c r="BP17">
        <v>62.45</v>
      </c>
      <c r="BQ17" s="1">
        <v>39995</v>
      </c>
      <c r="BR17">
        <v>57.2</v>
      </c>
      <c r="BS17" s="1">
        <v>40057</v>
      </c>
      <c r="BT17">
        <v>54.4</v>
      </c>
      <c r="BU17" s="1">
        <v>40116</v>
      </c>
      <c r="BV17">
        <v>66.8</v>
      </c>
      <c r="BW17" s="1">
        <v>40178</v>
      </c>
      <c r="BX17">
        <v>77.275000000000006</v>
      </c>
      <c r="BY17" s="1">
        <v>40210</v>
      </c>
      <c r="BZ17">
        <v>73.724999999999994</v>
      </c>
      <c r="CA17" s="1">
        <v>40239</v>
      </c>
      <c r="CB17">
        <v>80.55</v>
      </c>
      <c r="CC17" s="1">
        <v>40298</v>
      </c>
      <c r="CD17">
        <v>76.875</v>
      </c>
      <c r="CE17" s="1">
        <v>40360</v>
      </c>
      <c r="CF17">
        <v>72.599999999999994</v>
      </c>
      <c r="CG17" s="1">
        <v>40422</v>
      </c>
      <c r="CH17">
        <v>75.924999999999997</v>
      </c>
      <c r="CI17" s="1">
        <v>40480</v>
      </c>
      <c r="CJ17">
        <v>75.95</v>
      </c>
      <c r="CK17" s="1">
        <v>40543</v>
      </c>
      <c r="CL17">
        <v>93.05</v>
      </c>
      <c r="CM17" s="1">
        <v>40574</v>
      </c>
      <c r="CN17">
        <v>98.325000000000003</v>
      </c>
      <c r="CO17" s="1">
        <v>40604</v>
      </c>
      <c r="CP17">
        <v>98.15</v>
      </c>
      <c r="CQ17" s="1">
        <v>40665</v>
      </c>
      <c r="CR17">
        <v>89.45</v>
      </c>
      <c r="CS17" s="1">
        <v>40725</v>
      </c>
      <c r="CT17">
        <v>84.8</v>
      </c>
      <c r="CU17" s="1">
        <v>40787</v>
      </c>
      <c r="CV17">
        <v>86.474999999999994</v>
      </c>
      <c r="CW17" s="1">
        <v>40847</v>
      </c>
      <c r="CX17">
        <v>92.724999999999994</v>
      </c>
      <c r="CY17" s="1">
        <v>40911</v>
      </c>
      <c r="CZ17">
        <v>96.35</v>
      </c>
      <c r="DA17" s="1">
        <v>40939</v>
      </c>
      <c r="DB17">
        <v>98.6</v>
      </c>
      <c r="DC17" s="1">
        <v>40970</v>
      </c>
      <c r="DD17">
        <v>99.974999999999994</v>
      </c>
      <c r="DE17" s="1">
        <v>41030</v>
      </c>
      <c r="DF17">
        <v>80.325000000000003</v>
      </c>
      <c r="DG17" s="1">
        <v>41089</v>
      </c>
      <c r="DH17">
        <v>80.3</v>
      </c>
      <c r="DI17" s="1">
        <v>41152</v>
      </c>
      <c r="DJ17">
        <v>80.325000000000003</v>
      </c>
      <c r="DK17" s="1">
        <v>41212</v>
      </c>
      <c r="DL17">
        <v>89.9</v>
      </c>
      <c r="DM17" s="1">
        <v>41274</v>
      </c>
      <c r="DN17">
        <v>97.85</v>
      </c>
      <c r="DO17" s="1">
        <v>41304</v>
      </c>
      <c r="DP17">
        <v>98.1</v>
      </c>
      <c r="DQ17" s="1">
        <v>41337</v>
      </c>
      <c r="DR17">
        <v>91.3</v>
      </c>
      <c r="DS17" s="1">
        <v>41395</v>
      </c>
      <c r="DT17">
        <v>82.45</v>
      </c>
      <c r="DU17" s="1">
        <v>41456</v>
      </c>
      <c r="DV17">
        <v>82.5</v>
      </c>
      <c r="DW17" s="1">
        <v>41516</v>
      </c>
      <c r="DX17">
        <v>86.5</v>
      </c>
      <c r="DY17" s="1">
        <v>41577</v>
      </c>
      <c r="DZ17">
        <v>94.45</v>
      </c>
      <c r="EA17" s="1">
        <v>41639</v>
      </c>
      <c r="EB17">
        <v>100.15</v>
      </c>
      <c r="EC17" s="1">
        <v>41669</v>
      </c>
      <c r="ED17">
        <v>102.15</v>
      </c>
      <c r="EE17" s="1">
        <v>41701</v>
      </c>
      <c r="EF17">
        <v>111.35</v>
      </c>
      <c r="EG17" s="1">
        <v>41761</v>
      </c>
      <c r="EH17">
        <v>103.02500000000001</v>
      </c>
      <c r="EI17" s="1">
        <v>41821</v>
      </c>
      <c r="EJ17">
        <v>99.85</v>
      </c>
      <c r="EK17" s="1">
        <v>41884</v>
      </c>
      <c r="EL17">
        <v>92.1</v>
      </c>
      <c r="EM17" s="1">
        <v>41942</v>
      </c>
      <c r="EN17">
        <v>88.05</v>
      </c>
      <c r="EO17" s="1">
        <v>42004</v>
      </c>
      <c r="EP17">
        <v>91.55</v>
      </c>
      <c r="EQ17" s="1">
        <v>42034</v>
      </c>
      <c r="ER17">
        <v>84.3</v>
      </c>
      <c r="ES17" s="1">
        <v>42065</v>
      </c>
      <c r="ET17">
        <v>83.424999999999997</v>
      </c>
      <c r="EU17" s="1">
        <v>42125</v>
      </c>
      <c r="EV17">
        <v>72.375</v>
      </c>
      <c r="EW17" s="1">
        <v>42186</v>
      </c>
      <c r="EX17">
        <v>63.5</v>
      </c>
      <c r="EY17" s="1">
        <v>42248</v>
      </c>
      <c r="EZ17">
        <v>67.025000000000006</v>
      </c>
      <c r="FA17" s="1">
        <v>42307</v>
      </c>
      <c r="FB17">
        <v>67.424999999999997</v>
      </c>
      <c r="FC17" s="1">
        <v>42373</v>
      </c>
      <c r="FD17">
        <v>77.775000000000006</v>
      </c>
      <c r="FE17" s="1">
        <v>42401</v>
      </c>
      <c r="FF17">
        <v>80.400000000000006</v>
      </c>
      <c r="FG17" s="1">
        <v>42431</v>
      </c>
      <c r="FH17">
        <v>79.8</v>
      </c>
      <c r="FI17" s="1">
        <v>42489</v>
      </c>
      <c r="FJ17">
        <v>69.724999999999994</v>
      </c>
      <c r="FK17" s="1">
        <v>42552</v>
      </c>
      <c r="FL17">
        <v>64.650000000000006</v>
      </c>
      <c r="FM17" s="1">
        <v>42614</v>
      </c>
      <c r="FN17">
        <v>61.825000000000003</v>
      </c>
      <c r="FO17" s="1">
        <v>42671</v>
      </c>
      <c r="FP17">
        <v>61.65</v>
      </c>
      <c r="FQ17" s="1">
        <v>42738</v>
      </c>
      <c r="FR17">
        <v>75.924999999999997</v>
      </c>
      <c r="FS17" s="1">
        <v>42765</v>
      </c>
      <c r="FT17">
        <v>77.325000000000003</v>
      </c>
      <c r="FU17" s="1">
        <v>42796</v>
      </c>
      <c r="FV17">
        <v>78.025000000000006</v>
      </c>
      <c r="FW17" s="1">
        <v>42857</v>
      </c>
      <c r="FX17">
        <v>66.575000000000003</v>
      </c>
      <c r="FY17" s="1">
        <v>42916</v>
      </c>
      <c r="FZ17">
        <v>63.475000000000001</v>
      </c>
      <c r="GA17" s="1">
        <v>42979</v>
      </c>
      <c r="GB17">
        <v>62.725000000000001</v>
      </c>
      <c r="GC17" s="1">
        <v>43038</v>
      </c>
      <c r="GD17">
        <v>74.599999999999994</v>
      </c>
      <c r="GE17" s="1">
        <v>43102</v>
      </c>
      <c r="GF17">
        <v>84.025000000000006</v>
      </c>
      <c r="GG17" s="1">
        <v>43130</v>
      </c>
      <c r="GH17">
        <v>83.3</v>
      </c>
      <c r="GI17" s="1">
        <v>43161</v>
      </c>
      <c r="GJ17">
        <v>80.55</v>
      </c>
      <c r="GK17" s="1">
        <v>43221</v>
      </c>
      <c r="GL17">
        <v>63.625</v>
      </c>
      <c r="GM17" s="1">
        <v>43280</v>
      </c>
      <c r="GN17">
        <v>54.55</v>
      </c>
      <c r="GO17" s="1">
        <v>43343</v>
      </c>
      <c r="GP17">
        <v>62.875</v>
      </c>
      <c r="GQ17" s="1">
        <v>43403</v>
      </c>
      <c r="GR17">
        <v>71.75</v>
      </c>
      <c r="GS17" s="1">
        <v>43465</v>
      </c>
      <c r="GT17">
        <v>81.45</v>
      </c>
      <c r="GU17" s="1">
        <v>43495</v>
      </c>
      <c r="GV17">
        <v>77.849999999999994</v>
      </c>
      <c r="GW17" s="1">
        <v>43528</v>
      </c>
      <c r="GX17">
        <v>78.099999999999994</v>
      </c>
      <c r="GY17" s="1">
        <v>43587</v>
      </c>
      <c r="GZ17">
        <v>87.625</v>
      </c>
      <c r="HA17" s="1">
        <v>43647</v>
      </c>
      <c r="HB17">
        <v>74.025000000000006</v>
      </c>
      <c r="HC17" s="1">
        <v>43707</v>
      </c>
      <c r="HD17">
        <v>71.424999999999997</v>
      </c>
    </row>
    <row r="18" spans="1:212" x14ac:dyDescent="0.3">
      <c r="A18" s="1">
        <v>38232</v>
      </c>
      <c r="B18">
        <v>62.45</v>
      </c>
      <c r="C18" s="1">
        <v>38292</v>
      </c>
      <c r="D18">
        <v>66.625</v>
      </c>
      <c r="E18" s="1">
        <v>38355</v>
      </c>
      <c r="F18">
        <v>77.974999999999994</v>
      </c>
      <c r="G18" s="1">
        <v>38384</v>
      </c>
      <c r="H18">
        <v>74.45</v>
      </c>
      <c r="I18" s="1">
        <v>38414</v>
      </c>
      <c r="J18">
        <v>74.7</v>
      </c>
      <c r="K18" s="1">
        <v>38474</v>
      </c>
      <c r="L18">
        <v>64.7</v>
      </c>
      <c r="M18" s="1">
        <v>38538</v>
      </c>
      <c r="N18">
        <v>55.924999999999997</v>
      </c>
      <c r="O18" s="1">
        <v>38597</v>
      </c>
      <c r="P18">
        <v>61.424999999999997</v>
      </c>
      <c r="Q18" s="1">
        <v>38656</v>
      </c>
      <c r="R18">
        <v>65.674999999999997</v>
      </c>
      <c r="S18" s="1">
        <v>38721</v>
      </c>
      <c r="T18">
        <v>71.974999999999994</v>
      </c>
      <c r="U18" s="1">
        <v>38748</v>
      </c>
      <c r="V18">
        <v>67.2</v>
      </c>
      <c r="W18" s="1">
        <v>38779</v>
      </c>
      <c r="X18">
        <v>66.8</v>
      </c>
      <c r="Y18" s="1">
        <v>38840</v>
      </c>
      <c r="Z18">
        <v>56.7</v>
      </c>
      <c r="AA18" s="1">
        <v>38901</v>
      </c>
      <c r="AB18">
        <v>58.875</v>
      </c>
      <c r="AC18" s="1">
        <v>38965</v>
      </c>
      <c r="AD18">
        <v>65.599999999999994</v>
      </c>
      <c r="AE18" s="1">
        <v>39021</v>
      </c>
      <c r="AF18">
        <v>68.375</v>
      </c>
      <c r="AG18" s="1">
        <v>39085</v>
      </c>
      <c r="AH18">
        <v>72.25</v>
      </c>
      <c r="AI18" s="1">
        <v>39113</v>
      </c>
      <c r="AJ18">
        <v>76.075000000000003</v>
      </c>
      <c r="AK18" s="1">
        <v>39146</v>
      </c>
      <c r="AL18">
        <v>75.224999999999994</v>
      </c>
      <c r="AM18" s="1">
        <v>39204</v>
      </c>
      <c r="AN18">
        <v>66.224999999999994</v>
      </c>
      <c r="AO18" s="1">
        <v>39265</v>
      </c>
      <c r="AP18">
        <v>61.8</v>
      </c>
      <c r="AQ18" s="1">
        <v>39329</v>
      </c>
      <c r="AR18">
        <v>71.125</v>
      </c>
      <c r="AS18" s="1">
        <v>39387</v>
      </c>
      <c r="AT18">
        <v>64.45</v>
      </c>
      <c r="AU18" s="1">
        <v>39450</v>
      </c>
      <c r="AV18">
        <v>72.7</v>
      </c>
      <c r="AW18" s="1">
        <v>39479</v>
      </c>
      <c r="AX18">
        <v>79.900000000000006</v>
      </c>
      <c r="AY18" s="1">
        <v>39511</v>
      </c>
      <c r="AZ18">
        <v>77.55</v>
      </c>
      <c r="BA18" s="1">
        <v>39570</v>
      </c>
      <c r="BB18">
        <v>72.55</v>
      </c>
      <c r="BC18" s="1">
        <v>39631</v>
      </c>
      <c r="BD18">
        <v>73.625</v>
      </c>
      <c r="BE18" s="1">
        <v>39694</v>
      </c>
      <c r="BF18">
        <v>76.8</v>
      </c>
      <c r="BG18" s="1">
        <v>39752</v>
      </c>
      <c r="BH18">
        <v>70.150000000000006</v>
      </c>
      <c r="BI18" s="1">
        <v>39815</v>
      </c>
      <c r="BJ18">
        <v>82.25</v>
      </c>
      <c r="BK18" s="1">
        <v>39846</v>
      </c>
      <c r="BL18">
        <v>74.275000000000006</v>
      </c>
      <c r="BM18" s="1">
        <v>39875</v>
      </c>
      <c r="BN18">
        <v>74.150000000000006</v>
      </c>
      <c r="BO18" s="1">
        <v>39938</v>
      </c>
      <c r="BP18">
        <v>62.975000000000001</v>
      </c>
      <c r="BQ18" s="1">
        <v>39996</v>
      </c>
      <c r="BR18">
        <v>58.25</v>
      </c>
      <c r="BS18" s="1">
        <v>40058</v>
      </c>
      <c r="BT18">
        <v>53.6</v>
      </c>
      <c r="BU18" s="1">
        <v>40119</v>
      </c>
      <c r="BV18">
        <v>67.625</v>
      </c>
      <c r="BW18" s="1">
        <v>40182</v>
      </c>
      <c r="BX18">
        <v>77.974999999999994</v>
      </c>
      <c r="BY18" s="1">
        <v>40211</v>
      </c>
      <c r="BZ18">
        <v>74.375</v>
      </c>
      <c r="CA18" s="1">
        <v>40240</v>
      </c>
      <c r="CB18">
        <v>81.474999999999994</v>
      </c>
      <c r="CC18" s="1">
        <v>40301</v>
      </c>
      <c r="CD18">
        <v>77.224999999999994</v>
      </c>
      <c r="CE18" s="1">
        <v>40361</v>
      </c>
      <c r="CF18">
        <v>70.900000000000006</v>
      </c>
      <c r="CG18" s="1">
        <v>40423</v>
      </c>
      <c r="CH18">
        <v>76.974999999999994</v>
      </c>
      <c r="CI18" s="1">
        <v>40483</v>
      </c>
      <c r="CJ18">
        <v>75.8</v>
      </c>
      <c r="CK18" s="1">
        <v>40546</v>
      </c>
      <c r="CL18">
        <v>92.174999999999997</v>
      </c>
      <c r="CM18" s="1">
        <v>40575</v>
      </c>
      <c r="CN18">
        <v>98.25</v>
      </c>
      <c r="CO18" s="1">
        <v>40605</v>
      </c>
      <c r="CP18">
        <v>99.2</v>
      </c>
      <c r="CQ18" s="1">
        <v>40666</v>
      </c>
      <c r="CR18">
        <v>86.45</v>
      </c>
      <c r="CS18" s="1">
        <v>40729</v>
      </c>
      <c r="CT18">
        <v>85.85</v>
      </c>
      <c r="CU18" s="1">
        <v>40788</v>
      </c>
      <c r="CV18">
        <v>87.25</v>
      </c>
      <c r="CW18" s="1">
        <v>40848</v>
      </c>
      <c r="CX18">
        <v>93</v>
      </c>
      <c r="CY18" s="1">
        <v>40912</v>
      </c>
      <c r="CZ18">
        <v>95.95</v>
      </c>
      <c r="DA18" s="1">
        <v>40940</v>
      </c>
      <c r="DB18">
        <v>99.05</v>
      </c>
      <c r="DC18" s="1">
        <v>40973</v>
      </c>
      <c r="DD18">
        <v>99.325000000000003</v>
      </c>
      <c r="DE18" s="1">
        <v>41031</v>
      </c>
      <c r="DF18">
        <v>79.3</v>
      </c>
      <c r="DG18" s="1">
        <v>41092</v>
      </c>
      <c r="DH18">
        <v>80.45</v>
      </c>
      <c r="DI18" s="1">
        <v>41156</v>
      </c>
      <c r="DJ18">
        <v>80</v>
      </c>
      <c r="DK18" s="1">
        <v>41213</v>
      </c>
      <c r="DL18">
        <v>90.5</v>
      </c>
      <c r="DM18" s="1">
        <v>41276</v>
      </c>
      <c r="DN18">
        <v>98.25</v>
      </c>
      <c r="DO18" s="1">
        <v>41305</v>
      </c>
      <c r="DP18">
        <v>98.075000000000003</v>
      </c>
      <c r="DQ18" s="1">
        <v>41338</v>
      </c>
      <c r="DR18">
        <v>90.075000000000003</v>
      </c>
      <c r="DS18" s="1">
        <v>41396</v>
      </c>
      <c r="DT18">
        <v>82.3</v>
      </c>
      <c r="DU18" s="1">
        <v>41457</v>
      </c>
      <c r="DV18">
        <v>82.1</v>
      </c>
      <c r="DW18" s="1">
        <v>41520</v>
      </c>
      <c r="DX18">
        <v>86.875</v>
      </c>
      <c r="DY18" s="1">
        <v>41578</v>
      </c>
      <c r="DZ18">
        <v>93.375</v>
      </c>
      <c r="EA18" s="1">
        <v>41641</v>
      </c>
      <c r="EB18">
        <v>101.075</v>
      </c>
      <c r="EC18" s="1">
        <v>41670</v>
      </c>
      <c r="ED18">
        <v>103.4</v>
      </c>
      <c r="EE18" s="1">
        <v>41702</v>
      </c>
      <c r="EF18">
        <v>114.35</v>
      </c>
      <c r="EG18" s="1">
        <v>41764</v>
      </c>
      <c r="EH18">
        <v>104</v>
      </c>
      <c r="EI18" s="1">
        <v>41822</v>
      </c>
      <c r="EJ18">
        <v>101.05</v>
      </c>
      <c r="EK18" s="1">
        <v>41885</v>
      </c>
      <c r="EL18">
        <v>90.974999999999994</v>
      </c>
      <c r="EM18" s="1">
        <v>41943</v>
      </c>
      <c r="EN18">
        <v>89.15</v>
      </c>
      <c r="EO18" s="1">
        <v>42006</v>
      </c>
      <c r="EP18">
        <v>92</v>
      </c>
      <c r="EQ18" s="1">
        <v>42037</v>
      </c>
      <c r="ER18">
        <v>83.7</v>
      </c>
      <c r="ES18" s="1">
        <v>42066</v>
      </c>
      <c r="ET18">
        <v>81.224999999999994</v>
      </c>
      <c r="EU18" s="1">
        <v>42128</v>
      </c>
      <c r="EV18">
        <v>72.900000000000006</v>
      </c>
      <c r="EW18" s="1">
        <v>42187</v>
      </c>
      <c r="EX18">
        <v>63.8</v>
      </c>
      <c r="EY18" s="1">
        <v>42249</v>
      </c>
      <c r="EZ18">
        <v>68.575000000000003</v>
      </c>
      <c r="FA18" s="1">
        <v>42310</v>
      </c>
      <c r="FB18">
        <v>66.875</v>
      </c>
      <c r="FC18" s="1">
        <v>42374</v>
      </c>
      <c r="FD18">
        <v>77.8</v>
      </c>
      <c r="FE18" s="1">
        <v>42402</v>
      </c>
      <c r="FF18">
        <v>79.400000000000006</v>
      </c>
      <c r="FG18" s="1">
        <v>42432</v>
      </c>
      <c r="FH18">
        <v>79.775000000000006</v>
      </c>
      <c r="FI18" s="1">
        <v>42492</v>
      </c>
      <c r="FJ18">
        <v>70.375</v>
      </c>
      <c r="FK18" s="1">
        <v>42556</v>
      </c>
      <c r="FL18">
        <v>64.674999999999997</v>
      </c>
      <c r="FM18" s="1">
        <v>42615</v>
      </c>
      <c r="FN18">
        <v>60.1</v>
      </c>
      <c r="FO18" s="1">
        <v>42674</v>
      </c>
      <c r="FP18">
        <v>62.05</v>
      </c>
      <c r="FQ18" s="1">
        <v>42739</v>
      </c>
      <c r="FR18">
        <v>76.575000000000003</v>
      </c>
      <c r="FS18" s="1">
        <v>42766</v>
      </c>
      <c r="FT18">
        <v>77.5</v>
      </c>
      <c r="FU18" s="1">
        <v>42797</v>
      </c>
      <c r="FV18">
        <v>76.900000000000006</v>
      </c>
      <c r="FW18" s="1">
        <v>42858</v>
      </c>
      <c r="FX18">
        <v>67.099999999999994</v>
      </c>
      <c r="FY18" s="1">
        <v>42919</v>
      </c>
      <c r="FZ18">
        <v>64.55</v>
      </c>
      <c r="GA18" s="1">
        <v>42983</v>
      </c>
      <c r="GB18">
        <v>64.55</v>
      </c>
      <c r="GC18" s="1">
        <v>43039</v>
      </c>
      <c r="GD18">
        <v>74.900000000000006</v>
      </c>
      <c r="GE18" s="1">
        <v>43103</v>
      </c>
      <c r="GF18">
        <v>84.674999999999997</v>
      </c>
      <c r="GG18" s="1">
        <v>43131</v>
      </c>
      <c r="GH18">
        <v>82.825000000000003</v>
      </c>
      <c r="GI18" s="1">
        <v>43164</v>
      </c>
      <c r="GJ18">
        <v>81.150000000000006</v>
      </c>
      <c r="GK18" s="1">
        <v>43222</v>
      </c>
      <c r="GL18">
        <v>63.5</v>
      </c>
      <c r="GM18" s="1">
        <v>43283</v>
      </c>
      <c r="GN18">
        <v>54.875</v>
      </c>
      <c r="GO18" s="1">
        <v>43347</v>
      </c>
      <c r="GP18">
        <v>64.45</v>
      </c>
      <c r="GQ18" s="1">
        <v>43404</v>
      </c>
      <c r="GR18">
        <v>70.325000000000003</v>
      </c>
      <c r="GS18" s="1">
        <v>43467</v>
      </c>
      <c r="GT18">
        <v>81.775000000000006</v>
      </c>
      <c r="GU18" s="1">
        <v>43496</v>
      </c>
      <c r="GV18">
        <v>77.400000000000006</v>
      </c>
      <c r="GW18" s="1">
        <v>43529</v>
      </c>
      <c r="GX18">
        <v>79.025000000000006</v>
      </c>
      <c r="GY18" s="1">
        <v>43588</v>
      </c>
      <c r="GZ18">
        <v>88.575000000000003</v>
      </c>
      <c r="HA18" s="1">
        <v>43648</v>
      </c>
      <c r="HB18">
        <v>73.400000000000006</v>
      </c>
      <c r="HC18" s="1">
        <v>43711</v>
      </c>
      <c r="HD18">
        <v>73.3</v>
      </c>
    </row>
    <row r="19" spans="1:212" x14ac:dyDescent="0.3">
      <c r="A19" s="1">
        <v>38233</v>
      </c>
      <c r="B19">
        <v>62.2</v>
      </c>
      <c r="C19" s="1">
        <v>38293</v>
      </c>
      <c r="D19">
        <v>66.900000000000006</v>
      </c>
      <c r="E19" s="1">
        <v>38356</v>
      </c>
      <c r="F19">
        <v>77.95</v>
      </c>
      <c r="G19" s="1">
        <v>38385</v>
      </c>
      <c r="H19">
        <v>72.625</v>
      </c>
      <c r="I19" s="1">
        <v>38415</v>
      </c>
      <c r="J19">
        <v>74.5</v>
      </c>
      <c r="K19" s="1">
        <v>38475</v>
      </c>
      <c r="L19">
        <v>64.325000000000003</v>
      </c>
      <c r="M19" s="1">
        <v>38539</v>
      </c>
      <c r="N19">
        <v>56.3</v>
      </c>
      <c r="O19" s="1">
        <v>38601</v>
      </c>
      <c r="P19">
        <v>61.9</v>
      </c>
      <c r="Q19" s="1">
        <v>38657</v>
      </c>
      <c r="R19">
        <v>65.625</v>
      </c>
      <c r="S19" s="1">
        <v>38722</v>
      </c>
      <c r="T19">
        <v>72.424999999999997</v>
      </c>
      <c r="U19" s="1">
        <v>38749</v>
      </c>
      <c r="V19">
        <v>66.849999999999994</v>
      </c>
      <c r="W19" s="1">
        <v>38782</v>
      </c>
      <c r="X19">
        <v>66.575000000000003</v>
      </c>
      <c r="Y19" s="1">
        <v>38841</v>
      </c>
      <c r="Z19">
        <v>55.85</v>
      </c>
      <c r="AA19" s="1">
        <v>38903</v>
      </c>
      <c r="AB19">
        <v>59</v>
      </c>
      <c r="AC19" s="1">
        <v>38966</v>
      </c>
      <c r="AD19">
        <v>65.05</v>
      </c>
      <c r="AE19" s="1">
        <v>39022</v>
      </c>
      <c r="AF19">
        <v>68.25</v>
      </c>
      <c r="AG19" s="1">
        <v>39086</v>
      </c>
      <c r="AH19">
        <v>72.325000000000003</v>
      </c>
      <c r="AI19" s="1">
        <v>39114</v>
      </c>
      <c r="AJ19">
        <v>76.174999999999997</v>
      </c>
      <c r="AK19" s="1">
        <v>39147</v>
      </c>
      <c r="AL19">
        <v>75.224999999999994</v>
      </c>
      <c r="AM19" s="1">
        <v>39205</v>
      </c>
      <c r="AN19">
        <v>65.599999999999994</v>
      </c>
      <c r="AO19" s="1">
        <v>39266</v>
      </c>
      <c r="AP19">
        <v>62.45</v>
      </c>
      <c r="AQ19" s="1">
        <v>39330</v>
      </c>
      <c r="AR19">
        <v>70.349999999999994</v>
      </c>
      <c r="AS19" s="1">
        <v>39388</v>
      </c>
      <c r="AT19">
        <v>65.05</v>
      </c>
      <c r="AU19" s="1">
        <v>39451</v>
      </c>
      <c r="AV19">
        <v>72.400000000000006</v>
      </c>
      <c r="AW19" s="1">
        <v>39482</v>
      </c>
      <c r="AX19">
        <v>81.599999999999994</v>
      </c>
      <c r="AY19" s="1">
        <v>39512</v>
      </c>
      <c r="AZ19">
        <v>78.650000000000006</v>
      </c>
      <c r="BA19" s="1">
        <v>39573</v>
      </c>
      <c r="BB19">
        <v>73.45</v>
      </c>
      <c r="BC19" s="1">
        <v>39632</v>
      </c>
      <c r="BD19">
        <v>73.900000000000006</v>
      </c>
      <c r="BE19" s="1">
        <v>39695</v>
      </c>
      <c r="BF19">
        <v>76.224999999999994</v>
      </c>
      <c r="BG19" s="1">
        <v>39755</v>
      </c>
      <c r="BH19">
        <v>70.150000000000006</v>
      </c>
      <c r="BI19" s="1">
        <v>39818</v>
      </c>
      <c r="BJ19">
        <v>81.825000000000003</v>
      </c>
      <c r="BK19" s="1">
        <v>39847</v>
      </c>
      <c r="BL19">
        <v>74.424999999999997</v>
      </c>
      <c r="BM19" s="1">
        <v>39876</v>
      </c>
      <c r="BN19">
        <v>74.575000000000003</v>
      </c>
      <c r="BO19" s="1">
        <v>39939</v>
      </c>
      <c r="BP19">
        <v>64.45</v>
      </c>
      <c r="BQ19" s="1">
        <v>40000</v>
      </c>
      <c r="BR19">
        <v>59</v>
      </c>
      <c r="BS19" s="1">
        <v>40059</v>
      </c>
      <c r="BT19">
        <v>53.9</v>
      </c>
      <c r="BU19" s="1">
        <v>40120</v>
      </c>
      <c r="BV19">
        <v>67.849999999999994</v>
      </c>
      <c r="BW19" s="1">
        <v>40183</v>
      </c>
      <c r="BX19">
        <v>78.7</v>
      </c>
      <c r="BY19" s="1">
        <v>40212</v>
      </c>
      <c r="BZ19">
        <v>74.674999999999997</v>
      </c>
      <c r="CA19" s="1">
        <v>40241</v>
      </c>
      <c r="CB19">
        <v>81.375</v>
      </c>
      <c r="CC19" s="1">
        <v>40302</v>
      </c>
      <c r="CD19">
        <v>76.974999999999994</v>
      </c>
      <c r="CE19" s="1">
        <v>40365</v>
      </c>
      <c r="CF19">
        <v>71.25</v>
      </c>
      <c r="CG19" s="1">
        <v>40424</v>
      </c>
      <c r="CH19">
        <v>77.625</v>
      </c>
      <c r="CI19" s="1">
        <v>40484</v>
      </c>
      <c r="CJ19">
        <v>77.25</v>
      </c>
      <c r="CK19" s="1">
        <v>40547</v>
      </c>
      <c r="CL19">
        <v>91.65</v>
      </c>
      <c r="CM19" s="1">
        <v>40576</v>
      </c>
      <c r="CN19">
        <v>98.45</v>
      </c>
      <c r="CO19" s="1">
        <v>40606</v>
      </c>
      <c r="CP19">
        <v>99.4</v>
      </c>
      <c r="CQ19" s="1">
        <v>40667</v>
      </c>
      <c r="CR19">
        <v>86.775000000000006</v>
      </c>
      <c r="CS19" s="1">
        <v>40730</v>
      </c>
      <c r="CT19">
        <v>85.75</v>
      </c>
      <c r="CU19" s="1">
        <v>40792</v>
      </c>
      <c r="CV19">
        <v>85.525000000000006</v>
      </c>
      <c r="CW19" s="1">
        <v>40849</v>
      </c>
      <c r="CX19">
        <v>92.575000000000003</v>
      </c>
      <c r="CY19" s="1">
        <v>40913</v>
      </c>
      <c r="CZ19">
        <v>94.5</v>
      </c>
      <c r="DA19" s="1">
        <v>40941</v>
      </c>
      <c r="DB19">
        <v>99.15</v>
      </c>
      <c r="DC19" s="1">
        <v>40974</v>
      </c>
      <c r="DD19">
        <v>97.275000000000006</v>
      </c>
      <c r="DE19" s="1">
        <v>41032</v>
      </c>
      <c r="DF19">
        <v>80.224999999999994</v>
      </c>
      <c r="DG19" s="1">
        <v>41093</v>
      </c>
      <c r="DH19">
        <v>81</v>
      </c>
      <c r="DI19" s="1">
        <v>41157</v>
      </c>
      <c r="DJ19">
        <v>79.05</v>
      </c>
      <c r="DK19" s="1">
        <v>41214</v>
      </c>
      <c r="DL19">
        <v>90.025000000000006</v>
      </c>
      <c r="DM19" s="1">
        <v>41277</v>
      </c>
      <c r="DN19">
        <v>98.95</v>
      </c>
      <c r="DO19" s="1">
        <v>41306</v>
      </c>
      <c r="DP19">
        <v>97.724999999999994</v>
      </c>
      <c r="DQ19" s="1">
        <v>41339</v>
      </c>
      <c r="DR19">
        <v>89.95</v>
      </c>
      <c r="DS19" s="1">
        <v>41397</v>
      </c>
      <c r="DT19">
        <v>82.075000000000003</v>
      </c>
      <c r="DU19" s="1">
        <v>41458</v>
      </c>
      <c r="DV19">
        <v>82.15</v>
      </c>
      <c r="DW19" s="1">
        <v>41521</v>
      </c>
      <c r="DX19">
        <v>87.474999999999994</v>
      </c>
      <c r="DY19" s="1">
        <v>41579</v>
      </c>
      <c r="DZ19">
        <v>92.875</v>
      </c>
      <c r="EA19" s="1">
        <v>41642</v>
      </c>
      <c r="EB19">
        <v>101</v>
      </c>
      <c r="EC19" s="1">
        <v>41673</v>
      </c>
      <c r="ED19">
        <v>102.25</v>
      </c>
      <c r="EE19" s="1">
        <v>41703</v>
      </c>
      <c r="EF19">
        <v>115.65</v>
      </c>
      <c r="EG19" s="1">
        <v>41765</v>
      </c>
      <c r="EH19">
        <v>104.25</v>
      </c>
      <c r="EI19" s="1">
        <v>41823</v>
      </c>
      <c r="EJ19">
        <v>102.85</v>
      </c>
      <c r="EK19" s="1">
        <v>41886</v>
      </c>
      <c r="EL19">
        <v>89.05</v>
      </c>
      <c r="EM19" s="1">
        <v>41946</v>
      </c>
      <c r="EN19">
        <v>89.7</v>
      </c>
      <c r="EO19" s="1">
        <v>42009</v>
      </c>
      <c r="EP19">
        <v>91.974999999999994</v>
      </c>
      <c r="EQ19" s="1">
        <v>42038</v>
      </c>
      <c r="ER19">
        <v>82.95</v>
      </c>
      <c r="ES19" s="1">
        <v>42067</v>
      </c>
      <c r="ET19">
        <v>82.35</v>
      </c>
      <c r="EU19" s="1">
        <v>42129</v>
      </c>
      <c r="EV19">
        <v>72.75</v>
      </c>
      <c r="EW19" s="1">
        <v>42191</v>
      </c>
      <c r="EX19">
        <v>63.375</v>
      </c>
      <c r="EY19" s="1">
        <v>42250</v>
      </c>
      <c r="EZ19">
        <v>68.05</v>
      </c>
      <c r="FA19" s="1">
        <v>42311</v>
      </c>
      <c r="FB19">
        <v>65.95</v>
      </c>
      <c r="FC19" s="1">
        <v>42375</v>
      </c>
      <c r="FD19">
        <v>77.45</v>
      </c>
      <c r="FE19" s="1">
        <v>42403</v>
      </c>
      <c r="FF19">
        <v>79.900000000000006</v>
      </c>
      <c r="FG19" s="1">
        <v>42433</v>
      </c>
      <c r="FH19">
        <v>80.150000000000006</v>
      </c>
      <c r="FI19" s="1">
        <v>42493</v>
      </c>
      <c r="FJ19">
        <v>70.45</v>
      </c>
      <c r="FK19" s="1">
        <v>42557</v>
      </c>
      <c r="FL19">
        <v>63</v>
      </c>
      <c r="FM19" s="1">
        <v>42619</v>
      </c>
      <c r="FN19">
        <v>59.2</v>
      </c>
      <c r="FO19" s="1">
        <v>42675</v>
      </c>
      <c r="FP19">
        <v>60.2</v>
      </c>
      <c r="FQ19" s="1">
        <v>42740</v>
      </c>
      <c r="FR19">
        <v>76.775000000000006</v>
      </c>
      <c r="FS19" s="1">
        <v>42767</v>
      </c>
      <c r="FT19">
        <v>77.599999999999994</v>
      </c>
      <c r="FU19" s="1">
        <v>42800</v>
      </c>
      <c r="FV19">
        <v>77.25</v>
      </c>
      <c r="FW19" s="1">
        <v>42859</v>
      </c>
      <c r="FX19">
        <v>67.349999999999994</v>
      </c>
      <c r="FY19" s="1">
        <v>42921</v>
      </c>
      <c r="FZ19">
        <v>65.45</v>
      </c>
      <c r="GA19" s="1">
        <v>42984</v>
      </c>
      <c r="GB19">
        <v>64.724999999999994</v>
      </c>
      <c r="GC19" s="1">
        <v>43040</v>
      </c>
      <c r="GD19">
        <v>75.575000000000003</v>
      </c>
      <c r="GE19" s="1">
        <v>43104</v>
      </c>
      <c r="GF19">
        <v>84.974999999999994</v>
      </c>
      <c r="GG19" s="1">
        <v>43132</v>
      </c>
      <c r="GH19">
        <v>83.25</v>
      </c>
      <c r="GI19" s="1">
        <v>43165</v>
      </c>
      <c r="GJ19">
        <v>80.724999999999994</v>
      </c>
      <c r="GK19" s="1">
        <v>43223</v>
      </c>
      <c r="GL19">
        <v>63.174999999999997</v>
      </c>
      <c r="GM19" s="1">
        <v>43284</v>
      </c>
      <c r="GN19">
        <v>56.024999999999999</v>
      </c>
      <c r="GO19" s="1">
        <v>43348</v>
      </c>
      <c r="GP19">
        <v>64.174999999999997</v>
      </c>
      <c r="GQ19" s="1">
        <v>43405</v>
      </c>
      <c r="GR19">
        <v>70.825000000000003</v>
      </c>
      <c r="GS19" s="1">
        <v>43468</v>
      </c>
      <c r="GT19">
        <v>82.275000000000006</v>
      </c>
      <c r="GU19" s="1">
        <v>43497</v>
      </c>
      <c r="GV19">
        <v>78.099999999999994</v>
      </c>
      <c r="GW19" s="1">
        <v>43530</v>
      </c>
      <c r="GX19">
        <v>78.7</v>
      </c>
      <c r="GY19" s="1">
        <v>43591</v>
      </c>
      <c r="GZ19">
        <v>85.575000000000003</v>
      </c>
      <c r="HA19" s="1">
        <v>43649</v>
      </c>
      <c r="HB19">
        <v>72.650000000000006</v>
      </c>
      <c r="HC19" s="1">
        <v>43712</v>
      </c>
      <c r="HD19">
        <v>73.025000000000006</v>
      </c>
    </row>
    <row r="20" spans="1:212" x14ac:dyDescent="0.3">
      <c r="A20" s="1">
        <v>38237</v>
      </c>
      <c r="B20">
        <v>62.325000000000003</v>
      </c>
      <c r="C20" s="1">
        <v>38294</v>
      </c>
      <c r="D20">
        <v>66.875</v>
      </c>
      <c r="E20" s="1">
        <v>38357</v>
      </c>
      <c r="F20">
        <v>77.525000000000006</v>
      </c>
      <c r="G20" s="1">
        <v>38386</v>
      </c>
      <c r="H20">
        <v>73.400000000000006</v>
      </c>
      <c r="I20" s="1">
        <v>38418</v>
      </c>
      <c r="J20">
        <v>75.05</v>
      </c>
      <c r="K20" s="1">
        <v>38476</v>
      </c>
      <c r="L20">
        <v>64.474999999999994</v>
      </c>
      <c r="M20" s="1">
        <v>38540</v>
      </c>
      <c r="N20">
        <v>55.7</v>
      </c>
      <c r="O20" s="1">
        <v>38602</v>
      </c>
      <c r="P20">
        <v>62.024999999999999</v>
      </c>
      <c r="Q20" s="1">
        <v>38658</v>
      </c>
      <c r="R20">
        <v>66.650000000000006</v>
      </c>
      <c r="S20" s="1">
        <v>38723</v>
      </c>
      <c r="T20">
        <v>72.75</v>
      </c>
      <c r="U20" s="1">
        <v>38750</v>
      </c>
      <c r="V20">
        <v>65.650000000000006</v>
      </c>
      <c r="W20" s="1">
        <v>38783</v>
      </c>
      <c r="X20">
        <v>65.900000000000006</v>
      </c>
      <c r="Y20" s="1">
        <v>38842</v>
      </c>
      <c r="Z20">
        <v>56.6</v>
      </c>
      <c r="AA20" s="1">
        <v>38904</v>
      </c>
      <c r="AB20">
        <v>59.024999999999999</v>
      </c>
      <c r="AC20" s="1">
        <v>38967</v>
      </c>
      <c r="AD20">
        <v>64.75</v>
      </c>
      <c r="AE20" s="1">
        <v>39023</v>
      </c>
      <c r="AF20">
        <v>68.924999999999997</v>
      </c>
      <c r="AG20" s="1">
        <v>39087</v>
      </c>
      <c r="AH20">
        <v>72.400000000000006</v>
      </c>
      <c r="AI20" s="1">
        <v>39115</v>
      </c>
      <c r="AJ20">
        <v>77</v>
      </c>
      <c r="AK20" s="1">
        <v>39148</v>
      </c>
      <c r="AL20">
        <v>76.3</v>
      </c>
      <c r="AM20" s="1">
        <v>39206</v>
      </c>
      <c r="AN20">
        <v>65.924999999999997</v>
      </c>
      <c r="AO20" s="1">
        <v>39268</v>
      </c>
      <c r="AP20">
        <v>62.924999999999997</v>
      </c>
      <c r="AQ20" s="1">
        <v>39331</v>
      </c>
      <c r="AR20">
        <v>70.55</v>
      </c>
      <c r="AS20" s="1">
        <v>39391</v>
      </c>
      <c r="AT20">
        <v>65.349999999999994</v>
      </c>
      <c r="AU20" s="1">
        <v>39454</v>
      </c>
      <c r="AV20">
        <v>71.924999999999997</v>
      </c>
      <c r="AW20" s="1">
        <v>39483</v>
      </c>
      <c r="AX20">
        <v>81.05</v>
      </c>
      <c r="AY20" s="1">
        <v>39513</v>
      </c>
      <c r="AZ20">
        <v>79.325000000000003</v>
      </c>
      <c r="BA20" s="1">
        <v>39574</v>
      </c>
      <c r="BB20">
        <v>74.55</v>
      </c>
      <c r="BC20" s="1">
        <v>39636</v>
      </c>
      <c r="BD20">
        <v>72.8</v>
      </c>
      <c r="BE20" s="1">
        <v>39696</v>
      </c>
      <c r="BF20">
        <v>76.125</v>
      </c>
      <c r="BG20" s="1">
        <v>39756</v>
      </c>
      <c r="BH20">
        <v>70.45</v>
      </c>
      <c r="BI20" s="1">
        <v>39819</v>
      </c>
      <c r="BJ20">
        <v>81.75</v>
      </c>
      <c r="BK20" s="1">
        <v>39848</v>
      </c>
      <c r="BL20">
        <v>73.474999999999994</v>
      </c>
      <c r="BM20" s="1">
        <v>39877</v>
      </c>
      <c r="BN20">
        <v>74.55</v>
      </c>
      <c r="BO20" s="1">
        <v>39940</v>
      </c>
      <c r="BP20">
        <v>64.575000000000003</v>
      </c>
      <c r="BQ20" s="1">
        <v>40001</v>
      </c>
      <c r="BR20">
        <v>58.075000000000003</v>
      </c>
      <c r="BS20" s="1">
        <v>40060</v>
      </c>
      <c r="BT20">
        <v>54.35</v>
      </c>
      <c r="BU20" s="1">
        <v>40121</v>
      </c>
      <c r="BV20">
        <v>67.900000000000006</v>
      </c>
      <c r="BW20" s="1">
        <v>40184</v>
      </c>
      <c r="BX20">
        <v>78.95</v>
      </c>
      <c r="BY20" s="1">
        <v>40213</v>
      </c>
      <c r="BZ20">
        <v>74.575000000000003</v>
      </c>
      <c r="CA20" s="1">
        <v>40242</v>
      </c>
      <c r="CB20">
        <v>81.7</v>
      </c>
      <c r="CC20" s="1">
        <v>40303</v>
      </c>
      <c r="CD20">
        <v>74.525000000000006</v>
      </c>
      <c r="CE20" s="1">
        <v>40366</v>
      </c>
      <c r="CF20">
        <v>71.849999999999994</v>
      </c>
      <c r="CG20" s="1">
        <v>40428</v>
      </c>
      <c r="CH20">
        <v>76.674999999999997</v>
      </c>
      <c r="CI20" s="1">
        <v>40485</v>
      </c>
      <c r="CJ20">
        <v>77.224999999999994</v>
      </c>
      <c r="CK20" s="1">
        <v>40548</v>
      </c>
      <c r="CL20">
        <v>92.35</v>
      </c>
      <c r="CM20" s="1">
        <v>40577</v>
      </c>
      <c r="CN20">
        <v>99.224999999999994</v>
      </c>
      <c r="CO20" s="1">
        <v>40609</v>
      </c>
      <c r="CP20">
        <v>98.85</v>
      </c>
      <c r="CQ20" s="1">
        <v>40668</v>
      </c>
      <c r="CR20">
        <v>86.924999999999997</v>
      </c>
      <c r="CS20" s="1">
        <v>40731</v>
      </c>
      <c r="CT20">
        <v>87.6</v>
      </c>
      <c r="CU20" s="1">
        <v>40793</v>
      </c>
      <c r="CV20">
        <v>87.575000000000003</v>
      </c>
      <c r="CW20" s="1">
        <v>40850</v>
      </c>
      <c r="CX20">
        <v>92.55</v>
      </c>
      <c r="CY20" s="1">
        <v>40914</v>
      </c>
      <c r="CZ20">
        <v>94.9</v>
      </c>
      <c r="DA20" s="1">
        <v>40942</v>
      </c>
      <c r="DB20">
        <v>98.8</v>
      </c>
      <c r="DC20" s="1">
        <v>40975</v>
      </c>
      <c r="DD20">
        <v>97.5</v>
      </c>
      <c r="DE20" s="1">
        <v>41033</v>
      </c>
      <c r="DF20">
        <v>79.775000000000006</v>
      </c>
      <c r="DG20" s="1">
        <v>41095</v>
      </c>
      <c r="DH20">
        <v>80.650000000000006</v>
      </c>
      <c r="DI20" s="1">
        <v>41158</v>
      </c>
      <c r="DJ20">
        <v>78.75</v>
      </c>
      <c r="DK20" s="1">
        <v>41215</v>
      </c>
      <c r="DL20">
        <v>89.474999999999994</v>
      </c>
      <c r="DM20" s="1">
        <v>41278</v>
      </c>
      <c r="DN20">
        <v>98.75</v>
      </c>
      <c r="DO20" s="1">
        <v>41309</v>
      </c>
      <c r="DP20">
        <v>97.4</v>
      </c>
      <c r="DQ20" s="1">
        <v>41340</v>
      </c>
      <c r="DR20">
        <v>91.9</v>
      </c>
      <c r="DS20" s="1">
        <v>41400</v>
      </c>
      <c r="DT20">
        <v>80.849999999999994</v>
      </c>
      <c r="DU20" s="1">
        <v>41460</v>
      </c>
      <c r="DV20">
        <v>82.05</v>
      </c>
      <c r="DW20" s="1">
        <v>41522</v>
      </c>
      <c r="DX20">
        <v>87.575000000000003</v>
      </c>
      <c r="DY20" s="1">
        <v>41582</v>
      </c>
      <c r="DZ20">
        <v>93.45</v>
      </c>
      <c r="EA20" s="1">
        <v>41645</v>
      </c>
      <c r="EB20">
        <v>101.2</v>
      </c>
      <c r="EC20" s="1">
        <v>41674</v>
      </c>
      <c r="ED20">
        <v>102.45</v>
      </c>
      <c r="EE20" s="1">
        <v>41704</v>
      </c>
      <c r="EF20">
        <v>116.45</v>
      </c>
      <c r="EG20" s="1">
        <v>41766</v>
      </c>
      <c r="EH20">
        <v>103.95</v>
      </c>
      <c r="EI20" s="1">
        <v>41827</v>
      </c>
      <c r="EJ20">
        <v>104.05</v>
      </c>
      <c r="EK20" s="1">
        <v>41887</v>
      </c>
      <c r="EL20">
        <v>91.424999999999997</v>
      </c>
      <c r="EM20" s="1">
        <v>41947</v>
      </c>
      <c r="EN20">
        <v>88.7</v>
      </c>
      <c r="EO20" s="1">
        <v>42010</v>
      </c>
      <c r="EP20">
        <v>90.5</v>
      </c>
      <c r="EQ20" s="1">
        <v>42039</v>
      </c>
      <c r="ER20">
        <v>79.95</v>
      </c>
      <c r="ES20" s="1">
        <v>42068</v>
      </c>
      <c r="ET20">
        <v>80.875</v>
      </c>
      <c r="EU20" s="1">
        <v>42130</v>
      </c>
      <c r="EV20">
        <v>73.55</v>
      </c>
      <c r="EW20" s="1">
        <v>42192</v>
      </c>
      <c r="EX20">
        <v>63.65</v>
      </c>
      <c r="EY20" s="1">
        <v>42251</v>
      </c>
      <c r="EZ20">
        <v>67.8</v>
      </c>
      <c r="FA20" s="1">
        <v>42312</v>
      </c>
      <c r="FB20">
        <v>65.2</v>
      </c>
      <c r="FC20" s="1">
        <v>42376</v>
      </c>
      <c r="FD20">
        <v>76.95</v>
      </c>
      <c r="FE20" s="1">
        <v>42404</v>
      </c>
      <c r="FF20">
        <v>80.3</v>
      </c>
      <c r="FG20" s="1">
        <v>42436</v>
      </c>
      <c r="FH20">
        <v>80.349999999999994</v>
      </c>
      <c r="FI20" s="1">
        <v>42494</v>
      </c>
      <c r="FJ20">
        <v>70.3</v>
      </c>
      <c r="FK20" s="1">
        <v>42558</v>
      </c>
      <c r="FL20">
        <v>62.725000000000001</v>
      </c>
      <c r="FM20" s="1">
        <v>42620</v>
      </c>
      <c r="FN20">
        <v>60.1</v>
      </c>
      <c r="FO20" s="1">
        <v>42676</v>
      </c>
      <c r="FP20">
        <v>61.125</v>
      </c>
      <c r="FQ20" s="1">
        <v>42741</v>
      </c>
      <c r="FR20">
        <v>77.2</v>
      </c>
      <c r="FS20" s="1">
        <v>42768</v>
      </c>
      <c r="FT20">
        <v>77.525000000000006</v>
      </c>
      <c r="FU20" s="1">
        <v>42801</v>
      </c>
      <c r="FV20">
        <v>78.099999999999994</v>
      </c>
      <c r="FW20" s="1">
        <v>42860</v>
      </c>
      <c r="FX20">
        <v>67.474999999999994</v>
      </c>
      <c r="FY20" s="1">
        <v>42922</v>
      </c>
      <c r="FZ20">
        <v>65.25</v>
      </c>
      <c r="GA20" s="1">
        <v>42985</v>
      </c>
      <c r="GB20">
        <v>63.274999999999999</v>
      </c>
      <c r="GC20" s="1">
        <v>43041</v>
      </c>
      <c r="GD20">
        <v>75.724999999999994</v>
      </c>
      <c r="GE20" s="1">
        <v>43105</v>
      </c>
      <c r="GF20">
        <v>84.974999999999994</v>
      </c>
      <c r="GG20" s="1">
        <v>43133</v>
      </c>
      <c r="GH20">
        <v>83.7</v>
      </c>
      <c r="GI20" s="1">
        <v>43166</v>
      </c>
      <c r="GJ20">
        <v>79.8</v>
      </c>
      <c r="GK20" s="1">
        <v>43224</v>
      </c>
      <c r="GL20">
        <v>63.05</v>
      </c>
      <c r="GM20" s="1">
        <v>43286</v>
      </c>
      <c r="GN20">
        <v>55.774999999999999</v>
      </c>
      <c r="GO20" s="1">
        <v>43349</v>
      </c>
      <c r="GP20">
        <v>64.849999999999994</v>
      </c>
      <c r="GQ20" s="1">
        <v>43406</v>
      </c>
      <c r="GR20">
        <v>70.599999999999994</v>
      </c>
      <c r="GS20" s="1">
        <v>43469</v>
      </c>
      <c r="GT20">
        <v>81.525000000000006</v>
      </c>
      <c r="GU20" s="1">
        <v>43500</v>
      </c>
      <c r="GV20">
        <v>79.724999999999994</v>
      </c>
      <c r="GW20" s="1">
        <v>43531</v>
      </c>
      <c r="GX20">
        <v>78.825000000000003</v>
      </c>
      <c r="GY20" s="1">
        <v>43592</v>
      </c>
      <c r="GZ20">
        <v>86.2</v>
      </c>
      <c r="HA20" s="1">
        <v>43651</v>
      </c>
      <c r="HB20">
        <v>70</v>
      </c>
      <c r="HC20" s="1">
        <v>43713</v>
      </c>
      <c r="HD20">
        <v>73.849999999999994</v>
      </c>
    </row>
    <row r="21" spans="1:212" x14ac:dyDescent="0.3">
      <c r="A21" s="1">
        <v>38238</v>
      </c>
      <c r="B21">
        <v>61.424999999999997</v>
      </c>
      <c r="C21" s="1">
        <v>38295</v>
      </c>
      <c r="D21">
        <v>68.099999999999994</v>
      </c>
      <c r="E21" s="1">
        <v>38358</v>
      </c>
      <c r="F21">
        <v>77.724999999999994</v>
      </c>
      <c r="G21" s="1">
        <v>38387</v>
      </c>
      <c r="H21">
        <v>72.974999999999994</v>
      </c>
      <c r="I21" s="1">
        <v>38419</v>
      </c>
      <c r="J21">
        <v>75.8</v>
      </c>
      <c r="K21" s="1">
        <v>38477</v>
      </c>
      <c r="L21">
        <v>64.599999999999994</v>
      </c>
      <c r="M21" s="1">
        <v>38541</v>
      </c>
      <c r="N21">
        <v>55.35</v>
      </c>
      <c r="O21" s="1">
        <v>38603</v>
      </c>
      <c r="P21">
        <v>62.65</v>
      </c>
      <c r="Q21" s="1">
        <v>38659</v>
      </c>
      <c r="R21">
        <v>66.599999999999994</v>
      </c>
      <c r="S21" s="1">
        <v>38726</v>
      </c>
      <c r="T21">
        <v>72.900000000000006</v>
      </c>
      <c r="U21" s="1">
        <v>38751</v>
      </c>
      <c r="V21">
        <v>66.375</v>
      </c>
      <c r="W21" s="1">
        <v>38784</v>
      </c>
      <c r="X21">
        <v>65.349999999999994</v>
      </c>
      <c r="Y21" s="1">
        <v>38845</v>
      </c>
      <c r="Z21">
        <v>56.924999999999997</v>
      </c>
      <c r="AA21" s="1">
        <v>38905</v>
      </c>
      <c r="AB21">
        <v>57.8</v>
      </c>
      <c r="AC21" s="1">
        <v>38968</v>
      </c>
      <c r="AD21">
        <v>64.3</v>
      </c>
      <c r="AE21" s="1">
        <v>39024</v>
      </c>
      <c r="AF21">
        <v>68.525000000000006</v>
      </c>
      <c r="AG21" s="1">
        <v>39090</v>
      </c>
      <c r="AH21">
        <v>71.974999999999994</v>
      </c>
      <c r="AI21" s="1">
        <v>39118</v>
      </c>
      <c r="AJ21">
        <v>76.849999999999994</v>
      </c>
      <c r="AK21" s="1">
        <v>39149</v>
      </c>
      <c r="AL21">
        <v>77.900000000000006</v>
      </c>
      <c r="AM21" s="1">
        <v>39209</v>
      </c>
      <c r="AN21">
        <v>66.349999999999994</v>
      </c>
      <c r="AO21" s="1">
        <v>39269</v>
      </c>
      <c r="AP21">
        <v>62.55</v>
      </c>
      <c r="AQ21" s="1">
        <v>39332</v>
      </c>
      <c r="AR21">
        <v>70.599999999999994</v>
      </c>
      <c r="AS21" s="1">
        <v>39392</v>
      </c>
      <c r="AT21">
        <v>65.125</v>
      </c>
      <c r="AU21" s="1">
        <v>39455</v>
      </c>
      <c r="AV21">
        <v>72.3</v>
      </c>
      <c r="AW21" s="1">
        <v>39484</v>
      </c>
      <c r="AX21">
        <v>79.875</v>
      </c>
      <c r="AY21" s="1">
        <v>39514</v>
      </c>
      <c r="AZ21">
        <v>79.575000000000003</v>
      </c>
      <c r="BA21" s="1">
        <v>39575</v>
      </c>
      <c r="BB21">
        <v>74.7</v>
      </c>
      <c r="BC21" s="1">
        <v>39637</v>
      </c>
      <c r="BD21">
        <v>73.05</v>
      </c>
      <c r="BE21" s="1">
        <v>39699</v>
      </c>
      <c r="BF21">
        <v>75.25</v>
      </c>
      <c r="BG21" s="1">
        <v>39757</v>
      </c>
      <c r="BH21">
        <v>69.575000000000003</v>
      </c>
      <c r="BI21" s="1">
        <v>39820</v>
      </c>
      <c r="BJ21">
        <v>81.724999999999994</v>
      </c>
      <c r="BK21" s="1">
        <v>39849</v>
      </c>
      <c r="BL21">
        <v>72.900000000000006</v>
      </c>
      <c r="BM21" s="1">
        <v>39878</v>
      </c>
      <c r="BN21">
        <v>75.900000000000006</v>
      </c>
      <c r="BO21" s="1">
        <v>39941</v>
      </c>
      <c r="BP21">
        <v>65.724999999999994</v>
      </c>
      <c r="BQ21" s="1">
        <v>40002</v>
      </c>
      <c r="BR21">
        <v>57</v>
      </c>
      <c r="BS21" s="1">
        <v>40064</v>
      </c>
      <c r="BT21">
        <v>54.75</v>
      </c>
      <c r="BU21" s="1">
        <v>40122</v>
      </c>
      <c r="BV21">
        <v>67.55</v>
      </c>
      <c r="BW21" s="1">
        <v>40185</v>
      </c>
      <c r="BX21">
        <v>78.95</v>
      </c>
      <c r="BY21" s="1">
        <v>40214</v>
      </c>
      <c r="BZ21">
        <v>74.8</v>
      </c>
      <c r="CA21" s="1">
        <v>40245</v>
      </c>
      <c r="CB21">
        <v>81.400000000000006</v>
      </c>
      <c r="CC21" s="1">
        <v>40304</v>
      </c>
      <c r="CD21">
        <v>74.8</v>
      </c>
      <c r="CE21" s="1">
        <v>40367</v>
      </c>
      <c r="CF21">
        <v>72.599999999999994</v>
      </c>
      <c r="CG21" s="1">
        <v>40429</v>
      </c>
      <c r="CH21">
        <v>77.849999999999994</v>
      </c>
      <c r="CI21" s="1">
        <v>40486</v>
      </c>
      <c r="CJ21">
        <v>77.849999999999994</v>
      </c>
      <c r="CK21" s="1">
        <v>40549</v>
      </c>
      <c r="CL21">
        <v>94.025000000000006</v>
      </c>
      <c r="CM21" s="1">
        <v>40578</v>
      </c>
      <c r="CN21">
        <v>99.474999999999994</v>
      </c>
      <c r="CO21" s="1">
        <v>40610</v>
      </c>
      <c r="CP21">
        <v>100.825</v>
      </c>
      <c r="CQ21" s="1">
        <v>40669</v>
      </c>
      <c r="CR21">
        <v>87.275000000000006</v>
      </c>
      <c r="CS21" s="1">
        <v>40732</v>
      </c>
      <c r="CT21">
        <v>87.9</v>
      </c>
      <c r="CU21" s="1">
        <v>40794</v>
      </c>
      <c r="CV21">
        <v>88.724999999999994</v>
      </c>
      <c r="CW21" s="1">
        <v>40851</v>
      </c>
      <c r="CX21">
        <v>93.15</v>
      </c>
      <c r="CY21" s="1">
        <v>40917</v>
      </c>
      <c r="CZ21">
        <v>95.05</v>
      </c>
      <c r="DA21" s="1">
        <v>40945</v>
      </c>
      <c r="DB21">
        <v>98.85</v>
      </c>
      <c r="DC21" s="1">
        <v>40976</v>
      </c>
      <c r="DD21">
        <v>97.15</v>
      </c>
      <c r="DE21" s="1">
        <v>41036</v>
      </c>
      <c r="DF21">
        <v>79.75</v>
      </c>
      <c r="DG21" s="1">
        <v>41096</v>
      </c>
      <c r="DH21">
        <v>80.3</v>
      </c>
      <c r="DI21" s="1">
        <v>41159</v>
      </c>
      <c r="DJ21">
        <v>78</v>
      </c>
      <c r="DK21" s="1">
        <v>41218</v>
      </c>
      <c r="DL21">
        <v>87.974999999999994</v>
      </c>
      <c r="DM21" s="1">
        <v>41281</v>
      </c>
      <c r="DN21">
        <v>98.55</v>
      </c>
      <c r="DO21" s="1">
        <v>41310</v>
      </c>
      <c r="DP21">
        <v>96.6</v>
      </c>
      <c r="DQ21" s="1">
        <v>41341</v>
      </c>
      <c r="DR21">
        <v>92.05</v>
      </c>
      <c r="DS21" s="1">
        <v>41401</v>
      </c>
      <c r="DT21">
        <v>81.150000000000006</v>
      </c>
      <c r="DU21" s="1">
        <v>41463</v>
      </c>
      <c r="DV21">
        <v>80.95</v>
      </c>
      <c r="DW21" s="1">
        <v>41523</v>
      </c>
      <c r="DX21">
        <v>88.25</v>
      </c>
      <c r="DY21" s="1">
        <v>41583</v>
      </c>
      <c r="DZ21">
        <v>93.65</v>
      </c>
      <c r="EA21" s="1">
        <v>41646</v>
      </c>
      <c r="EB21">
        <v>100.625</v>
      </c>
      <c r="EC21" s="1">
        <v>41675</v>
      </c>
      <c r="ED21">
        <v>104.15</v>
      </c>
      <c r="EE21" s="1">
        <v>41705</v>
      </c>
      <c r="EF21">
        <v>116.77500000000001</v>
      </c>
      <c r="EG21" s="1">
        <v>41767</v>
      </c>
      <c r="EH21">
        <v>104.1</v>
      </c>
      <c r="EI21" s="1">
        <v>41828</v>
      </c>
      <c r="EJ21">
        <v>104.25</v>
      </c>
      <c r="EK21" s="1">
        <v>41890</v>
      </c>
      <c r="EL21">
        <v>92.474999999999994</v>
      </c>
      <c r="EM21" s="1">
        <v>41948</v>
      </c>
      <c r="EN21">
        <v>88.1</v>
      </c>
      <c r="EO21" s="1">
        <v>42011</v>
      </c>
      <c r="EP21">
        <v>90.9</v>
      </c>
      <c r="EQ21" s="1">
        <v>42040</v>
      </c>
      <c r="ER21">
        <v>78.7</v>
      </c>
      <c r="ES21" s="1">
        <v>42069</v>
      </c>
      <c r="ET21">
        <v>81.3</v>
      </c>
      <c r="EU21" s="1">
        <v>42131</v>
      </c>
      <c r="EV21">
        <v>73.599999999999994</v>
      </c>
      <c r="EW21" s="1">
        <v>42193</v>
      </c>
      <c r="EX21">
        <v>62.774999999999999</v>
      </c>
      <c r="EY21" s="1">
        <v>42255</v>
      </c>
      <c r="EZ21">
        <v>68.2</v>
      </c>
      <c r="FA21" s="1">
        <v>42313</v>
      </c>
      <c r="FB21">
        <v>63.774999999999999</v>
      </c>
      <c r="FC21" s="1">
        <v>42377</v>
      </c>
      <c r="FD21">
        <v>77.075000000000003</v>
      </c>
      <c r="FE21" s="1">
        <v>42405</v>
      </c>
      <c r="FF21">
        <v>80.150000000000006</v>
      </c>
      <c r="FG21" s="1">
        <v>42437</v>
      </c>
      <c r="FH21">
        <v>80.400000000000006</v>
      </c>
      <c r="FI21" s="1">
        <v>42495</v>
      </c>
      <c r="FJ21">
        <v>70.55</v>
      </c>
      <c r="FK21" s="1">
        <v>42559</v>
      </c>
      <c r="FL21">
        <v>62.174999999999997</v>
      </c>
      <c r="FM21" s="1">
        <v>42621</v>
      </c>
      <c r="FN21">
        <v>60.05</v>
      </c>
      <c r="FO21" s="1">
        <v>42677</v>
      </c>
      <c r="FP21">
        <v>60.9</v>
      </c>
      <c r="FQ21" s="1">
        <v>42744</v>
      </c>
      <c r="FR21">
        <v>77.75</v>
      </c>
      <c r="FS21" s="1">
        <v>42769</v>
      </c>
      <c r="FT21">
        <v>77.875</v>
      </c>
      <c r="FU21" s="1">
        <v>42802</v>
      </c>
      <c r="FV21">
        <v>77.95</v>
      </c>
      <c r="FW21" s="1">
        <v>42863</v>
      </c>
      <c r="FX21">
        <v>67.625</v>
      </c>
      <c r="FY21" s="1">
        <v>42923</v>
      </c>
      <c r="FZ21">
        <v>65.349999999999994</v>
      </c>
      <c r="GA21" s="1">
        <v>42986</v>
      </c>
      <c r="GB21">
        <v>63.75</v>
      </c>
      <c r="GC21" s="1">
        <v>43042</v>
      </c>
      <c r="GD21">
        <v>75.45</v>
      </c>
      <c r="GE21" s="1">
        <v>43108</v>
      </c>
      <c r="GF21">
        <v>85.5</v>
      </c>
      <c r="GG21" s="1">
        <v>43136</v>
      </c>
      <c r="GH21">
        <v>82.85</v>
      </c>
      <c r="GI21" s="1">
        <v>43167</v>
      </c>
      <c r="GJ21">
        <v>79.325000000000003</v>
      </c>
      <c r="GK21" s="1">
        <v>43227</v>
      </c>
      <c r="GL21">
        <v>63.5</v>
      </c>
      <c r="GM21" s="1">
        <v>43287</v>
      </c>
      <c r="GN21">
        <v>54.8</v>
      </c>
      <c r="GO21" s="1">
        <v>43350</v>
      </c>
      <c r="GP21">
        <v>64.724999999999994</v>
      </c>
      <c r="GQ21" s="1">
        <v>43409</v>
      </c>
      <c r="GR21">
        <v>69.924999999999997</v>
      </c>
      <c r="GS21" s="1">
        <v>43472</v>
      </c>
      <c r="GT21">
        <v>81.075000000000003</v>
      </c>
      <c r="GU21" s="1">
        <v>43501</v>
      </c>
      <c r="GV21">
        <v>78.674999999999997</v>
      </c>
      <c r="GW21" s="1">
        <v>43532</v>
      </c>
      <c r="GX21">
        <v>80.674999999999997</v>
      </c>
      <c r="GY21" s="1">
        <v>43593</v>
      </c>
      <c r="GZ21">
        <v>84.724999999999994</v>
      </c>
      <c r="HA21" s="1">
        <v>43654</v>
      </c>
      <c r="HB21">
        <v>67.45</v>
      </c>
      <c r="HC21" s="1">
        <v>43714</v>
      </c>
      <c r="HD21">
        <v>70.849999999999994</v>
      </c>
    </row>
    <row r="22" spans="1:212" x14ac:dyDescent="0.3">
      <c r="A22" s="1">
        <v>38239</v>
      </c>
      <c r="B22">
        <v>62.4</v>
      </c>
      <c r="C22" s="1">
        <v>38296</v>
      </c>
      <c r="D22">
        <v>67.900000000000006</v>
      </c>
      <c r="E22" s="1">
        <v>38359</v>
      </c>
      <c r="F22">
        <v>77.099999999999994</v>
      </c>
      <c r="G22" s="1">
        <v>38390</v>
      </c>
      <c r="H22">
        <v>74.775000000000006</v>
      </c>
      <c r="I22" s="1">
        <v>38420</v>
      </c>
      <c r="J22">
        <v>74.625</v>
      </c>
      <c r="K22" s="1">
        <v>38478</v>
      </c>
      <c r="L22">
        <v>64.325000000000003</v>
      </c>
      <c r="M22" s="1">
        <v>38544</v>
      </c>
      <c r="N22">
        <v>55.25</v>
      </c>
      <c r="O22" s="1">
        <v>38604</v>
      </c>
      <c r="P22">
        <v>63.524999999999999</v>
      </c>
      <c r="Q22" s="1">
        <v>38660</v>
      </c>
      <c r="R22">
        <v>67.025000000000006</v>
      </c>
      <c r="S22" s="1">
        <v>38727</v>
      </c>
      <c r="T22">
        <v>71.7</v>
      </c>
      <c r="U22" s="1">
        <v>38754</v>
      </c>
      <c r="V22">
        <v>66.674999999999997</v>
      </c>
      <c r="W22" s="1">
        <v>38785</v>
      </c>
      <c r="X22">
        <v>65.2</v>
      </c>
      <c r="Y22" s="1">
        <v>38846</v>
      </c>
      <c r="Z22">
        <v>57.424999999999997</v>
      </c>
      <c r="AA22" s="1">
        <v>38908</v>
      </c>
      <c r="AB22">
        <v>57.725000000000001</v>
      </c>
      <c r="AC22" s="1">
        <v>38971</v>
      </c>
      <c r="AD22">
        <v>64.75</v>
      </c>
      <c r="AE22" s="1">
        <v>39027</v>
      </c>
      <c r="AF22">
        <v>69.224999999999994</v>
      </c>
      <c r="AG22" s="1">
        <v>39091</v>
      </c>
      <c r="AH22">
        <v>71.8</v>
      </c>
      <c r="AI22" s="1">
        <v>39119</v>
      </c>
      <c r="AJ22">
        <v>76.55</v>
      </c>
      <c r="AK22" s="1">
        <v>39150</v>
      </c>
      <c r="AL22">
        <v>78.25</v>
      </c>
      <c r="AM22" s="1">
        <v>39210</v>
      </c>
      <c r="AN22">
        <v>65.775000000000006</v>
      </c>
      <c r="AO22" s="1">
        <v>39272</v>
      </c>
      <c r="AP22">
        <v>62.85</v>
      </c>
      <c r="AQ22" s="1">
        <v>39335</v>
      </c>
      <c r="AR22">
        <v>71.575000000000003</v>
      </c>
      <c r="AS22" s="1">
        <v>39393</v>
      </c>
      <c r="AT22">
        <v>65.099999999999994</v>
      </c>
      <c r="AU22" s="1">
        <v>39456</v>
      </c>
      <c r="AV22">
        <v>74.099999999999994</v>
      </c>
      <c r="AW22" s="1">
        <v>39485</v>
      </c>
      <c r="AX22">
        <v>78.900000000000006</v>
      </c>
      <c r="AY22" s="1">
        <v>39517</v>
      </c>
      <c r="AZ22">
        <v>79.45</v>
      </c>
      <c r="BA22" s="1">
        <v>39576</v>
      </c>
      <c r="BB22">
        <v>75.875</v>
      </c>
      <c r="BC22" s="1">
        <v>39638</v>
      </c>
      <c r="BD22">
        <v>74.775000000000006</v>
      </c>
      <c r="BE22" s="1">
        <v>39700</v>
      </c>
      <c r="BF22">
        <v>73.575000000000003</v>
      </c>
      <c r="BG22" s="1">
        <v>39758</v>
      </c>
      <c r="BH22">
        <v>68.674999999999997</v>
      </c>
      <c r="BI22" s="1">
        <v>39821</v>
      </c>
      <c r="BJ22">
        <v>81.55</v>
      </c>
      <c r="BK22" s="1">
        <v>39850</v>
      </c>
      <c r="BL22">
        <v>73.599999999999994</v>
      </c>
      <c r="BM22" s="1">
        <v>39881</v>
      </c>
      <c r="BN22">
        <v>75.349999999999994</v>
      </c>
      <c r="BO22" s="1">
        <v>39944</v>
      </c>
      <c r="BP22">
        <v>65.724999999999994</v>
      </c>
      <c r="BQ22" s="1">
        <v>40003</v>
      </c>
      <c r="BR22">
        <v>58.15</v>
      </c>
      <c r="BS22" s="1">
        <v>40065</v>
      </c>
      <c r="BT22">
        <v>56.225000000000001</v>
      </c>
      <c r="BU22" s="1">
        <v>40123</v>
      </c>
      <c r="BV22">
        <v>67.400000000000006</v>
      </c>
      <c r="BW22" s="1">
        <v>40186</v>
      </c>
      <c r="BX22">
        <v>79.474999999999994</v>
      </c>
      <c r="BY22" s="1">
        <v>40217</v>
      </c>
      <c r="BZ22">
        <v>77.2</v>
      </c>
      <c r="CA22" s="1">
        <v>40246</v>
      </c>
      <c r="CB22">
        <v>80.25</v>
      </c>
      <c r="CC22" s="1">
        <v>40305</v>
      </c>
      <c r="CD22">
        <v>76.650000000000006</v>
      </c>
      <c r="CE22" s="1">
        <v>40368</v>
      </c>
      <c r="CF22">
        <v>72.650000000000006</v>
      </c>
      <c r="CG22" s="1">
        <v>40430</v>
      </c>
      <c r="CH22">
        <v>78.5</v>
      </c>
      <c r="CI22" s="1">
        <v>40487</v>
      </c>
      <c r="CJ22">
        <v>78.099999999999994</v>
      </c>
      <c r="CK22" s="1">
        <v>40550</v>
      </c>
      <c r="CL22">
        <v>93.974999999999994</v>
      </c>
      <c r="CM22" s="1">
        <v>40581</v>
      </c>
      <c r="CN22">
        <v>100.22499999999999</v>
      </c>
      <c r="CO22" s="1">
        <v>40611</v>
      </c>
      <c r="CP22">
        <v>101.35</v>
      </c>
      <c r="CQ22" s="1">
        <v>40672</v>
      </c>
      <c r="CR22">
        <v>87.174999999999997</v>
      </c>
      <c r="CS22" s="1">
        <v>40735</v>
      </c>
      <c r="CT22">
        <v>90.25</v>
      </c>
      <c r="CU22" s="1">
        <v>40795</v>
      </c>
      <c r="CV22">
        <v>89.5</v>
      </c>
      <c r="CW22" s="1">
        <v>40854</v>
      </c>
      <c r="CX22">
        <v>92.2</v>
      </c>
      <c r="CY22" s="1">
        <v>40918</v>
      </c>
      <c r="CZ22">
        <v>96.15</v>
      </c>
      <c r="DA22" s="1">
        <v>40946</v>
      </c>
      <c r="DB22">
        <v>99.1</v>
      </c>
      <c r="DC22" s="1">
        <v>40977</v>
      </c>
      <c r="DD22">
        <v>96.474999999999994</v>
      </c>
      <c r="DE22" s="1">
        <v>41037</v>
      </c>
      <c r="DF22">
        <v>78.95</v>
      </c>
      <c r="DG22" s="1">
        <v>41099</v>
      </c>
      <c r="DH22">
        <v>82</v>
      </c>
      <c r="DI22" s="1">
        <v>41162</v>
      </c>
      <c r="DJ22">
        <v>78.075000000000003</v>
      </c>
      <c r="DK22" s="1">
        <v>41219</v>
      </c>
      <c r="DL22">
        <v>88.6</v>
      </c>
      <c r="DM22" s="1">
        <v>41282</v>
      </c>
      <c r="DN22">
        <v>98.9</v>
      </c>
      <c r="DO22" s="1">
        <v>41311</v>
      </c>
      <c r="DP22">
        <v>95.2</v>
      </c>
      <c r="DQ22" s="1">
        <v>41344</v>
      </c>
      <c r="DR22">
        <v>91.35</v>
      </c>
      <c r="DS22" s="1">
        <v>41402</v>
      </c>
      <c r="DT22">
        <v>81.5</v>
      </c>
      <c r="DU22" s="1">
        <v>41464</v>
      </c>
      <c r="DV22">
        <v>81.099999999999994</v>
      </c>
      <c r="DW22" s="1">
        <v>41526</v>
      </c>
      <c r="DX22">
        <v>88.7</v>
      </c>
      <c r="DY22" s="1">
        <v>41584</v>
      </c>
      <c r="DZ22">
        <v>92.85</v>
      </c>
      <c r="EA22" s="1">
        <v>41647</v>
      </c>
      <c r="EB22">
        <v>101.05</v>
      </c>
      <c r="EC22" s="1">
        <v>41676</v>
      </c>
      <c r="ED22">
        <v>104.25</v>
      </c>
      <c r="EE22" s="1">
        <v>41708</v>
      </c>
      <c r="EF22">
        <v>119.5</v>
      </c>
      <c r="EG22" s="1">
        <v>41768</v>
      </c>
      <c r="EH22">
        <v>104.15</v>
      </c>
      <c r="EI22" s="1">
        <v>41829</v>
      </c>
      <c r="EJ22">
        <v>105.45</v>
      </c>
      <c r="EK22" s="1">
        <v>41891</v>
      </c>
      <c r="EL22">
        <v>93.8</v>
      </c>
      <c r="EM22" s="1">
        <v>41949</v>
      </c>
      <c r="EN22">
        <v>88.9</v>
      </c>
      <c r="EO22" s="1">
        <v>42012</v>
      </c>
      <c r="EP22">
        <v>89</v>
      </c>
      <c r="EQ22" s="1">
        <v>42041</v>
      </c>
      <c r="ER22">
        <v>81</v>
      </c>
      <c r="ES22" s="1">
        <v>42072</v>
      </c>
      <c r="ET22">
        <v>80.724999999999994</v>
      </c>
      <c r="EU22" s="1">
        <v>42132</v>
      </c>
      <c r="EV22">
        <v>73.900000000000006</v>
      </c>
      <c r="EW22" s="1">
        <v>42194</v>
      </c>
      <c r="EX22">
        <v>59.975000000000001</v>
      </c>
      <c r="EY22" s="1">
        <v>42256</v>
      </c>
      <c r="EZ22">
        <v>68.099999999999994</v>
      </c>
      <c r="FA22" s="1">
        <v>42314</v>
      </c>
      <c r="FB22">
        <v>63.85</v>
      </c>
      <c r="FC22" s="1">
        <v>42380</v>
      </c>
      <c r="FD22">
        <v>77.25</v>
      </c>
      <c r="FE22" s="1">
        <v>42408</v>
      </c>
      <c r="FF22">
        <v>79.8</v>
      </c>
      <c r="FG22" s="1">
        <v>42438</v>
      </c>
      <c r="FH22">
        <v>80.900000000000006</v>
      </c>
      <c r="FI22" s="1">
        <v>42496</v>
      </c>
      <c r="FJ22">
        <v>70.3</v>
      </c>
      <c r="FK22" s="1">
        <v>42562</v>
      </c>
      <c r="FL22">
        <v>61.575000000000003</v>
      </c>
      <c r="FM22" s="1">
        <v>42622</v>
      </c>
      <c r="FN22">
        <v>58.774999999999999</v>
      </c>
      <c r="FO22" s="1">
        <v>42678</v>
      </c>
      <c r="FP22">
        <v>60.4</v>
      </c>
      <c r="FQ22" s="1">
        <v>42745</v>
      </c>
      <c r="FR22">
        <v>78.224999999999994</v>
      </c>
      <c r="FS22" s="1">
        <v>42772</v>
      </c>
      <c r="FT22">
        <v>78.349999999999994</v>
      </c>
      <c r="FU22" s="1">
        <v>42803</v>
      </c>
      <c r="FV22">
        <v>77.55</v>
      </c>
      <c r="FW22" s="1">
        <v>42864</v>
      </c>
      <c r="FX22">
        <v>67.525000000000006</v>
      </c>
      <c r="FY22" s="1">
        <v>42926</v>
      </c>
      <c r="FZ22">
        <v>64.8</v>
      </c>
      <c r="GA22" s="1">
        <v>42989</v>
      </c>
      <c r="GB22">
        <v>63.674999999999997</v>
      </c>
      <c r="GC22" s="1">
        <v>43045</v>
      </c>
      <c r="GD22">
        <v>75.599999999999994</v>
      </c>
      <c r="GE22" s="1">
        <v>43109</v>
      </c>
      <c r="GF22">
        <v>85.4</v>
      </c>
      <c r="GG22" s="1">
        <v>43137</v>
      </c>
      <c r="GH22">
        <v>81.724999999999994</v>
      </c>
      <c r="GI22" s="1">
        <v>43168</v>
      </c>
      <c r="GJ22">
        <v>78.775000000000006</v>
      </c>
      <c r="GK22" s="1">
        <v>43228</v>
      </c>
      <c r="GL22">
        <v>64.599999999999994</v>
      </c>
      <c r="GM22" s="1">
        <v>43290</v>
      </c>
      <c r="GN22">
        <v>52.55</v>
      </c>
      <c r="GO22" s="1">
        <v>43353</v>
      </c>
      <c r="GP22">
        <v>63.924999999999997</v>
      </c>
      <c r="GQ22" s="1">
        <v>43410</v>
      </c>
      <c r="GR22">
        <v>67.3</v>
      </c>
      <c r="GS22" s="1">
        <v>43473</v>
      </c>
      <c r="GT22">
        <v>81.125</v>
      </c>
      <c r="GU22" s="1">
        <v>43502</v>
      </c>
      <c r="GV22">
        <v>78.424999999999997</v>
      </c>
      <c r="GW22" s="1">
        <v>43535</v>
      </c>
      <c r="GX22">
        <v>82.474999999999994</v>
      </c>
      <c r="GY22" s="1">
        <v>43594</v>
      </c>
      <c r="GZ22">
        <v>85.3</v>
      </c>
      <c r="HA22" s="1">
        <v>43655</v>
      </c>
      <c r="HB22">
        <v>70.45</v>
      </c>
      <c r="HC22" s="1">
        <v>43717</v>
      </c>
      <c r="HD22">
        <v>68.275000000000006</v>
      </c>
    </row>
    <row r="23" spans="1:212" x14ac:dyDescent="0.3">
      <c r="A23" s="1">
        <v>38240</v>
      </c>
      <c r="B23">
        <v>63.3</v>
      </c>
      <c r="C23" s="1">
        <v>38299</v>
      </c>
      <c r="D23">
        <v>69.45</v>
      </c>
      <c r="E23" s="1">
        <v>38362</v>
      </c>
      <c r="F23">
        <v>77.05</v>
      </c>
      <c r="G23" s="1">
        <v>38391</v>
      </c>
      <c r="H23">
        <v>74.525000000000006</v>
      </c>
      <c r="I23" s="1">
        <v>38421</v>
      </c>
      <c r="J23">
        <v>73.349999999999994</v>
      </c>
      <c r="K23" s="1">
        <v>38481</v>
      </c>
      <c r="L23">
        <v>64.2</v>
      </c>
      <c r="M23" s="1">
        <v>38545</v>
      </c>
      <c r="N23">
        <v>55.174999999999997</v>
      </c>
      <c r="O23" s="1">
        <v>38607</v>
      </c>
      <c r="P23">
        <v>63.424999999999997</v>
      </c>
      <c r="Q23" s="1">
        <v>38663</v>
      </c>
      <c r="R23">
        <v>68.724999999999994</v>
      </c>
      <c r="S23" s="1">
        <v>38728</v>
      </c>
      <c r="T23">
        <v>69.95</v>
      </c>
      <c r="U23" s="1">
        <v>38755</v>
      </c>
      <c r="V23">
        <v>66.724999999999994</v>
      </c>
      <c r="W23" s="1">
        <v>38786</v>
      </c>
      <c r="X23">
        <v>66.075000000000003</v>
      </c>
      <c r="Y23" s="1">
        <v>38847</v>
      </c>
      <c r="Z23">
        <v>57.524999999999999</v>
      </c>
      <c r="AA23" s="1">
        <v>38909</v>
      </c>
      <c r="AB23">
        <v>58.424999999999997</v>
      </c>
      <c r="AC23" s="1">
        <v>38972</v>
      </c>
      <c r="AD23">
        <v>65.349999999999994</v>
      </c>
      <c r="AE23" s="1">
        <v>39028</v>
      </c>
      <c r="AF23">
        <v>69.2</v>
      </c>
      <c r="AG23" s="1">
        <v>39092</v>
      </c>
      <c r="AH23">
        <v>72.349999999999994</v>
      </c>
      <c r="AI23" s="1">
        <v>39120</v>
      </c>
      <c r="AJ23">
        <v>75.875</v>
      </c>
      <c r="AK23" s="1">
        <v>39153</v>
      </c>
      <c r="AL23">
        <v>77.575000000000003</v>
      </c>
      <c r="AM23" s="1">
        <v>39211</v>
      </c>
      <c r="AN23">
        <v>66.575000000000003</v>
      </c>
      <c r="AO23" s="1">
        <v>39273</v>
      </c>
      <c r="AP23">
        <v>63.8</v>
      </c>
      <c r="AQ23" s="1">
        <v>39336</v>
      </c>
      <c r="AR23">
        <v>71.325000000000003</v>
      </c>
      <c r="AS23" s="1">
        <v>39394</v>
      </c>
      <c r="AT23">
        <v>64.599999999999994</v>
      </c>
      <c r="AU23" s="1">
        <v>39457</v>
      </c>
      <c r="AV23">
        <v>74.325000000000003</v>
      </c>
      <c r="AW23" s="1">
        <v>39486</v>
      </c>
      <c r="AX23">
        <v>79.8</v>
      </c>
      <c r="AY23" s="1">
        <v>39518</v>
      </c>
      <c r="AZ23">
        <v>79.45</v>
      </c>
      <c r="BA23" s="1">
        <v>39577</v>
      </c>
      <c r="BB23">
        <v>75.95</v>
      </c>
      <c r="BC23" s="1">
        <v>39639</v>
      </c>
      <c r="BD23">
        <v>75.8</v>
      </c>
      <c r="BE23" s="1">
        <v>39701</v>
      </c>
      <c r="BF23">
        <v>73.25</v>
      </c>
      <c r="BG23" s="1">
        <v>39759</v>
      </c>
      <c r="BH23">
        <v>69.900000000000006</v>
      </c>
      <c r="BI23" s="1">
        <v>39822</v>
      </c>
      <c r="BJ23">
        <v>80.75</v>
      </c>
      <c r="BK23" s="1">
        <v>39853</v>
      </c>
      <c r="BL23">
        <v>73.875</v>
      </c>
      <c r="BM23" s="1">
        <v>39882</v>
      </c>
      <c r="BN23">
        <v>74.825000000000003</v>
      </c>
      <c r="BO23" s="1">
        <v>39945</v>
      </c>
      <c r="BP23">
        <v>66.7</v>
      </c>
      <c r="BQ23" s="1">
        <v>40004</v>
      </c>
      <c r="BR23">
        <v>57.95</v>
      </c>
      <c r="BS23" s="1">
        <v>40066</v>
      </c>
      <c r="BT23">
        <v>56.975000000000001</v>
      </c>
      <c r="BU23" s="1">
        <v>40126</v>
      </c>
      <c r="BV23">
        <v>68.099999999999994</v>
      </c>
      <c r="BW23" s="1">
        <v>40189</v>
      </c>
      <c r="BX23">
        <v>79.349999999999994</v>
      </c>
      <c r="BY23" s="1">
        <v>40218</v>
      </c>
      <c r="BZ23">
        <v>76.599999999999994</v>
      </c>
      <c r="CA23" s="1">
        <v>40247</v>
      </c>
      <c r="CB23">
        <v>80.45</v>
      </c>
      <c r="CC23" s="1">
        <v>40308</v>
      </c>
      <c r="CD23">
        <v>76.974999999999994</v>
      </c>
      <c r="CE23" s="1">
        <v>40371</v>
      </c>
      <c r="CF23">
        <v>72.474999999999994</v>
      </c>
      <c r="CG23" s="1">
        <v>40431</v>
      </c>
      <c r="CH23">
        <v>78.075000000000003</v>
      </c>
      <c r="CI23" s="1">
        <v>40490</v>
      </c>
      <c r="CJ23">
        <v>79.150000000000006</v>
      </c>
      <c r="CK23" s="1">
        <v>40553</v>
      </c>
      <c r="CL23">
        <v>94.375</v>
      </c>
      <c r="CM23" s="1">
        <v>40582</v>
      </c>
      <c r="CN23">
        <v>100.125</v>
      </c>
      <c r="CO23" s="1">
        <v>40612</v>
      </c>
      <c r="CP23">
        <v>100.9</v>
      </c>
      <c r="CQ23" s="1">
        <v>40673</v>
      </c>
      <c r="CR23">
        <v>87.5</v>
      </c>
      <c r="CS23" s="1">
        <v>40736</v>
      </c>
      <c r="CT23">
        <v>89.625</v>
      </c>
      <c r="CU23" s="1">
        <v>40798</v>
      </c>
      <c r="CV23">
        <v>88.8</v>
      </c>
      <c r="CW23" s="1">
        <v>40855</v>
      </c>
      <c r="CX23">
        <v>91.4</v>
      </c>
      <c r="CY23" s="1">
        <v>40919</v>
      </c>
      <c r="CZ23">
        <v>94.95</v>
      </c>
      <c r="DA23" s="1">
        <v>40947</v>
      </c>
      <c r="DB23">
        <v>99.2</v>
      </c>
      <c r="DC23" s="1">
        <v>40980</v>
      </c>
      <c r="DD23">
        <v>95.8</v>
      </c>
      <c r="DE23" s="1">
        <v>41038</v>
      </c>
      <c r="DF23">
        <v>79.375</v>
      </c>
      <c r="DG23" s="1">
        <v>41100</v>
      </c>
      <c r="DH23">
        <v>80.724999999999994</v>
      </c>
      <c r="DI23" s="1">
        <v>41163</v>
      </c>
      <c r="DJ23">
        <v>77.275000000000006</v>
      </c>
      <c r="DK23" s="1">
        <v>41220</v>
      </c>
      <c r="DL23">
        <v>90.5</v>
      </c>
      <c r="DM23" s="1">
        <v>41283</v>
      </c>
      <c r="DN23">
        <v>96.2</v>
      </c>
      <c r="DO23" s="1">
        <v>41312</v>
      </c>
      <c r="DP23">
        <v>94.4</v>
      </c>
      <c r="DQ23" s="1">
        <v>41345</v>
      </c>
      <c r="DR23">
        <v>91.65</v>
      </c>
      <c r="DS23" s="1">
        <v>41403</v>
      </c>
      <c r="DT23">
        <v>81</v>
      </c>
      <c r="DU23" s="1">
        <v>41465</v>
      </c>
      <c r="DV23">
        <v>82.05</v>
      </c>
      <c r="DW23" s="1">
        <v>41527</v>
      </c>
      <c r="DX23">
        <v>88.525000000000006</v>
      </c>
      <c r="DY23" s="1">
        <v>41585</v>
      </c>
      <c r="DZ23">
        <v>93.174999999999997</v>
      </c>
      <c r="EA23" s="1">
        <v>41648</v>
      </c>
      <c r="EB23">
        <v>100.6</v>
      </c>
      <c r="EC23" s="1">
        <v>41677</v>
      </c>
      <c r="ED23">
        <v>104.925</v>
      </c>
      <c r="EE23" s="1">
        <v>41709</v>
      </c>
      <c r="EF23">
        <v>120.97499999999999</v>
      </c>
      <c r="EG23" s="1">
        <v>41771</v>
      </c>
      <c r="EH23">
        <v>104.85</v>
      </c>
      <c r="EI23" s="1">
        <v>41830</v>
      </c>
      <c r="EJ23">
        <v>103.95</v>
      </c>
      <c r="EK23" s="1">
        <v>41892</v>
      </c>
      <c r="EL23">
        <v>93.5</v>
      </c>
      <c r="EM23" s="1">
        <v>41950</v>
      </c>
      <c r="EN23">
        <v>90.1</v>
      </c>
      <c r="EO23" s="1">
        <v>42013</v>
      </c>
      <c r="EP23">
        <v>89.2</v>
      </c>
      <c r="EQ23" s="1">
        <v>42044</v>
      </c>
      <c r="ER23">
        <v>80.2</v>
      </c>
      <c r="ES23" s="1">
        <v>42073</v>
      </c>
      <c r="ET23">
        <v>80.3</v>
      </c>
      <c r="EU23" s="1">
        <v>42135</v>
      </c>
      <c r="EV23">
        <v>73.375</v>
      </c>
      <c r="EW23" s="1">
        <v>42195</v>
      </c>
      <c r="EX23">
        <v>59.1</v>
      </c>
      <c r="EY23" s="1">
        <v>42257</v>
      </c>
      <c r="EZ23">
        <v>67.599999999999994</v>
      </c>
      <c r="FA23" s="1">
        <v>42317</v>
      </c>
      <c r="FB23">
        <v>62.4</v>
      </c>
      <c r="FC23" s="1">
        <v>42381</v>
      </c>
      <c r="FD23">
        <v>78.525000000000006</v>
      </c>
      <c r="FE23" s="1">
        <v>42409</v>
      </c>
      <c r="FF23">
        <v>79.900000000000006</v>
      </c>
      <c r="FG23" s="1">
        <v>42439</v>
      </c>
      <c r="FH23">
        <v>81.2</v>
      </c>
      <c r="FI23" s="1">
        <v>42499</v>
      </c>
      <c r="FJ23">
        <v>69.55</v>
      </c>
      <c r="FK23" s="1">
        <v>42563</v>
      </c>
      <c r="FL23">
        <v>61.325000000000003</v>
      </c>
      <c r="FM23" s="1">
        <v>42625</v>
      </c>
      <c r="FN23">
        <v>57.774999999999999</v>
      </c>
      <c r="FO23" s="1">
        <v>42681</v>
      </c>
      <c r="FP23">
        <v>61.2</v>
      </c>
      <c r="FQ23" s="1">
        <v>42746</v>
      </c>
      <c r="FR23">
        <v>78.25</v>
      </c>
      <c r="FS23" s="1">
        <v>42773</v>
      </c>
      <c r="FT23">
        <v>79.174999999999997</v>
      </c>
      <c r="FU23" s="1">
        <v>42804</v>
      </c>
      <c r="FV23">
        <v>77.2</v>
      </c>
      <c r="FW23" s="1">
        <v>42865</v>
      </c>
      <c r="FX23">
        <v>67.224999999999994</v>
      </c>
      <c r="FY23" s="1">
        <v>42927</v>
      </c>
      <c r="FZ23">
        <v>63.774999999999999</v>
      </c>
      <c r="GA23" s="1">
        <v>42990</v>
      </c>
      <c r="GB23">
        <v>62.725000000000001</v>
      </c>
      <c r="GC23" s="1">
        <v>43046</v>
      </c>
      <c r="GD23">
        <v>74.674999999999997</v>
      </c>
      <c r="GE23" s="1">
        <v>43110</v>
      </c>
      <c r="GF23">
        <v>85.55</v>
      </c>
      <c r="GG23" s="1">
        <v>43138</v>
      </c>
      <c r="GH23">
        <v>80.424999999999997</v>
      </c>
      <c r="GI23" s="1">
        <v>43171</v>
      </c>
      <c r="GJ23">
        <v>78.325000000000003</v>
      </c>
      <c r="GK23" s="1">
        <v>43229</v>
      </c>
      <c r="GL23">
        <v>63.6</v>
      </c>
      <c r="GM23" s="1">
        <v>43291</v>
      </c>
      <c r="GN23">
        <v>49.924999999999997</v>
      </c>
      <c r="GO23" s="1">
        <v>43354</v>
      </c>
      <c r="GP23">
        <v>63.325000000000003</v>
      </c>
      <c r="GQ23" s="1">
        <v>43411</v>
      </c>
      <c r="GR23">
        <v>67.424999999999997</v>
      </c>
      <c r="GS23" s="1">
        <v>43474</v>
      </c>
      <c r="GT23">
        <v>82</v>
      </c>
      <c r="GU23" s="1">
        <v>43503</v>
      </c>
      <c r="GV23">
        <v>77.575000000000003</v>
      </c>
      <c r="GW23" s="1">
        <v>43536</v>
      </c>
      <c r="GX23">
        <v>83.15</v>
      </c>
      <c r="GY23" s="1">
        <v>43595</v>
      </c>
      <c r="GZ23">
        <v>84.95</v>
      </c>
      <c r="HA23" s="1">
        <v>43656</v>
      </c>
      <c r="HB23">
        <v>70.849999999999994</v>
      </c>
      <c r="HC23" s="1">
        <v>43718</v>
      </c>
      <c r="HD23">
        <v>69.150000000000006</v>
      </c>
    </row>
    <row r="24" spans="1:212" x14ac:dyDescent="0.3">
      <c r="A24" s="1">
        <v>38243</v>
      </c>
      <c r="B24">
        <v>64.25</v>
      </c>
      <c r="C24" s="1">
        <v>38300</v>
      </c>
      <c r="D24">
        <v>68.849999999999994</v>
      </c>
      <c r="E24" s="1">
        <v>38363</v>
      </c>
      <c r="F24">
        <v>78.55</v>
      </c>
      <c r="G24" s="1">
        <v>38392</v>
      </c>
      <c r="H24">
        <v>74.349999999999994</v>
      </c>
      <c r="I24" s="1">
        <v>38422</v>
      </c>
      <c r="J24">
        <v>75.025000000000006</v>
      </c>
      <c r="K24" s="1">
        <v>38482</v>
      </c>
      <c r="L24">
        <v>63.825000000000003</v>
      </c>
      <c r="M24" s="1">
        <v>38546</v>
      </c>
      <c r="N24">
        <v>55.4</v>
      </c>
      <c r="O24" s="1">
        <v>38608</v>
      </c>
      <c r="P24">
        <v>63.774999999999999</v>
      </c>
      <c r="Q24" s="1">
        <v>38664</v>
      </c>
      <c r="R24">
        <v>67.924999999999997</v>
      </c>
      <c r="S24" s="1">
        <v>38729</v>
      </c>
      <c r="T24">
        <v>70.95</v>
      </c>
      <c r="U24" s="1">
        <v>38756</v>
      </c>
      <c r="V24">
        <v>67.25</v>
      </c>
      <c r="W24" s="1">
        <v>38789</v>
      </c>
      <c r="X24">
        <v>66.2</v>
      </c>
      <c r="Y24" s="1">
        <v>38848</v>
      </c>
      <c r="Z24">
        <v>57.825000000000003</v>
      </c>
      <c r="AA24" s="1">
        <v>38910</v>
      </c>
      <c r="AB24">
        <v>57.75</v>
      </c>
      <c r="AC24" s="1">
        <v>38973</v>
      </c>
      <c r="AD24">
        <v>64.349999999999994</v>
      </c>
      <c r="AE24" s="1">
        <v>39029</v>
      </c>
      <c r="AF24">
        <v>69.95</v>
      </c>
      <c r="AG24" s="1">
        <v>39093</v>
      </c>
      <c r="AH24">
        <v>72.650000000000006</v>
      </c>
      <c r="AI24" s="1">
        <v>39121</v>
      </c>
      <c r="AJ24">
        <v>75.150000000000006</v>
      </c>
      <c r="AK24" s="1">
        <v>39154</v>
      </c>
      <c r="AL24">
        <v>78.075000000000003</v>
      </c>
      <c r="AM24" s="1">
        <v>39212</v>
      </c>
      <c r="AN24">
        <v>66.55</v>
      </c>
      <c r="AO24" s="1">
        <v>39274</v>
      </c>
      <c r="AP24">
        <v>64.150000000000006</v>
      </c>
      <c r="AQ24" s="1">
        <v>39337</v>
      </c>
      <c r="AR24">
        <v>71.025000000000006</v>
      </c>
      <c r="AS24" s="1">
        <v>39395</v>
      </c>
      <c r="AT24">
        <v>66.5</v>
      </c>
      <c r="AU24" s="1">
        <v>39458</v>
      </c>
      <c r="AV24">
        <v>74.625</v>
      </c>
      <c r="AW24" s="1">
        <v>39489</v>
      </c>
      <c r="AX24">
        <v>79.400000000000006</v>
      </c>
      <c r="AY24" s="1">
        <v>39519</v>
      </c>
      <c r="AZ24">
        <v>78.75</v>
      </c>
      <c r="BA24" s="1">
        <v>39580</v>
      </c>
      <c r="BB24">
        <v>75.150000000000006</v>
      </c>
      <c r="BC24" s="1">
        <v>39640</v>
      </c>
      <c r="BD24">
        <v>75.45</v>
      </c>
      <c r="BE24" s="1">
        <v>39702</v>
      </c>
      <c r="BF24">
        <v>73.75</v>
      </c>
      <c r="BG24" s="1">
        <v>39762</v>
      </c>
      <c r="BH24">
        <v>70.224999999999994</v>
      </c>
      <c r="BI24" s="1">
        <v>39825</v>
      </c>
      <c r="BJ24">
        <v>79.825000000000003</v>
      </c>
      <c r="BK24" s="1">
        <v>39854</v>
      </c>
      <c r="BL24">
        <v>75.849999999999994</v>
      </c>
      <c r="BM24" s="1">
        <v>39883</v>
      </c>
      <c r="BN24">
        <v>74.349999999999994</v>
      </c>
      <c r="BO24" s="1">
        <v>39946</v>
      </c>
      <c r="BP24">
        <v>65.45</v>
      </c>
      <c r="BQ24" s="1">
        <v>40007</v>
      </c>
      <c r="BR24">
        <v>57.15</v>
      </c>
      <c r="BS24" s="1">
        <v>40067</v>
      </c>
      <c r="BT24">
        <v>55.825000000000003</v>
      </c>
      <c r="BU24" s="1">
        <v>40127</v>
      </c>
      <c r="BV24">
        <v>67.900000000000006</v>
      </c>
      <c r="BW24" s="1">
        <v>40190</v>
      </c>
      <c r="BX24">
        <v>78.974999999999994</v>
      </c>
      <c r="BY24" s="1">
        <v>40219</v>
      </c>
      <c r="BZ24">
        <v>77.05</v>
      </c>
      <c r="CA24" s="1">
        <v>40248</v>
      </c>
      <c r="CB24">
        <v>79.8</v>
      </c>
      <c r="CC24" s="1">
        <v>40309</v>
      </c>
      <c r="CD24">
        <v>76.275000000000006</v>
      </c>
      <c r="CE24" s="1">
        <v>40372</v>
      </c>
      <c r="CF24">
        <v>72.45</v>
      </c>
      <c r="CG24" s="1">
        <v>40434</v>
      </c>
      <c r="CH24">
        <v>77.575000000000003</v>
      </c>
      <c r="CI24" s="1">
        <v>40491</v>
      </c>
      <c r="CJ24">
        <v>78.95</v>
      </c>
      <c r="CK24" s="1">
        <v>40554</v>
      </c>
      <c r="CL24">
        <v>94.45</v>
      </c>
      <c r="CM24" s="1">
        <v>40583</v>
      </c>
      <c r="CN24">
        <v>100.075</v>
      </c>
      <c r="CO24" s="1">
        <v>40613</v>
      </c>
      <c r="CP24">
        <v>99.65</v>
      </c>
      <c r="CQ24" s="1">
        <v>40674</v>
      </c>
      <c r="CR24">
        <v>86.9</v>
      </c>
      <c r="CS24" s="1">
        <v>40737</v>
      </c>
      <c r="CT24">
        <v>89.9</v>
      </c>
      <c r="CU24" s="1">
        <v>40799</v>
      </c>
      <c r="CV24">
        <v>88.224999999999994</v>
      </c>
      <c r="CW24" s="1">
        <v>40856</v>
      </c>
      <c r="CX24">
        <v>90.125</v>
      </c>
      <c r="CY24" s="1">
        <v>40920</v>
      </c>
      <c r="CZ24">
        <v>95.025000000000006</v>
      </c>
      <c r="DA24" s="1">
        <v>40948</v>
      </c>
      <c r="DB24">
        <v>99.25</v>
      </c>
      <c r="DC24" s="1">
        <v>40981</v>
      </c>
      <c r="DD24">
        <v>96.5</v>
      </c>
      <c r="DE24" s="1">
        <v>41039</v>
      </c>
      <c r="DF24">
        <v>78.75</v>
      </c>
      <c r="DG24" s="1">
        <v>41101</v>
      </c>
      <c r="DH24">
        <v>78.849999999999994</v>
      </c>
      <c r="DI24" s="1">
        <v>41164</v>
      </c>
      <c r="DJ24">
        <v>77.775000000000006</v>
      </c>
      <c r="DK24" s="1">
        <v>41221</v>
      </c>
      <c r="DL24">
        <v>90.7</v>
      </c>
      <c r="DM24" s="1">
        <v>41284</v>
      </c>
      <c r="DN24">
        <v>96.55</v>
      </c>
      <c r="DO24" s="1">
        <v>41313</v>
      </c>
      <c r="DP24">
        <v>94.1</v>
      </c>
      <c r="DQ24" s="1">
        <v>41346</v>
      </c>
      <c r="DR24">
        <v>90.75</v>
      </c>
      <c r="DS24" s="1">
        <v>41404</v>
      </c>
      <c r="DT24">
        <v>80.599999999999994</v>
      </c>
      <c r="DU24" s="1">
        <v>41466</v>
      </c>
      <c r="DV24">
        <v>81.45</v>
      </c>
      <c r="DW24" s="1">
        <v>41528</v>
      </c>
      <c r="DX24">
        <v>88.25</v>
      </c>
      <c r="DY24" s="1">
        <v>41586</v>
      </c>
      <c r="DZ24">
        <v>93.7</v>
      </c>
      <c r="EA24" s="1">
        <v>41649</v>
      </c>
      <c r="EB24">
        <v>100.9</v>
      </c>
      <c r="EC24" s="1">
        <v>41680</v>
      </c>
      <c r="ED24">
        <v>105.125</v>
      </c>
      <c r="EE24" s="1">
        <v>41710</v>
      </c>
      <c r="EF24">
        <v>120.85</v>
      </c>
      <c r="EG24" s="1">
        <v>41772</v>
      </c>
      <c r="EH24">
        <v>105.3</v>
      </c>
      <c r="EI24" s="1">
        <v>41831</v>
      </c>
      <c r="EJ24">
        <v>104.35</v>
      </c>
      <c r="EK24" s="1">
        <v>41893</v>
      </c>
      <c r="EL24">
        <v>93.5</v>
      </c>
      <c r="EM24" s="1">
        <v>41953</v>
      </c>
      <c r="EN24">
        <v>90.8</v>
      </c>
      <c r="EO24" s="1">
        <v>42016</v>
      </c>
      <c r="EP24">
        <v>87.5</v>
      </c>
      <c r="EQ24" s="1">
        <v>42045</v>
      </c>
      <c r="ER24">
        <v>80.3</v>
      </c>
      <c r="ES24" s="1">
        <v>42074</v>
      </c>
      <c r="ET24">
        <v>77.875</v>
      </c>
      <c r="EU24" s="1">
        <v>42136</v>
      </c>
      <c r="EV24">
        <v>74.25</v>
      </c>
      <c r="EW24" s="1">
        <v>42198</v>
      </c>
      <c r="EX24">
        <v>59.174999999999997</v>
      </c>
      <c r="EY24" s="1">
        <v>42258</v>
      </c>
      <c r="EZ24">
        <v>66.650000000000006</v>
      </c>
      <c r="FA24" s="1">
        <v>42318</v>
      </c>
      <c r="FB24">
        <v>61.35</v>
      </c>
      <c r="FC24" s="1">
        <v>42382</v>
      </c>
      <c r="FD24">
        <v>78.3</v>
      </c>
      <c r="FE24" s="1">
        <v>42410</v>
      </c>
      <c r="FF24">
        <v>78.8</v>
      </c>
      <c r="FG24" s="1">
        <v>42440</v>
      </c>
      <c r="FH24">
        <v>81.224999999999994</v>
      </c>
      <c r="FI24" s="1">
        <v>42500</v>
      </c>
      <c r="FJ24">
        <v>69.650000000000006</v>
      </c>
      <c r="FK24" s="1">
        <v>42564</v>
      </c>
      <c r="FL24">
        <v>61.15</v>
      </c>
      <c r="FM24" s="1">
        <v>42626</v>
      </c>
      <c r="FN24">
        <v>54.8</v>
      </c>
      <c r="FO24" s="1">
        <v>42682</v>
      </c>
      <c r="FP24">
        <v>61.774999999999999</v>
      </c>
      <c r="FQ24" s="1">
        <v>42747</v>
      </c>
      <c r="FR24">
        <v>78.25</v>
      </c>
      <c r="FS24" s="1">
        <v>42774</v>
      </c>
      <c r="FT24">
        <v>78.900000000000006</v>
      </c>
      <c r="FU24" s="1">
        <v>42807</v>
      </c>
      <c r="FV24">
        <v>78.474999999999994</v>
      </c>
      <c r="FW24" s="1">
        <v>42866</v>
      </c>
      <c r="FX24">
        <v>66.599999999999994</v>
      </c>
      <c r="FY24" s="1">
        <v>42928</v>
      </c>
      <c r="FZ24">
        <v>63</v>
      </c>
      <c r="GA24" s="1">
        <v>42991</v>
      </c>
      <c r="GB24">
        <v>62.075000000000003</v>
      </c>
      <c r="GC24" s="1">
        <v>43047</v>
      </c>
      <c r="GD24">
        <v>73.95</v>
      </c>
      <c r="GE24" s="1">
        <v>43111</v>
      </c>
      <c r="GF24">
        <v>83.674999999999997</v>
      </c>
      <c r="GG24" s="1">
        <v>43139</v>
      </c>
      <c r="GH24">
        <v>80.5</v>
      </c>
      <c r="GI24" s="1">
        <v>43172</v>
      </c>
      <c r="GJ24">
        <v>78.724999999999994</v>
      </c>
      <c r="GK24" s="1">
        <v>43230</v>
      </c>
      <c r="GL24">
        <v>63.95</v>
      </c>
      <c r="GM24" s="1">
        <v>43292</v>
      </c>
      <c r="GN24">
        <v>46.45</v>
      </c>
      <c r="GO24" s="1">
        <v>43355</v>
      </c>
      <c r="GP24">
        <v>64.7</v>
      </c>
      <c r="GQ24" s="1">
        <v>43412</v>
      </c>
      <c r="GR24">
        <v>66.775000000000006</v>
      </c>
      <c r="GS24" s="1">
        <v>43475</v>
      </c>
      <c r="GT24">
        <v>81.400000000000006</v>
      </c>
      <c r="GU24" s="1">
        <v>43504</v>
      </c>
      <c r="GV24">
        <v>76.474999999999994</v>
      </c>
      <c r="GW24" s="1">
        <v>43537</v>
      </c>
      <c r="GX24">
        <v>84.724999999999994</v>
      </c>
      <c r="GY24" s="1">
        <v>43598</v>
      </c>
      <c r="GZ24">
        <v>81.974999999999994</v>
      </c>
      <c r="HA24" s="1">
        <v>43657</v>
      </c>
      <c r="HB24">
        <v>68.974999999999994</v>
      </c>
      <c r="HC24" s="1">
        <v>43719</v>
      </c>
      <c r="HD24">
        <v>67.599999999999994</v>
      </c>
    </row>
    <row r="25" spans="1:212" x14ac:dyDescent="0.3">
      <c r="A25" s="1">
        <v>38244</v>
      </c>
      <c r="B25">
        <v>64.55</v>
      </c>
      <c r="C25" s="1">
        <v>38301</v>
      </c>
      <c r="D25">
        <v>70.55</v>
      </c>
      <c r="E25" s="1">
        <v>38364</v>
      </c>
      <c r="F25">
        <v>78.2</v>
      </c>
      <c r="G25" s="1">
        <v>38393</v>
      </c>
      <c r="H25">
        <v>72.7</v>
      </c>
      <c r="I25" s="1">
        <v>38425</v>
      </c>
      <c r="J25">
        <v>74.025000000000006</v>
      </c>
      <c r="K25" s="1">
        <v>38483</v>
      </c>
      <c r="L25">
        <v>64.349999999999994</v>
      </c>
      <c r="M25" s="1">
        <v>38547</v>
      </c>
      <c r="N25">
        <v>55.7</v>
      </c>
      <c r="O25" s="1">
        <v>38609</v>
      </c>
      <c r="P25">
        <v>63.35</v>
      </c>
      <c r="Q25" s="1">
        <v>38665</v>
      </c>
      <c r="R25">
        <v>68</v>
      </c>
      <c r="S25" s="1">
        <v>38730</v>
      </c>
      <c r="T25">
        <v>70.775000000000006</v>
      </c>
      <c r="U25" s="1">
        <v>38757</v>
      </c>
      <c r="V25">
        <v>67.400000000000006</v>
      </c>
      <c r="W25" s="1">
        <v>38790</v>
      </c>
      <c r="X25">
        <v>64.650000000000006</v>
      </c>
      <c r="Y25" s="1">
        <v>38849</v>
      </c>
      <c r="Z25">
        <v>57.725000000000001</v>
      </c>
      <c r="AA25" s="1">
        <v>38911</v>
      </c>
      <c r="AB25">
        <v>58.725000000000001</v>
      </c>
      <c r="AC25" s="1">
        <v>38974</v>
      </c>
      <c r="AD25">
        <v>63.85</v>
      </c>
      <c r="AE25" s="1">
        <v>39030</v>
      </c>
      <c r="AF25">
        <v>69.525000000000006</v>
      </c>
      <c r="AG25" s="1">
        <v>39094</v>
      </c>
      <c r="AH25">
        <v>73.674999999999997</v>
      </c>
      <c r="AI25" s="1">
        <v>39122</v>
      </c>
      <c r="AJ25">
        <v>75.974999999999994</v>
      </c>
      <c r="AK25" s="1">
        <v>39155</v>
      </c>
      <c r="AL25">
        <v>75.900000000000006</v>
      </c>
      <c r="AM25" s="1">
        <v>39213</v>
      </c>
      <c r="AN25">
        <v>66.95</v>
      </c>
      <c r="AO25" s="1">
        <v>39275</v>
      </c>
      <c r="AP25">
        <v>67</v>
      </c>
      <c r="AQ25" s="1">
        <v>39338</v>
      </c>
      <c r="AR25">
        <v>71.900000000000006</v>
      </c>
      <c r="AS25" s="1">
        <v>39398</v>
      </c>
      <c r="AT25">
        <v>65.150000000000006</v>
      </c>
      <c r="AU25" s="1">
        <v>39461</v>
      </c>
      <c r="AV25">
        <v>75.599999999999994</v>
      </c>
      <c r="AW25" s="1">
        <v>39490</v>
      </c>
      <c r="AX25">
        <v>78.8</v>
      </c>
      <c r="AY25" s="1">
        <v>39520</v>
      </c>
      <c r="AZ25">
        <v>77.849999999999994</v>
      </c>
      <c r="BA25" s="1">
        <v>39581</v>
      </c>
      <c r="BB25">
        <v>74.849999999999994</v>
      </c>
      <c r="BC25" s="1">
        <v>39643</v>
      </c>
      <c r="BD25">
        <v>75.025000000000006</v>
      </c>
      <c r="BE25" s="1">
        <v>39703</v>
      </c>
      <c r="BF25">
        <v>73.275000000000006</v>
      </c>
      <c r="BG25" s="1">
        <v>39763</v>
      </c>
      <c r="BH25">
        <v>69.625</v>
      </c>
      <c r="BI25" s="1">
        <v>39826</v>
      </c>
      <c r="BJ25">
        <v>79.650000000000006</v>
      </c>
      <c r="BK25" s="1">
        <v>39855</v>
      </c>
      <c r="BL25">
        <v>76.3</v>
      </c>
      <c r="BM25" s="1">
        <v>39884</v>
      </c>
      <c r="BN25">
        <v>75.474999999999994</v>
      </c>
      <c r="BO25" s="1">
        <v>39947</v>
      </c>
      <c r="BP25">
        <v>64.174999999999997</v>
      </c>
      <c r="BQ25" s="1">
        <v>40008</v>
      </c>
      <c r="BR25">
        <v>57.575000000000003</v>
      </c>
      <c r="BS25" s="1">
        <v>40070</v>
      </c>
      <c r="BT25">
        <v>55.225000000000001</v>
      </c>
      <c r="BU25" s="1">
        <v>40128</v>
      </c>
      <c r="BV25">
        <v>67.900000000000006</v>
      </c>
      <c r="BW25" s="1">
        <v>40191</v>
      </c>
      <c r="BX25">
        <v>80.375</v>
      </c>
      <c r="BY25" s="1">
        <v>40220</v>
      </c>
      <c r="BZ25">
        <v>76.875</v>
      </c>
      <c r="CA25" s="1">
        <v>40249</v>
      </c>
      <c r="CB25">
        <v>79.5</v>
      </c>
      <c r="CC25" s="1">
        <v>40310</v>
      </c>
      <c r="CD25">
        <v>76.75</v>
      </c>
      <c r="CE25" s="1">
        <v>40373</v>
      </c>
      <c r="CF25">
        <v>73.724999999999994</v>
      </c>
      <c r="CG25" s="1">
        <v>40435</v>
      </c>
      <c r="CH25">
        <v>79.325000000000003</v>
      </c>
      <c r="CI25" s="1">
        <v>40492</v>
      </c>
      <c r="CJ25">
        <v>79.875</v>
      </c>
      <c r="CK25" s="1">
        <v>40555</v>
      </c>
      <c r="CL25">
        <v>96.625</v>
      </c>
      <c r="CM25" s="1">
        <v>40584</v>
      </c>
      <c r="CN25">
        <v>101.7</v>
      </c>
      <c r="CO25" s="1">
        <v>40616</v>
      </c>
      <c r="CP25">
        <v>97.8</v>
      </c>
      <c r="CQ25" s="1">
        <v>40675</v>
      </c>
      <c r="CR25">
        <v>87.65</v>
      </c>
      <c r="CS25" s="1">
        <v>40738</v>
      </c>
      <c r="CT25">
        <v>88.2</v>
      </c>
      <c r="CU25" s="1">
        <v>40800</v>
      </c>
      <c r="CV25">
        <v>88.424999999999997</v>
      </c>
      <c r="CW25" s="1">
        <v>40857</v>
      </c>
      <c r="CX25">
        <v>89.674999999999997</v>
      </c>
      <c r="CY25" s="1">
        <v>40921</v>
      </c>
      <c r="CZ25">
        <v>96.1</v>
      </c>
      <c r="DA25" s="1">
        <v>40949</v>
      </c>
      <c r="DB25">
        <v>98.4</v>
      </c>
      <c r="DC25" s="1">
        <v>40982</v>
      </c>
      <c r="DD25">
        <v>96</v>
      </c>
      <c r="DE25" s="1">
        <v>41040</v>
      </c>
      <c r="DF25">
        <v>79.150000000000006</v>
      </c>
      <c r="DG25" s="1">
        <v>41102</v>
      </c>
      <c r="DH25">
        <v>78.8</v>
      </c>
      <c r="DI25" s="1">
        <v>41165</v>
      </c>
      <c r="DJ25">
        <v>77.95</v>
      </c>
      <c r="DK25" s="1">
        <v>41222</v>
      </c>
      <c r="DL25">
        <v>91</v>
      </c>
      <c r="DM25" s="1">
        <v>41285</v>
      </c>
      <c r="DN25">
        <v>96.5</v>
      </c>
      <c r="DO25" s="1">
        <v>41316</v>
      </c>
      <c r="DP25">
        <v>94.125</v>
      </c>
      <c r="DQ25" s="1">
        <v>41347</v>
      </c>
      <c r="DR25">
        <v>91.05</v>
      </c>
      <c r="DS25" s="1">
        <v>41407</v>
      </c>
      <c r="DT25">
        <v>80.95</v>
      </c>
      <c r="DU25" s="1">
        <v>41467</v>
      </c>
      <c r="DV25">
        <v>81.349999999999994</v>
      </c>
      <c r="DW25" s="1">
        <v>41529</v>
      </c>
      <c r="DX25">
        <v>88.25</v>
      </c>
      <c r="DY25" s="1">
        <v>41589</v>
      </c>
      <c r="DZ25">
        <v>94.05</v>
      </c>
      <c r="EA25" s="1">
        <v>41652</v>
      </c>
      <c r="EB25">
        <v>100.7</v>
      </c>
      <c r="EC25" s="1">
        <v>41681</v>
      </c>
      <c r="ED25">
        <v>104.55</v>
      </c>
      <c r="EE25" s="1">
        <v>41711</v>
      </c>
      <c r="EF25">
        <v>123.1</v>
      </c>
      <c r="EG25" s="1">
        <v>41773</v>
      </c>
      <c r="EH25">
        <v>105.575</v>
      </c>
      <c r="EI25" s="1">
        <v>41834</v>
      </c>
      <c r="EJ25">
        <v>105.15</v>
      </c>
      <c r="EK25" s="1">
        <v>41894</v>
      </c>
      <c r="EL25">
        <v>93.55</v>
      </c>
      <c r="EM25" s="1">
        <v>41954</v>
      </c>
      <c r="EN25">
        <v>91</v>
      </c>
      <c r="EO25" s="1">
        <v>42017</v>
      </c>
      <c r="EP25">
        <v>86.575000000000003</v>
      </c>
      <c r="EQ25" s="1">
        <v>42046</v>
      </c>
      <c r="ER25">
        <v>77.900000000000006</v>
      </c>
      <c r="ES25" s="1">
        <v>42075</v>
      </c>
      <c r="ET25">
        <v>76.825000000000003</v>
      </c>
      <c r="EU25" s="1">
        <v>42137</v>
      </c>
      <c r="EV25">
        <v>73.875</v>
      </c>
      <c r="EW25" s="1">
        <v>42199</v>
      </c>
      <c r="EX25">
        <v>61.225000000000001</v>
      </c>
      <c r="EY25" s="1">
        <v>42261</v>
      </c>
      <c r="EZ25">
        <v>66.375</v>
      </c>
      <c r="FA25" s="1">
        <v>42319</v>
      </c>
      <c r="FB25">
        <v>62.85</v>
      </c>
      <c r="FC25" s="1">
        <v>42383</v>
      </c>
      <c r="FD25">
        <v>78.825000000000003</v>
      </c>
      <c r="FE25" s="1">
        <v>42411</v>
      </c>
      <c r="FF25">
        <v>79.45</v>
      </c>
      <c r="FG25" s="1">
        <v>42443</v>
      </c>
      <c r="FH25">
        <v>81.3</v>
      </c>
      <c r="FI25" s="1">
        <v>42501</v>
      </c>
      <c r="FJ25">
        <v>70.825000000000003</v>
      </c>
      <c r="FK25" s="1">
        <v>42565</v>
      </c>
      <c r="FL25">
        <v>60.924999999999997</v>
      </c>
      <c r="FM25" s="1">
        <v>42627</v>
      </c>
      <c r="FN25">
        <v>53.274999999999999</v>
      </c>
      <c r="FO25" s="1">
        <v>42683</v>
      </c>
      <c r="FP25">
        <v>61.55</v>
      </c>
      <c r="FQ25" s="1">
        <v>42748</v>
      </c>
      <c r="FR25">
        <v>78.599999999999994</v>
      </c>
      <c r="FS25" s="1">
        <v>42775</v>
      </c>
      <c r="FT25">
        <v>77.974999999999994</v>
      </c>
      <c r="FU25" s="1">
        <v>42808</v>
      </c>
      <c r="FV25">
        <v>78.849999999999994</v>
      </c>
      <c r="FW25" s="1">
        <v>42867</v>
      </c>
      <c r="FX25">
        <v>67.05</v>
      </c>
      <c r="FY25" s="1">
        <v>42929</v>
      </c>
      <c r="FZ25">
        <v>63.774999999999999</v>
      </c>
      <c r="GA25" s="1">
        <v>42992</v>
      </c>
      <c r="GB25">
        <v>62.35</v>
      </c>
      <c r="GC25" s="1">
        <v>43048</v>
      </c>
      <c r="GD25">
        <v>74.025000000000006</v>
      </c>
      <c r="GE25" s="1">
        <v>43112</v>
      </c>
      <c r="GF25">
        <v>83.8</v>
      </c>
      <c r="GG25" s="1">
        <v>43140</v>
      </c>
      <c r="GH25">
        <v>80</v>
      </c>
      <c r="GI25" s="1">
        <v>43173</v>
      </c>
      <c r="GJ25">
        <v>80.099999999999994</v>
      </c>
      <c r="GK25" s="1">
        <v>43231</v>
      </c>
      <c r="GL25">
        <v>63.35</v>
      </c>
      <c r="GM25" s="1">
        <v>43293</v>
      </c>
      <c r="GN25">
        <v>48.75</v>
      </c>
      <c r="GO25" s="1">
        <v>43356</v>
      </c>
      <c r="GP25">
        <v>65.349999999999994</v>
      </c>
      <c r="GQ25" s="1">
        <v>43413</v>
      </c>
      <c r="GR25">
        <v>65.7</v>
      </c>
      <c r="GS25" s="1">
        <v>43476</v>
      </c>
      <c r="GT25">
        <v>79.900000000000006</v>
      </c>
      <c r="GU25" s="1">
        <v>43507</v>
      </c>
      <c r="GV25">
        <v>77.924999999999997</v>
      </c>
      <c r="GW25" s="1">
        <v>43538</v>
      </c>
      <c r="GX25">
        <v>86.75</v>
      </c>
      <c r="GY25" s="1">
        <v>43599</v>
      </c>
      <c r="GZ25">
        <v>83.224999999999994</v>
      </c>
      <c r="HA25" s="1">
        <v>43658</v>
      </c>
      <c r="HB25">
        <v>70.45</v>
      </c>
      <c r="HC25" s="1">
        <v>43720</v>
      </c>
      <c r="HD25">
        <v>70.599999999999994</v>
      </c>
    </row>
    <row r="26" spans="1:212" x14ac:dyDescent="0.3">
      <c r="A26" s="1">
        <v>38245</v>
      </c>
      <c r="B26">
        <v>64.900000000000006</v>
      </c>
      <c r="C26" s="1">
        <v>38302</v>
      </c>
      <c r="D26">
        <v>70.974999999999994</v>
      </c>
      <c r="E26" s="1">
        <v>38365</v>
      </c>
      <c r="F26">
        <v>78.349999999999994</v>
      </c>
      <c r="G26" s="1">
        <v>38394</v>
      </c>
      <c r="H26">
        <v>73.224999999999994</v>
      </c>
      <c r="I26" s="1">
        <v>38426</v>
      </c>
      <c r="J26">
        <v>74.099999999999994</v>
      </c>
      <c r="K26" s="1">
        <v>38484</v>
      </c>
      <c r="L26">
        <v>64.599999999999994</v>
      </c>
      <c r="M26" s="1">
        <v>38548</v>
      </c>
      <c r="N26">
        <v>54.95</v>
      </c>
      <c r="O26" s="1">
        <v>38610</v>
      </c>
      <c r="P26">
        <v>63.725000000000001</v>
      </c>
      <c r="Q26" s="1">
        <v>38666</v>
      </c>
      <c r="R26">
        <v>67.775000000000006</v>
      </c>
      <c r="S26" s="1">
        <v>38734</v>
      </c>
      <c r="T26">
        <v>70.900000000000006</v>
      </c>
      <c r="U26" s="1">
        <v>38758</v>
      </c>
      <c r="V26">
        <v>67.974999999999994</v>
      </c>
      <c r="W26" s="1">
        <v>38791</v>
      </c>
      <c r="X26">
        <v>64.724999999999994</v>
      </c>
      <c r="Y26" s="1">
        <v>38852</v>
      </c>
      <c r="Z26">
        <v>56.75</v>
      </c>
      <c r="AA26" s="1">
        <v>38912</v>
      </c>
      <c r="AB26">
        <v>58.45</v>
      </c>
      <c r="AC26" s="1">
        <v>38975</v>
      </c>
      <c r="AD26">
        <v>64.424999999999997</v>
      </c>
      <c r="AE26" s="1">
        <v>39031</v>
      </c>
      <c r="AF26">
        <v>68.75</v>
      </c>
      <c r="AG26" s="1">
        <v>39098</v>
      </c>
      <c r="AH26">
        <v>74.099999999999994</v>
      </c>
      <c r="AI26" s="1">
        <v>39125</v>
      </c>
      <c r="AJ26">
        <v>76.75</v>
      </c>
      <c r="AK26" s="1">
        <v>39156</v>
      </c>
      <c r="AL26">
        <v>75.775000000000006</v>
      </c>
      <c r="AM26" s="1">
        <v>39216</v>
      </c>
      <c r="AN26">
        <v>66.2</v>
      </c>
      <c r="AO26" s="1">
        <v>39276</v>
      </c>
      <c r="AP26">
        <v>67.650000000000006</v>
      </c>
      <c r="AQ26" s="1">
        <v>39339</v>
      </c>
      <c r="AR26">
        <v>72.174999999999997</v>
      </c>
      <c r="AS26" s="1">
        <v>39399</v>
      </c>
      <c r="AT26">
        <v>66.75</v>
      </c>
      <c r="AU26" s="1">
        <v>39462</v>
      </c>
      <c r="AV26">
        <v>74.599999999999994</v>
      </c>
      <c r="AW26" s="1">
        <v>39491</v>
      </c>
      <c r="AX26">
        <v>77.7</v>
      </c>
      <c r="AY26" s="1">
        <v>39521</v>
      </c>
      <c r="AZ26">
        <v>75.400000000000006</v>
      </c>
      <c r="BA26" s="1">
        <v>39582</v>
      </c>
      <c r="BB26">
        <v>73.55</v>
      </c>
      <c r="BC26" s="1">
        <v>39644</v>
      </c>
      <c r="BD26">
        <v>75.7</v>
      </c>
      <c r="BE26" s="1">
        <v>39706</v>
      </c>
      <c r="BF26">
        <v>73.525000000000006</v>
      </c>
      <c r="BG26" s="1">
        <v>39764</v>
      </c>
      <c r="BH26">
        <v>69.95</v>
      </c>
      <c r="BI26" s="1">
        <v>39827</v>
      </c>
      <c r="BJ26">
        <v>79.025000000000006</v>
      </c>
      <c r="BK26" s="1">
        <v>39856</v>
      </c>
      <c r="BL26">
        <v>78</v>
      </c>
      <c r="BM26" s="1">
        <v>39885</v>
      </c>
      <c r="BN26">
        <v>75.55</v>
      </c>
      <c r="BO26" s="1">
        <v>39948</v>
      </c>
      <c r="BP26">
        <v>63.5</v>
      </c>
      <c r="BQ26" s="1">
        <v>40009</v>
      </c>
      <c r="BR26">
        <v>58.3</v>
      </c>
      <c r="BS26" s="1">
        <v>40071</v>
      </c>
      <c r="BT26">
        <v>58.2</v>
      </c>
      <c r="BU26" s="1">
        <v>40129</v>
      </c>
      <c r="BV26">
        <v>66.174999999999997</v>
      </c>
      <c r="BW26" s="1">
        <v>40192</v>
      </c>
      <c r="BX26">
        <v>80.025000000000006</v>
      </c>
      <c r="BY26" s="1">
        <v>40221</v>
      </c>
      <c r="BZ26">
        <v>77.174999999999997</v>
      </c>
      <c r="CA26" s="1">
        <v>40252</v>
      </c>
      <c r="CB26">
        <v>79.474999999999994</v>
      </c>
      <c r="CC26" s="1">
        <v>40311</v>
      </c>
      <c r="CD26">
        <v>77</v>
      </c>
      <c r="CE26" s="1">
        <v>40374</v>
      </c>
      <c r="CF26">
        <v>73.575000000000003</v>
      </c>
      <c r="CG26" s="1">
        <v>40436</v>
      </c>
      <c r="CH26">
        <v>79.625</v>
      </c>
      <c r="CI26" s="1">
        <v>40493</v>
      </c>
      <c r="CJ26">
        <v>79.849999999999994</v>
      </c>
      <c r="CK26" s="1">
        <v>40556</v>
      </c>
      <c r="CL26">
        <v>95.95</v>
      </c>
      <c r="CM26" s="1">
        <v>40585</v>
      </c>
      <c r="CN26">
        <v>101.325</v>
      </c>
      <c r="CO26" s="1">
        <v>40617</v>
      </c>
      <c r="CP26">
        <v>94.875</v>
      </c>
      <c r="CQ26" s="1">
        <v>40676</v>
      </c>
      <c r="CR26">
        <v>87.75</v>
      </c>
      <c r="CS26" s="1">
        <v>40739</v>
      </c>
      <c r="CT26">
        <v>87.875</v>
      </c>
      <c r="CU26" s="1">
        <v>40801</v>
      </c>
      <c r="CV26">
        <v>88.224999999999994</v>
      </c>
      <c r="CW26" s="1">
        <v>40858</v>
      </c>
      <c r="CX26">
        <v>91.05</v>
      </c>
      <c r="CY26" s="1">
        <v>40925</v>
      </c>
      <c r="CZ26">
        <v>96.25</v>
      </c>
      <c r="DA26" s="1">
        <v>40952</v>
      </c>
      <c r="DB26">
        <v>98.15</v>
      </c>
      <c r="DC26" s="1">
        <v>40983</v>
      </c>
      <c r="DD26">
        <v>95.875</v>
      </c>
      <c r="DE26" s="1">
        <v>41043</v>
      </c>
      <c r="DF26">
        <v>78.674999999999997</v>
      </c>
      <c r="DG26" s="1">
        <v>41103</v>
      </c>
      <c r="DH26">
        <v>77</v>
      </c>
      <c r="DI26" s="1">
        <v>41166</v>
      </c>
      <c r="DJ26">
        <v>79.95</v>
      </c>
      <c r="DK26" s="1">
        <v>41225</v>
      </c>
      <c r="DL26">
        <v>90.95</v>
      </c>
      <c r="DM26" s="1">
        <v>41288</v>
      </c>
      <c r="DN26">
        <v>96.85</v>
      </c>
      <c r="DO26" s="1">
        <v>41317</v>
      </c>
      <c r="DP26">
        <v>93.8</v>
      </c>
      <c r="DQ26" s="1">
        <v>41348</v>
      </c>
      <c r="DR26">
        <v>89.9</v>
      </c>
      <c r="DS26" s="1">
        <v>41408</v>
      </c>
      <c r="DT26">
        <v>81.25</v>
      </c>
      <c r="DU26" s="1">
        <v>41470</v>
      </c>
      <c r="DV26">
        <v>81.7</v>
      </c>
      <c r="DW26" s="1">
        <v>41530</v>
      </c>
      <c r="DX26">
        <v>88.8</v>
      </c>
      <c r="DY26" s="1">
        <v>41590</v>
      </c>
      <c r="DZ26">
        <v>93.325000000000003</v>
      </c>
      <c r="EA26" s="1">
        <v>41653</v>
      </c>
      <c r="EB26">
        <v>100.9</v>
      </c>
      <c r="EC26" s="1">
        <v>41682</v>
      </c>
      <c r="ED26">
        <v>104.4</v>
      </c>
      <c r="EE26" s="1">
        <v>41712</v>
      </c>
      <c r="EF26">
        <v>122.55</v>
      </c>
      <c r="EG26" s="1">
        <v>41774</v>
      </c>
      <c r="EH26">
        <v>106</v>
      </c>
      <c r="EI26" s="1">
        <v>41835</v>
      </c>
      <c r="EJ26">
        <v>104.7</v>
      </c>
      <c r="EK26" s="1">
        <v>41897</v>
      </c>
      <c r="EL26">
        <v>94.1</v>
      </c>
      <c r="EM26" s="1">
        <v>41955</v>
      </c>
      <c r="EN26">
        <v>91.7</v>
      </c>
      <c r="EO26" s="1">
        <v>42018</v>
      </c>
      <c r="EP26">
        <v>88.25</v>
      </c>
      <c r="EQ26" s="1">
        <v>42047</v>
      </c>
      <c r="ER26">
        <v>79.05</v>
      </c>
      <c r="ES26" s="1">
        <v>42076</v>
      </c>
      <c r="ET26">
        <v>75.599999999999994</v>
      </c>
      <c r="EU26" s="1">
        <v>42138</v>
      </c>
      <c r="EV26">
        <v>73.400000000000006</v>
      </c>
      <c r="EW26" s="1">
        <v>42200</v>
      </c>
      <c r="EX26">
        <v>61.5</v>
      </c>
      <c r="EY26" s="1">
        <v>42262</v>
      </c>
      <c r="EZ26">
        <v>68.375</v>
      </c>
      <c r="FA26" s="1">
        <v>42320</v>
      </c>
      <c r="FB26">
        <v>63.575000000000003</v>
      </c>
      <c r="FC26" s="1">
        <v>42384</v>
      </c>
      <c r="FD26">
        <v>78.375</v>
      </c>
      <c r="FE26" s="1">
        <v>42412</v>
      </c>
      <c r="FF26">
        <v>79.674999999999997</v>
      </c>
      <c r="FG26" s="1">
        <v>42444</v>
      </c>
      <c r="FH26">
        <v>81.075000000000003</v>
      </c>
      <c r="FI26" s="1">
        <v>42502</v>
      </c>
      <c r="FJ26">
        <v>70.825000000000003</v>
      </c>
      <c r="FK26" s="1">
        <v>42566</v>
      </c>
      <c r="FL26">
        <v>59.575000000000003</v>
      </c>
      <c r="FM26" s="1">
        <v>42628</v>
      </c>
      <c r="FN26">
        <v>53.85</v>
      </c>
      <c r="FO26" s="1">
        <v>42684</v>
      </c>
      <c r="FP26">
        <v>61.875</v>
      </c>
      <c r="FQ26" s="1">
        <v>42752</v>
      </c>
      <c r="FR26">
        <v>78.95</v>
      </c>
      <c r="FS26" s="1">
        <v>42776</v>
      </c>
      <c r="FT26">
        <v>78.400000000000006</v>
      </c>
      <c r="FU26" s="1">
        <v>42809</v>
      </c>
      <c r="FV26">
        <v>78.400000000000006</v>
      </c>
      <c r="FW26" s="1">
        <v>42870</v>
      </c>
      <c r="FX26">
        <v>67.174999999999997</v>
      </c>
      <c r="FY26" s="1">
        <v>42930</v>
      </c>
      <c r="FZ26">
        <v>62.225000000000001</v>
      </c>
      <c r="GA26" s="1">
        <v>42993</v>
      </c>
      <c r="GB26">
        <v>64.099999999999994</v>
      </c>
      <c r="GC26" s="1">
        <v>43049</v>
      </c>
      <c r="GD26">
        <v>74.05</v>
      </c>
      <c r="GE26" s="1">
        <v>43116</v>
      </c>
      <c r="GF26">
        <v>85.025000000000006</v>
      </c>
      <c r="GG26" s="1">
        <v>43143</v>
      </c>
      <c r="GH26">
        <v>81.25</v>
      </c>
      <c r="GI26" s="1">
        <v>43174</v>
      </c>
      <c r="GJ26">
        <v>81.05</v>
      </c>
      <c r="GK26" s="1">
        <v>43234</v>
      </c>
      <c r="GL26">
        <v>64.424999999999997</v>
      </c>
      <c r="GM26" s="1">
        <v>43294</v>
      </c>
      <c r="GN26">
        <v>50.4</v>
      </c>
      <c r="GO26" s="1">
        <v>43357</v>
      </c>
      <c r="GP26">
        <v>65.674999999999997</v>
      </c>
      <c r="GQ26" s="1">
        <v>43416</v>
      </c>
      <c r="GR26">
        <v>67.325000000000003</v>
      </c>
      <c r="GS26" s="1">
        <v>43479</v>
      </c>
      <c r="GT26">
        <v>78.924999999999997</v>
      </c>
      <c r="GU26" s="1">
        <v>43508</v>
      </c>
      <c r="GV26">
        <v>79.650000000000006</v>
      </c>
      <c r="GW26" s="1">
        <v>43539</v>
      </c>
      <c r="GX26">
        <v>89.75</v>
      </c>
      <c r="GY26" s="1">
        <v>43600</v>
      </c>
      <c r="GZ26">
        <v>84.3</v>
      </c>
      <c r="HA26" s="1">
        <v>43661</v>
      </c>
      <c r="HB26">
        <v>71.8</v>
      </c>
      <c r="HC26" s="1">
        <v>43721</v>
      </c>
      <c r="HD26">
        <v>75.099999999999994</v>
      </c>
    </row>
    <row r="27" spans="1:212" x14ac:dyDescent="0.3">
      <c r="A27" s="1">
        <v>38246</v>
      </c>
      <c r="B27">
        <v>66.05</v>
      </c>
      <c r="C27" s="1">
        <v>38303</v>
      </c>
      <c r="D27">
        <v>70.575000000000003</v>
      </c>
      <c r="E27" s="1">
        <v>38366</v>
      </c>
      <c r="F27">
        <v>78.724999999999994</v>
      </c>
      <c r="G27" s="1">
        <v>38397</v>
      </c>
      <c r="H27">
        <v>73.75</v>
      </c>
      <c r="I27" s="1">
        <v>38427</v>
      </c>
      <c r="J27">
        <v>75.349999999999994</v>
      </c>
      <c r="K27" s="1">
        <v>38485</v>
      </c>
      <c r="L27">
        <v>64.125</v>
      </c>
      <c r="M27" s="1">
        <v>38551</v>
      </c>
      <c r="N27">
        <v>55.575000000000003</v>
      </c>
      <c r="O27" s="1">
        <v>38611</v>
      </c>
      <c r="P27">
        <v>63.75</v>
      </c>
      <c r="Q27" s="1">
        <v>38667</v>
      </c>
      <c r="R27">
        <v>68.099999999999994</v>
      </c>
      <c r="S27" s="1">
        <v>38735</v>
      </c>
      <c r="T27">
        <v>69.3</v>
      </c>
      <c r="U27" s="1">
        <v>38761</v>
      </c>
      <c r="V27">
        <v>67.849999999999994</v>
      </c>
      <c r="W27" s="1">
        <v>38792</v>
      </c>
      <c r="X27">
        <v>65.025000000000006</v>
      </c>
      <c r="Y27" s="1">
        <v>38853</v>
      </c>
      <c r="Z27">
        <v>57.05</v>
      </c>
      <c r="AA27" s="1">
        <v>38915</v>
      </c>
      <c r="AB27">
        <v>58.6</v>
      </c>
      <c r="AC27" s="1">
        <v>38978</v>
      </c>
      <c r="AD27">
        <v>63</v>
      </c>
      <c r="AE27" s="1">
        <v>39034</v>
      </c>
      <c r="AF27">
        <v>67.099999999999994</v>
      </c>
      <c r="AG27" s="1">
        <v>39099</v>
      </c>
      <c r="AH27">
        <v>74.924999999999997</v>
      </c>
      <c r="AI27" s="1">
        <v>39126</v>
      </c>
      <c r="AJ27">
        <v>76.575000000000003</v>
      </c>
      <c r="AK27" s="1">
        <v>39157</v>
      </c>
      <c r="AL27">
        <v>74.95</v>
      </c>
      <c r="AM27" s="1">
        <v>39217</v>
      </c>
      <c r="AN27">
        <v>66.174999999999997</v>
      </c>
      <c r="AO27" s="1">
        <v>39279</v>
      </c>
      <c r="AP27">
        <v>66.400000000000006</v>
      </c>
      <c r="AQ27" s="1">
        <v>39342</v>
      </c>
      <c r="AR27">
        <v>71.25</v>
      </c>
      <c r="AS27" s="1">
        <v>39400</v>
      </c>
      <c r="AT27">
        <v>66.2</v>
      </c>
      <c r="AU27" s="1">
        <v>39463</v>
      </c>
      <c r="AV27">
        <v>73.349999999999994</v>
      </c>
      <c r="AW27" s="1">
        <v>39492</v>
      </c>
      <c r="AX27">
        <v>78.924999999999997</v>
      </c>
      <c r="AY27" s="1">
        <v>39524</v>
      </c>
      <c r="AZ27">
        <v>75.099999999999994</v>
      </c>
      <c r="BA27" s="1">
        <v>39583</v>
      </c>
      <c r="BB27">
        <v>72.3</v>
      </c>
      <c r="BC27" s="1">
        <v>39645</v>
      </c>
      <c r="BD27">
        <v>76.55</v>
      </c>
      <c r="BE27" s="1">
        <v>39707</v>
      </c>
      <c r="BF27">
        <v>71.8</v>
      </c>
      <c r="BG27" s="1">
        <v>39765</v>
      </c>
      <c r="BH27">
        <v>70.575000000000003</v>
      </c>
      <c r="BI27" s="1">
        <v>39828</v>
      </c>
      <c r="BJ27">
        <v>77.900000000000006</v>
      </c>
      <c r="BK27" s="1">
        <v>39857</v>
      </c>
      <c r="BL27">
        <v>78.099999999999994</v>
      </c>
      <c r="BM27" s="1">
        <v>39888</v>
      </c>
      <c r="BN27">
        <v>75.099999999999994</v>
      </c>
      <c r="BO27" s="1">
        <v>39951</v>
      </c>
      <c r="BP27">
        <v>64.05</v>
      </c>
      <c r="BQ27" s="1">
        <v>40010</v>
      </c>
      <c r="BR27">
        <v>58.95</v>
      </c>
      <c r="BS27" s="1">
        <v>40072</v>
      </c>
      <c r="BT27">
        <v>57.85</v>
      </c>
      <c r="BU27" s="1">
        <v>40130</v>
      </c>
      <c r="BV27">
        <v>66.75</v>
      </c>
      <c r="BW27" s="1">
        <v>40193</v>
      </c>
      <c r="BX27">
        <v>80.849999999999994</v>
      </c>
      <c r="BY27" s="1">
        <v>40225</v>
      </c>
      <c r="BZ27">
        <v>77.525000000000006</v>
      </c>
      <c r="CA27" s="1">
        <v>40253</v>
      </c>
      <c r="CB27">
        <v>80.400000000000006</v>
      </c>
      <c r="CC27" s="1">
        <v>40312</v>
      </c>
      <c r="CD27">
        <v>75.275000000000006</v>
      </c>
      <c r="CE27" s="1">
        <v>40375</v>
      </c>
      <c r="CF27">
        <v>73.45</v>
      </c>
      <c r="CG27" s="1">
        <v>40437</v>
      </c>
      <c r="CH27">
        <v>79.424999999999997</v>
      </c>
      <c r="CI27" s="1">
        <v>40494</v>
      </c>
      <c r="CJ27">
        <v>77.95</v>
      </c>
      <c r="CK27" s="1">
        <v>40557</v>
      </c>
      <c r="CL27">
        <v>95.474999999999994</v>
      </c>
      <c r="CM27" s="1">
        <v>40588</v>
      </c>
      <c r="CN27">
        <v>101.4</v>
      </c>
      <c r="CO27" s="1">
        <v>40618</v>
      </c>
      <c r="CP27">
        <v>95.1</v>
      </c>
      <c r="CQ27" s="1">
        <v>40679</v>
      </c>
      <c r="CR27">
        <v>86.35</v>
      </c>
      <c r="CS27" s="1">
        <v>40742</v>
      </c>
      <c r="CT27">
        <v>87.2</v>
      </c>
      <c r="CU27" s="1">
        <v>40802</v>
      </c>
      <c r="CV27">
        <v>87.674999999999997</v>
      </c>
      <c r="CW27" s="1">
        <v>40861</v>
      </c>
      <c r="CX27">
        <v>91.575000000000003</v>
      </c>
      <c r="CY27" s="1">
        <v>40926</v>
      </c>
      <c r="CZ27">
        <v>96.75</v>
      </c>
      <c r="DA27" s="1">
        <v>40953</v>
      </c>
      <c r="DB27">
        <v>99.15</v>
      </c>
      <c r="DC27" s="1">
        <v>40984</v>
      </c>
      <c r="DD27">
        <v>94.8</v>
      </c>
      <c r="DE27" s="1">
        <v>41044</v>
      </c>
      <c r="DF27">
        <v>80.075000000000003</v>
      </c>
      <c r="DG27" s="1">
        <v>41106</v>
      </c>
      <c r="DH27">
        <v>76.875</v>
      </c>
      <c r="DI27" s="1">
        <v>41169</v>
      </c>
      <c r="DJ27">
        <v>79.174999999999997</v>
      </c>
      <c r="DK27" s="1">
        <v>41226</v>
      </c>
      <c r="DL27">
        <v>91.3</v>
      </c>
      <c r="DM27" s="1">
        <v>41289</v>
      </c>
      <c r="DN27">
        <v>96.6</v>
      </c>
      <c r="DO27" s="1">
        <v>41318</v>
      </c>
      <c r="DP27">
        <v>93.75</v>
      </c>
      <c r="DQ27" s="1">
        <v>41351</v>
      </c>
      <c r="DR27">
        <v>89.525000000000006</v>
      </c>
      <c r="DS27" s="1">
        <v>41409</v>
      </c>
      <c r="DT27">
        <v>80.25</v>
      </c>
      <c r="DU27" s="1">
        <v>41471</v>
      </c>
      <c r="DV27">
        <v>82.5</v>
      </c>
      <c r="DW27" s="1">
        <v>41533</v>
      </c>
      <c r="DX27">
        <v>89.325000000000003</v>
      </c>
      <c r="DY27" s="1">
        <v>41591</v>
      </c>
      <c r="DZ27">
        <v>92.65</v>
      </c>
      <c r="EA27" s="1">
        <v>41654</v>
      </c>
      <c r="EB27">
        <v>101.2</v>
      </c>
      <c r="EC27" s="1">
        <v>41683</v>
      </c>
      <c r="ED27">
        <v>104.7</v>
      </c>
      <c r="EE27" s="1">
        <v>41715</v>
      </c>
      <c r="EF27">
        <v>124.1</v>
      </c>
      <c r="EG27" s="1">
        <v>41775</v>
      </c>
      <c r="EH27">
        <v>106.1</v>
      </c>
      <c r="EI27" s="1">
        <v>41836</v>
      </c>
      <c r="EJ27">
        <v>104</v>
      </c>
      <c r="EK27" s="1">
        <v>41898</v>
      </c>
      <c r="EL27">
        <v>93.3</v>
      </c>
      <c r="EM27" s="1">
        <v>41956</v>
      </c>
      <c r="EN27">
        <v>92.85</v>
      </c>
      <c r="EO27" s="1">
        <v>42019</v>
      </c>
      <c r="EP27">
        <v>87.924999999999997</v>
      </c>
      <c r="EQ27" s="1">
        <v>42048</v>
      </c>
      <c r="ER27">
        <v>80.55</v>
      </c>
      <c r="ES27" s="1">
        <v>42079</v>
      </c>
      <c r="ET27">
        <v>76.674999999999997</v>
      </c>
      <c r="EU27" s="1">
        <v>42139</v>
      </c>
      <c r="EV27">
        <v>73.650000000000006</v>
      </c>
      <c r="EW27" s="1">
        <v>42201</v>
      </c>
      <c r="EX27">
        <v>61.575000000000003</v>
      </c>
      <c r="EY27" s="1">
        <v>42263</v>
      </c>
      <c r="EZ27">
        <v>66.8</v>
      </c>
      <c r="FA27" s="1">
        <v>42321</v>
      </c>
      <c r="FB27">
        <v>62.225000000000001</v>
      </c>
      <c r="FC27" s="1">
        <v>42388</v>
      </c>
      <c r="FD27">
        <v>78.2</v>
      </c>
      <c r="FE27" s="1">
        <v>42416</v>
      </c>
      <c r="FF27">
        <v>79.275000000000006</v>
      </c>
      <c r="FG27" s="1">
        <v>42445</v>
      </c>
      <c r="FH27">
        <v>81.3</v>
      </c>
      <c r="FI27" s="1">
        <v>42503</v>
      </c>
      <c r="FJ27">
        <v>70.724999999999994</v>
      </c>
      <c r="FK27" s="1">
        <v>42569</v>
      </c>
      <c r="FL27">
        <v>59.3</v>
      </c>
      <c r="FM27" s="1">
        <v>42629</v>
      </c>
      <c r="FN27">
        <v>54.375</v>
      </c>
      <c r="FO27" s="1">
        <v>42685</v>
      </c>
      <c r="FP27">
        <v>61.75</v>
      </c>
      <c r="FQ27" s="1">
        <v>42753</v>
      </c>
      <c r="FR27">
        <v>77.825000000000003</v>
      </c>
      <c r="FS27" s="1">
        <v>42779</v>
      </c>
      <c r="FT27">
        <v>77.825000000000003</v>
      </c>
      <c r="FU27" s="1">
        <v>42810</v>
      </c>
      <c r="FV27">
        <v>78.5</v>
      </c>
      <c r="FW27" s="1">
        <v>42871</v>
      </c>
      <c r="FX27">
        <v>67.599999999999994</v>
      </c>
      <c r="FY27" s="1">
        <v>42933</v>
      </c>
      <c r="FZ27">
        <v>62.625</v>
      </c>
      <c r="GA27" s="1">
        <v>42996</v>
      </c>
      <c r="GB27">
        <v>63.65</v>
      </c>
      <c r="GC27" s="1">
        <v>43052</v>
      </c>
      <c r="GD27">
        <v>74.25</v>
      </c>
      <c r="GE27" s="1">
        <v>43117</v>
      </c>
      <c r="GF27">
        <v>84.924999999999997</v>
      </c>
      <c r="GG27" s="1">
        <v>43144</v>
      </c>
      <c r="GH27">
        <v>80.474999999999994</v>
      </c>
      <c r="GI27" s="1">
        <v>43175</v>
      </c>
      <c r="GJ27">
        <v>80.599999999999994</v>
      </c>
      <c r="GK27" s="1">
        <v>43235</v>
      </c>
      <c r="GL27">
        <v>63.25</v>
      </c>
      <c r="GM27" s="1">
        <v>43297</v>
      </c>
      <c r="GN27">
        <v>49.174999999999997</v>
      </c>
      <c r="GO27" s="1">
        <v>43360</v>
      </c>
      <c r="GP27">
        <v>64.525000000000006</v>
      </c>
      <c r="GQ27" s="1">
        <v>43417</v>
      </c>
      <c r="GR27">
        <v>67.724999999999994</v>
      </c>
      <c r="GS27" s="1">
        <v>43480</v>
      </c>
      <c r="GT27">
        <v>78.650000000000006</v>
      </c>
      <c r="GU27" s="1">
        <v>43509</v>
      </c>
      <c r="GV27">
        <v>80.424999999999997</v>
      </c>
      <c r="GW27" s="1">
        <v>43542</v>
      </c>
      <c r="GX27">
        <v>91.075000000000003</v>
      </c>
      <c r="GY27" s="1">
        <v>43601</v>
      </c>
      <c r="GZ27">
        <v>85.275000000000006</v>
      </c>
      <c r="HA27" s="1">
        <v>43662</v>
      </c>
      <c r="HB27">
        <v>73.349999999999994</v>
      </c>
      <c r="HC27" s="1">
        <v>43724</v>
      </c>
      <c r="HD27">
        <v>75.849999999999994</v>
      </c>
    </row>
    <row r="28" spans="1:212" x14ac:dyDescent="0.3">
      <c r="A28" s="1">
        <v>38247</v>
      </c>
      <c r="B28">
        <v>67.625</v>
      </c>
      <c r="C28" s="1">
        <v>38306</v>
      </c>
      <c r="D28">
        <v>71.150000000000006</v>
      </c>
      <c r="E28" s="1">
        <v>38370</v>
      </c>
      <c r="F28">
        <v>79.05</v>
      </c>
      <c r="G28" s="1">
        <v>38398</v>
      </c>
      <c r="H28">
        <v>74.125</v>
      </c>
      <c r="I28" s="1">
        <v>38428</v>
      </c>
      <c r="J28">
        <v>75.474999999999994</v>
      </c>
      <c r="K28" s="1">
        <v>38488</v>
      </c>
      <c r="L28">
        <v>63.825000000000003</v>
      </c>
      <c r="M28" s="1">
        <v>38552</v>
      </c>
      <c r="N28">
        <v>55.95</v>
      </c>
      <c r="O28" s="1">
        <v>38614</v>
      </c>
      <c r="P28">
        <v>63.774999999999999</v>
      </c>
      <c r="Q28" s="1">
        <v>38670</v>
      </c>
      <c r="R28">
        <v>68.099999999999994</v>
      </c>
      <c r="S28" s="1">
        <v>38736</v>
      </c>
      <c r="T28">
        <v>69.849999999999994</v>
      </c>
      <c r="U28" s="1">
        <v>38762</v>
      </c>
      <c r="V28">
        <v>68.125</v>
      </c>
      <c r="W28" s="1">
        <v>38793</v>
      </c>
      <c r="X28">
        <v>65.55</v>
      </c>
      <c r="Y28" s="1">
        <v>38854</v>
      </c>
      <c r="Z28">
        <v>57.274999999999999</v>
      </c>
      <c r="AA28" s="1">
        <v>38916</v>
      </c>
      <c r="AB28">
        <v>57.725000000000001</v>
      </c>
      <c r="AC28" s="1">
        <v>38979</v>
      </c>
      <c r="AD28">
        <v>63.475000000000001</v>
      </c>
      <c r="AE28" s="1">
        <v>39035</v>
      </c>
      <c r="AF28">
        <v>67</v>
      </c>
      <c r="AG28" s="1">
        <v>39100</v>
      </c>
      <c r="AH28">
        <v>75.125</v>
      </c>
      <c r="AI28" s="1">
        <v>39127</v>
      </c>
      <c r="AJ28">
        <v>77.7</v>
      </c>
      <c r="AK28" s="1">
        <v>39160</v>
      </c>
      <c r="AL28">
        <v>75.174999999999997</v>
      </c>
      <c r="AM28" s="1">
        <v>39218</v>
      </c>
      <c r="AN28">
        <v>66.900000000000006</v>
      </c>
      <c r="AO28" s="1">
        <v>39280</v>
      </c>
      <c r="AP28">
        <v>68.474999999999994</v>
      </c>
      <c r="AQ28" s="1">
        <v>39343</v>
      </c>
      <c r="AR28">
        <v>69.525000000000006</v>
      </c>
      <c r="AS28" s="1">
        <v>39401</v>
      </c>
      <c r="AT28">
        <v>66.400000000000006</v>
      </c>
      <c r="AU28" s="1">
        <v>39464</v>
      </c>
      <c r="AV28">
        <v>75.75</v>
      </c>
      <c r="AW28" s="1">
        <v>39493</v>
      </c>
      <c r="AX28">
        <v>79.150000000000006</v>
      </c>
      <c r="AY28" s="1">
        <v>39525</v>
      </c>
      <c r="AZ28">
        <v>75.325000000000003</v>
      </c>
      <c r="BA28" s="1">
        <v>39584</v>
      </c>
      <c r="BB28">
        <v>73.099999999999994</v>
      </c>
      <c r="BC28" s="1">
        <v>39646</v>
      </c>
      <c r="BD28">
        <v>75.150000000000006</v>
      </c>
      <c r="BE28" s="1">
        <v>39708</v>
      </c>
      <c r="BF28">
        <v>72.150000000000006</v>
      </c>
      <c r="BG28" s="1">
        <v>39766</v>
      </c>
      <c r="BH28">
        <v>70.25</v>
      </c>
      <c r="BI28" s="1">
        <v>39829</v>
      </c>
      <c r="BJ28">
        <v>78.05</v>
      </c>
      <c r="BK28" s="1">
        <v>39861</v>
      </c>
      <c r="BL28">
        <v>75.924999999999997</v>
      </c>
      <c r="BM28" s="1">
        <v>39889</v>
      </c>
      <c r="BN28">
        <v>75.400000000000006</v>
      </c>
      <c r="BO28" s="1">
        <v>39952</v>
      </c>
      <c r="BP28">
        <v>63.274999999999999</v>
      </c>
      <c r="BQ28" s="1">
        <v>40011</v>
      </c>
      <c r="BR28">
        <v>58.95</v>
      </c>
      <c r="BS28" s="1">
        <v>40073</v>
      </c>
      <c r="BT28">
        <v>58.325000000000003</v>
      </c>
      <c r="BU28" s="1">
        <v>40133</v>
      </c>
      <c r="BV28">
        <v>67.2</v>
      </c>
      <c r="BW28" s="1">
        <v>40197</v>
      </c>
      <c r="BX28">
        <v>81.45</v>
      </c>
      <c r="BY28" s="1">
        <v>40226</v>
      </c>
      <c r="BZ28">
        <v>78.275000000000006</v>
      </c>
      <c r="CA28" s="1">
        <v>40254</v>
      </c>
      <c r="CB28">
        <v>80.724999999999994</v>
      </c>
      <c r="CC28" s="1">
        <v>40315</v>
      </c>
      <c r="CD28">
        <v>73.174999999999997</v>
      </c>
      <c r="CE28" s="1">
        <v>40378</v>
      </c>
      <c r="CF28">
        <v>73.150000000000006</v>
      </c>
      <c r="CG28" s="1">
        <v>40438</v>
      </c>
      <c r="CH28">
        <v>79.599999999999994</v>
      </c>
      <c r="CI28" s="1">
        <v>40497</v>
      </c>
      <c r="CJ28">
        <v>78.45</v>
      </c>
      <c r="CK28" s="1">
        <v>40561</v>
      </c>
      <c r="CL28">
        <v>96.95</v>
      </c>
      <c r="CM28" s="1">
        <v>40589</v>
      </c>
      <c r="CN28">
        <v>101.375</v>
      </c>
      <c r="CO28" s="1">
        <v>40619</v>
      </c>
      <c r="CP28">
        <v>97.65</v>
      </c>
      <c r="CQ28" s="1">
        <v>40680</v>
      </c>
      <c r="CR28">
        <v>86.575000000000003</v>
      </c>
      <c r="CS28" s="1">
        <v>40743</v>
      </c>
      <c r="CT28">
        <v>87.85</v>
      </c>
      <c r="CU28" s="1">
        <v>40805</v>
      </c>
      <c r="CV28">
        <v>87.05</v>
      </c>
      <c r="CW28" s="1">
        <v>40862</v>
      </c>
      <c r="CX28">
        <v>92.45</v>
      </c>
      <c r="CY28" s="1">
        <v>40927</v>
      </c>
      <c r="CZ28">
        <v>96.525000000000006</v>
      </c>
      <c r="DA28" s="1">
        <v>40954</v>
      </c>
      <c r="DB28">
        <v>99.1</v>
      </c>
      <c r="DC28" s="1">
        <v>40987</v>
      </c>
      <c r="DD28">
        <v>94.85</v>
      </c>
      <c r="DE28" s="1">
        <v>41045</v>
      </c>
      <c r="DF28">
        <v>80.375</v>
      </c>
      <c r="DG28" s="1">
        <v>41107</v>
      </c>
      <c r="DH28">
        <v>75.724999999999994</v>
      </c>
      <c r="DI28" s="1">
        <v>41170</v>
      </c>
      <c r="DJ28">
        <v>79.8</v>
      </c>
      <c r="DK28" s="1">
        <v>41227</v>
      </c>
      <c r="DL28">
        <v>91</v>
      </c>
      <c r="DM28" s="1">
        <v>41290</v>
      </c>
      <c r="DN28">
        <v>96.65</v>
      </c>
      <c r="DO28" s="1">
        <v>41319</v>
      </c>
      <c r="DP28">
        <v>92.625</v>
      </c>
      <c r="DQ28" s="1">
        <v>41352</v>
      </c>
      <c r="DR28">
        <v>88.95</v>
      </c>
      <c r="DS28" s="1">
        <v>41410</v>
      </c>
      <c r="DT28">
        <v>80.55</v>
      </c>
      <c r="DU28" s="1">
        <v>41472</v>
      </c>
      <c r="DV28">
        <v>82.424999999999997</v>
      </c>
      <c r="DW28" s="1">
        <v>41534</v>
      </c>
      <c r="DX28">
        <v>88.6</v>
      </c>
      <c r="DY28" s="1">
        <v>41592</v>
      </c>
      <c r="DZ28">
        <v>92.1</v>
      </c>
      <c r="EA28" s="1">
        <v>41655</v>
      </c>
      <c r="EB28">
        <v>101.75</v>
      </c>
      <c r="EC28" s="1">
        <v>41684</v>
      </c>
      <c r="ED28">
        <v>105.7</v>
      </c>
      <c r="EE28" s="1">
        <v>41716</v>
      </c>
      <c r="EF28">
        <v>126.85</v>
      </c>
      <c r="EG28" s="1">
        <v>41778</v>
      </c>
      <c r="EH28">
        <v>107</v>
      </c>
      <c r="EI28" s="1">
        <v>41837</v>
      </c>
      <c r="EJ28">
        <v>102.9</v>
      </c>
      <c r="EK28" s="1">
        <v>41899</v>
      </c>
      <c r="EL28">
        <v>91.05</v>
      </c>
      <c r="EM28" s="1">
        <v>41957</v>
      </c>
      <c r="EN28">
        <v>93.85</v>
      </c>
      <c r="EO28" s="1">
        <v>42020</v>
      </c>
      <c r="EP28">
        <v>86.65</v>
      </c>
      <c r="EQ28" s="1">
        <v>42052</v>
      </c>
      <c r="ER28">
        <v>79.325000000000003</v>
      </c>
      <c r="ES28" s="1">
        <v>42080</v>
      </c>
      <c r="ET28">
        <v>77.275000000000006</v>
      </c>
      <c r="EU28" s="1">
        <v>42142</v>
      </c>
      <c r="EV28">
        <v>73.825000000000003</v>
      </c>
      <c r="EW28" s="1">
        <v>42202</v>
      </c>
      <c r="EX28">
        <v>60.674999999999997</v>
      </c>
      <c r="EY28" s="1">
        <v>42264</v>
      </c>
      <c r="EZ28">
        <v>68.7</v>
      </c>
      <c r="FA28" s="1">
        <v>42324</v>
      </c>
      <c r="FB28">
        <v>59.325000000000003</v>
      </c>
      <c r="FC28" s="1">
        <v>42389</v>
      </c>
      <c r="FD28">
        <v>77.825000000000003</v>
      </c>
      <c r="FE28" s="1">
        <v>42417</v>
      </c>
      <c r="FF28">
        <v>79.974999999999994</v>
      </c>
      <c r="FG28" s="1">
        <v>42446</v>
      </c>
      <c r="FH28">
        <v>81.3</v>
      </c>
      <c r="FI28" s="1">
        <v>42506</v>
      </c>
      <c r="FJ28">
        <v>70.45</v>
      </c>
      <c r="FK28" s="1">
        <v>42570</v>
      </c>
      <c r="FL28">
        <v>58.4</v>
      </c>
      <c r="FM28" s="1">
        <v>42632</v>
      </c>
      <c r="FN28">
        <v>52.674999999999997</v>
      </c>
      <c r="FO28" s="1">
        <v>42688</v>
      </c>
      <c r="FP28">
        <v>60.9</v>
      </c>
      <c r="FQ28" s="1">
        <v>42754</v>
      </c>
      <c r="FR28">
        <v>78.150000000000006</v>
      </c>
      <c r="FS28" s="1">
        <v>42780</v>
      </c>
      <c r="FT28">
        <v>79.174999999999997</v>
      </c>
      <c r="FU28" s="1">
        <v>42811</v>
      </c>
      <c r="FV28">
        <v>77.625</v>
      </c>
      <c r="FW28" s="1">
        <v>42872</v>
      </c>
      <c r="FX28">
        <v>67.724999999999994</v>
      </c>
      <c r="FY28" s="1">
        <v>42934</v>
      </c>
      <c r="FZ28">
        <v>62.625</v>
      </c>
      <c r="GA28" s="1">
        <v>42997</v>
      </c>
      <c r="GB28">
        <v>64.375</v>
      </c>
      <c r="GC28" s="1">
        <v>43053</v>
      </c>
      <c r="GD28">
        <v>72.424999999999997</v>
      </c>
      <c r="GE28" s="1">
        <v>43118</v>
      </c>
      <c r="GF28">
        <v>85</v>
      </c>
      <c r="GG28" s="1">
        <v>43145</v>
      </c>
      <c r="GH28">
        <v>81.424999999999997</v>
      </c>
      <c r="GI28" s="1">
        <v>43178</v>
      </c>
      <c r="GJ28">
        <v>78.8</v>
      </c>
      <c r="GK28" s="1">
        <v>43236</v>
      </c>
      <c r="GL28">
        <v>63.625</v>
      </c>
      <c r="GM28" s="1">
        <v>43298</v>
      </c>
      <c r="GN28">
        <v>47.475000000000001</v>
      </c>
      <c r="GO28" s="1">
        <v>43361</v>
      </c>
      <c r="GP28">
        <v>65.8</v>
      </c>
      <c r="GQ28" s="1">
        <v>43418</v>
      </c>
      <c r="GR28">
        <v>67.75</v>
      </c>
      <c r="GS28" s="1">
        <v>43481</v>
      </c>
      <c r="GT28">
        <v>78.174999999999997</v>
      </c>
      <c r="GU28" s="1">
        <v>43510</v>
      </c>
      <c r="GV28">
        <v>80</v>
      </c>
      <c r="GW28" s="1">
        <v>43543</v>
      </c>
      <c r="GX28">
        <v>90.974999999999994</v>
      </c>
      <c r="GY28" s="1">
        <v>43602</v>
      </c>
      <c r="GZ28">
        <v>85.474999999999994</v>
      </c>
      <c r="HA28" s="1">
        <v>43663</v>
      </c>
      <c r="HB28">
        <v>75.724999999999994</v>
      </c>
      <c r="HC28" s="1">
        <v>43725</v>
      </c>
      <c r="HD28">
        <v>73.55</v>
      </c>
    </row>
    <row r="29" spans="1:212" x14ac:dyDescent="0.3">
      <c r="A29" s="1">
        <v>38250</v>
      </c>
      <c r="B29">
        <v>68.349999999999994</v>
      </c>
      <c r="C29" s="1">
        <v>38307</v>
      </c>
      <c r="D29">
        <v>70.55</v>
      </c>
      <c r="E29" s="1">
        <v>38371</v>
      </c>
      <c r="F29">
        <v>79.224999999999994</v>
      </c>
      <c r="G29" s="1">
        <v>38399</v>
      </c>
      <c r="H29">
        <v>74.875</v>
      </c>
      <c r="I29" s="1">
        <v>38429</v>
      </c>
      <c r="J29">
        <v>74.924999999999997</v>
      </c>
      <c r="K29" s="1">
        <v>38489</v>
      </c>
      <c r="L29">
        <v>63.774999999999999</v>
      </c>
      <c r="M29" s="1">
        <v>38553</v>
      </c>
      <c r="N29">
        <v>56.05</v>
      </c>
      <c r="O29" s="1">
        <v>38615</v>
      </c>
      <c r="P29">
        <v>64.2</v>
      </c>
      <c r="Q29" s="1">
        <v>38671</v>
      </c>
      <c r="R29">
        <v>68.174999999999997</v>
      </c>
      <c r="S29" s="1">
        <v>38737</v>
      </c>
      <c r="T29">
        <v>70.325000000000003</v>
      </c>
      <c r="U29" s="1">
        <v>38763</v>
      </c>
      <c r="V29">
        <v>67.174999999999997</v>
      </c>
      <c r="W29" s="1">
        <v>38796</v>
      </c>
      <c r="X29">
        <v>64.650000000000006</v>
      </c>
      <c r="Y29" s="1">
        <v>38855</v>
      </c>
      <c r="Z29">
        <v>57.7</v>
      </c>
      <c r="AA29" s="1">
        <v>38917</v>
      </c>
      <c r="AB29">
        <v>57.4</v>
      </c>
      <c r="AC29" s="1">
        <v>38980</v>
      </c>
      <c r="AD29">
        <v>62.924999999999997</v>
      </c>
      <c r="AE29" s="1">
        <v>39036</v>
      </c>
      <c r="AF29">
        <v>66.474999999999994</v>
      </c>
      <c r="AG29" s="1">
        <v>39101</v>
      </c>
      <c r="AH29">
        <v>74.825000000000003</v>
      </c>
      <c r="AI29" s="1">
        <v>39128</v>
      </c>
      <c r="AJ29">
        <v>77.674999999999997</v>
      </c>
      <c r="AK29" s="1">
        <v>39161</v>
      </c>
      <c r="AL29">
        <v>74.724999999999994</v>
      </c>
      <c r="AM29" s="1">
        <v>39219</v>
      </c>
      <c r="AN29">
        <v>67.125</v>
      </c>
      <c r="AO29" s="1">
        <v>39281</v>
      </c>
      <c r="AP29">
        <v>70.150000000000006</v>
      </c>
      <c r="AQ29" s="1">
        <v>39344</v>
      </c>
      <c r="AR29">
        <v>68.625</v>
      </c>
      <c r="AS29" s="1">
        <v>39402</v>
      </c>
      <c r="AT29">
        <v>65.55</v>
      </c>
      <c r="AU29" s="1">
        <v>39465</v>
      </c>
      <c r="AV29">
        <v>75.45</v>
      </c>
      <c r="AW29" s="1">
        <v>39497</v>
      </c>
      <c r="AX29">
        <v>79.275000000000006</v>
      </c>
      <c r="AY29" s="1">
        <v>39526</v>
      </c>
      <c r="AZ29">
        <v>75</v>
      </c>
      <c r="BA29" s="1">
        <v>39587</v>
      </c>
      <c r="BB29">
        <v>73.424999999999997</v>
      </c>
      <c r="BC29" s="1">
        <v>39647</v>
      </c>
      <c r="BD29">
        <v>74.825000000000003</v>
      </c>
      <c r="BE29" s="1">
        <v>39709</v>
      </c>
      <c r="BF29">
        <v>70.125</v>
      </c>
      <c r="BG29" s="1">
        <v>39769</v>
      </c>
      <c r="BH29">
        <v>69.900000000000006</v>
      </c>
      <c r="BI29" s="1">
        <v>39833</v>
      </c>
      <c r="BJ29">
        <v>77.825000000000003</v>
      </c>
      <c r="BK29" s="1">
        <v>39862</v>
      </c>
      <c r="BL29">
        <v>75.2</v>
      </c>
      <c r="BM29" s="1">
        <v>39890</v>
      </c>
      <c r="BN29">
        <v>75.424999999999997</v>
      </c>
      <c r="BO29" s="1">
        <v>39953</v>
      </c>
      <c r="BP29">
        <v>63.95</v>
      </c>
      <c r="BQ29" s="1">
        <v>40014</v>
      </c>
      <c r="BR29">
        <v>58.35</v>
      </c>
      <c r="BS29" s="1">
        <v>40074</v>
      </c>
      <c r="BT29">
        <v>56.924999999999997</v>
      </c>
      <c r="BU29" s="1">
        <v>40134</v>
      </c>
      <c r="BV29">
        <v>68.099999999999994</v>
      </c>
      <c r="BW29" s="1">
        <v>40198</v>
      </c>
      <c r="BX29">
        <v>80.349999999999994</v>
      </c>
      <c r="BY29" s="1">
        <v>40227</v>
      </c>
      <c r="BZ29">
        <v>79.150000000000006</v>
      </c>
      <c r="CA29" s="1">
        <v>40255</v>
      </c>
      <c r="CB29">
        <v>82.075000000000003</v>
      </c>
      <c r="CC29" s="1">
        <v>40316</v>
      </c>
      <c r="CD29">
        <v>73.400000000000006</v>
      </c>
      <c r="CE29" s="1">
        <v>40379</v>
      </c>
      <c r="CF29">
        <v>72</v>
      </c>
      <c r="CG29" s="1">
        <v>40441</v>
      </c>
      <c r="CH29">
        <v>80.375</v>
      </c>
      <c r="CI29" s="1">
        <v>40498</v>
      </c>
      <c r="CJ29">
        <v>76.849999999999994</v>
      </c>
      <c r="CK29" s="1">
        <v>40562</v>
      </c>
      <c r="CL29">
        <v>96.75</v>
      </c>
      <c r="CM29" s="1">
        <v>40590</v>
      </c>
      <c r="CN29">
        <v>100.65</v>
      </c>
      <c r="CO29" s="1">
        <v>40620</v>
      </c>
      <c r="CP29">
        <v>99.75</v>
      </c>
      <c r="CQ29" s="1">
        <v>40681</v>
      </c>
      <c r="CR29">
        <v>86.3</v>
      </c>
      <c r="CS29" s="1">
        <v>40744</v>
      </c>
      <c r="CT29">
        <v>87.375</v>
      </c>
      <c r="CU29" s="1">
        <v>40806</v>
      </c>
      <c r="CV29">
        <v>87.3</v>
      </c>
      <c r="CW29" s="1">
        <v>40863</v>
      </c>
      <c r="CX29">
        <v>92.05</v>
      </c>
      <c r="CY29" s="1">
        <v>40928</v>
      </c>
      <c r="CZ29">
        <v>96.525000000000006</v>
      </c>
      <c r="DA29" s="1">
        <v>40955</v>
      </c>
      <c r="DB29">
        <v>99.85</v>
      </c>
      <c r="DC29" s="1">
        <v>40988</v>
      </c>
      <c r="DD29">
        <v>94.224999999999994</v>
      </c>
      <c r="DE29" s="1">
        <v>41046</v>
      </c>
      <c r="DF29">
        <v>81.349999999999994</v>
      </c>
      <c r="DG29" s="1">
        <v>41108</v>
      </c>
      <c r="DH29">
        <v>77.400000000000006</v>
      </c>
      <c r="DI29" s="1">
        <v>41171</v>
      </c>
      <c r="DJ29">
        <v>80.7</v>
      </c>
      <c r="DK29" s="1">
        <v>41228</v>
      </c>
      <c r="DL29">
        <v>91.15</v>
      </c>
      <c r="DM29" s="1">
        <v>41291</v>
      </c>
      <c r="DN29">
        <v>96.65</v>
      </c>
      <c r="DO29" s="1">
        <v>41320</v>
      </c>
      <c r="DP29">
        <v>92.85</v>
      </c>
      <c r="DQ29" s="1">
        <v>41353</v>
      </c>
      <c r="DR29">
        <v>88.85</v>
      </c>
      <c r="DS29" s="1">
        <v>41411</v>
      </c>
      <c r="DT29">
        <v>80.3</v>
      </c>
      <c r="DU29" s="1">
        <v>41473</v>
      </c>
      <c r="DV29">
        <v>82.55</v>
      </c>
      <c r="DW29" s="1">
        <v>41535</v>
      </c>
      <c r="DX29">
        <v>89.1</v>
      </c>
      <c r="DY29" s="1">
        <v>41593</v>
      </c>
      <c r="DZ29">
        <v>92.45</v>
      </c>
      <c r="EA29" s="1">
        <v>41656</v>
      </c>
      <c r="EB29">
        <v>101.575</v>
      </c>
      <c r="EC29" s="1">
        <v>41688</v>
      </c>
      <c r="ED29">
        <v>107.1</v>
      </c>
      <c r="EE29" s="1">
        <v>41717</v>
      </c>
      <c r="EF29">
        <v>127.075</v>
      </c>
      <c r="EG29" s="1">
        <v>41779</v>
      </c>
      <c r="EH29">
        <v>107.25</v>
      </c>
      <c r="EI29" s="1">
        <v>41838</v>
      </c>
      <c r="EJ29">
        <v>103.6</v>
      </c>
      <c r="EK29" s="1">
        <v>41900</v>
      </c>
      <c r="EL29">
        <v>90.75</v>
      </c>
      <c r="EM29" s="1">
        <v>41960</v>
      </c>
      <c r="EN29">
        <v>94.1</v>
      </c>
      <c r="EO29" s="1">
        <v>42024</v>
      </c>
      <c r="EP29">
        <v>83.674999999999997</v>
      </c>
      <c r="EQ29" s="1">
        <v>42053</v>
      </c>
      <c r="ER29">
        <v>79.924999999999997</v>
      </c>
      <c r="ES29" s="1">
        <v>42081</v>
      </c>
      <c r="ET29">
        <v>76.375</v>
      </c>
      <c r="EU29" s="1">
        <v>42143</v>
      </c>
      <c r="EV29">
        <v>73.45</v>
      </c>
      <c r="EW29" s="1">
        <v>42205</v>
      </c>
      <c r="EX29">
        <v>60.5</v>
      </c>
      <c r="EY29" s="1">
        <v>42265</v>
      </c>
      <c r="EZ29">
        <v>68.375</v>
      </c>
      <c r="FA29" s="1">
        <v>42325</v>
      </c>
      <c r="FB29">
        <v>61.3</v>
      </c>
      <c r="FC29" s="1">
        <v>42390</v>
      </c>
      <c r="FD29">
        <v>79.3</v>
      </c>
      <c r="FE29" s="1">
        <v>42418</v>
      </c>
      <c r="FF29">
        <v>80</v>
      </c>
      <c r="FG29" s="1">
        <v>42447</v>
      </c>
      <c r="FH29">
        <v>81.349999999999994</v>
      </c>
      <c r="FI29" s="1">
        <v>42507</v>
      </c>
      <c r="FJ29">
        <v>70.674999999999997</v>
      </c>
      <c r="FK29" s="1">
        <v>42571</v>
      </c>
      <c r="FL29">
        <v>58.524999999999999</v>
      </c>
      <c r="FM29" s="1">
        <v>42633</v>
      </c>
      <c r="FN29">
        <v>53.375</v>
      </c>
      <c r="FO29" s="1">
        <v>42689</v>
      </c>
      <c r="FP29">
        <v>60.225000000000001</v>
      </c>
      <c r="FQ29" s="1">
        <v>42755</v>
      </c>
      <c r="FR29">
        <v>77.375</v>
      </c>
      <c r="FS29" s="1">
        <v>42781</v>
      </c>
      <c r="FT29">
        <v>79</v>
      </c>
      <c r="FU29" s="1">
        <v>42814</v>
      </c>
      <c r="FV29">
        <v>77.099999999999994</v>
      </c>
      <c r="FW29" s="1">
        <v>42873</v>
      </c>
      <c r="FX29">
        <v>67.474999999999994</v>
      </c>
      <c r="FY29" s="1">
        <v>42935</v>
      </c>
      <c r="FZ29">
        <v>62.95</v>
      </c>
      <c r="GA29" s="1">
        <v>42998</v>
      </c>
      <c r="GB29">
        <v>64.5</v>
      </c>
      <c r="GC29" s="1">
        <v>43054</v>
      </c>
      <c r="GD29">
        <v>71.625</v>
      </c>
      <c r="GE29" s="1">
        <v>43119</v>
      </c>
      <c r="GF29">
        <v>84.85</v>
      </c>
      <c r="GG29" s="1">
        <v>43146</v>
      </c>
      <c r="GH29">
        <v>81.325000000000003</v>
      </c>
      <c r="GI29" s="1">
        <v>43179</v>
      </c>
      <c r="GJ29">
        <v>78.25</v>
      </c>
      <c r="GK29" s="1">
        <v>43237</v>
      </c>
      <c r="GL29">
        <v>63.674999999999997</v>
      </c>
      <c r="GM29" s="1">
        <v>43299</v>
      </c>
      <c r="GN29">
        <v>47.024999999999999</v>
      </c>
      <c r="GO29" s="1">
        <v>43362</v>
      </c>
      <c r="GP29">
        <v>65.95</v>
      </c>
      <c r="GQ29" s="1">
        <v>43419</v>
      </c>
      <c r="GR29">
        <v>68.75</v>
      </c>
      <c r="GS29" s="1">
        <v>43482</v>
      </c>
      <c r="GT29">
        <v>77.875</v>
      </c>
      <c r="GU29" s="1">
        <v>43511</v>
      </c>
      <c r="GV29">
        <v>80.025000000000006</v>
      </c>
      <c r="GW29" s="1">
        <v>43544</v>
      </c>
      <c r="GX29">
        <v>93.974999999999994</v>
      </c>
      <c r="GY29" s="1">
        <v>43605</v>
      </c>
      <c r="GZ29">
        <v>86.224999999999994</v>
      </c>
      <c r="HA29" s="1">
        <v>43664</v>
      </c>
      <c r="HB29">
        <v>75.275000000000006</v>
      </c>
      <c r="HC29" s="1">
        <v>43726</v>
      </c>
      <c r="HD29">
        <v>74.825000000000003</v>
      </c>
    </row>
    <row r="30" spans="1:212" x14ac:dyDescent="0.3">
      <c r="A30" s="1">
        <v>38251</v>
      </c>
      <c r="B30">
        <v>68.05</v>
      </c>
      <c r="C30" s="1">
        <v>38308</v>
      </c>
      <c r="D30">
        <v>70.075000000000003</v>
      </c>
      <c r="E30" s="1">
        <v>38372</v>
      </c>
      <c r="F30">
        <v>77.974999999999994</v>
      </c>
      <c r="G30" s="1">
        <v>38400</v>
      </c>
      <c r="H30">
        <v>74.674999999999997</v>
      </c>
      <c r="I30" s="1">
        <v>38432</v>
      </c>
      <c r="J30">
        <v>74.924999999999997</v>
      </c>
      <c r="K30" s="1">
        <v>38490</v>
      </c>
      <c r="L30">
        <v>62.6</v>
      </c>
      <c r="M30" s="1">
        <v>38554</v>
      </c>
      <c r="N30">
        <v>56.4</v>
      </c>
      <c r="O30" s="1">
        <v>38616</v>
      </c>
      <c r="P30">
        <v>63.95</v>
      </c>
      <c r="Q30" s="1">
        <v>38672</v>
      </c>
      <c r="R30">
        <v>67.849999999999994</v>
      </c>
      <c r="S30" s="1">
        <v>38740</v>
      </c>
      <c r="T30">
        <v>70</v>
      </c>
      <c r="U30" s="1">
        <v>38764</v>
      </c>
      <c r="V30">
        <v>67.900000000000006</v>
      </c>
      <c r="W30" s="1">
        <v>38797</v>
      </c>
      <c r="X30">
        <v>64.45</v>
      </c>
      <c r="Y30" s="1">
        <v>38856</v>
      </c>
      <c r="Z30">
        <v>57.5</v>
      </c>
      <c r="AA30" s="1">
        <v>38918</v>
      </c>
      <c r="AB30">
        <v>57.375</v>
      </c>
      <c r="AC30" s="1">
        <v>38981</v>
      </c>
      <c r="AD30">
        <v>62.875</v>
      </c>
      <c r="AE30" s="1">
        <v>39037</v>
      </c>
      <c r="AF30">
        <v>67.650000000000006</v>
      </c>
      <c r="AG30" s="1">
        <v>39104</v>
      </c>
      <c r="AH30">
        <v>74.400000000000006</v>
      </c>
      <c r="AI30" s="1">
        <v>39129</v>
      </c>
      <c r="AJ30">
        <v>77.825000000000003</v>
      </c>
      <c r="AK30" s="1">
        <v>39162</v>
      </c>
      <c r="AL30">
        <v>74.25</v>
      </c>
      <c r="AM30" s="1">
        <v>39220</v>
      </c>
      <c r="AN30">
        <v>66.474999999999994</v>
      </c>
      <c r="AO30" s="1">
        <v>39282</v>
      </c>
      <c r="AP30">
        <v>69.75</v>
      </c>
      <c r="AQ30" s="1">
        <v>39345</v>
      </c>
      <c r="AR30">
        <v>68.575000000000003</v>
      </c>
      <c r="AS30" s="1">
        <v>39405</v>
      </c>
      <c r="AT30">
        <v>65.275000000000006</v>
      </c>
      <c r="AU30" s="1">
        <v>39469</v>
      </c>
      <c r="AV30">
        <v>74.45</v>
      </c>
      <c r="AW30" s="1">
        <v>39498</v>
      </c>
      <c r="AX30">
        <v>79.525000000000006</v>
      </c>
      <c r="AY30" s="1">
        <v>39527</v>
      </c>
      <c r="AZ30">
        <v>74.900000000000006</v>
      </c>
      <c r="BA30" s="1">
        <v>39588</v>
      </c>
      <c r="BB30">
        <v>73.724999999999994</v>
      </c>
      <c r="BC30" s="1">
        <v>39650</v>
      </c>
      <c r="BD30">
        <v>75.025000000000006</v>
      </c>
      <c r="BE30" s="1">
        <v>39710</v>
      </c>
      <c r="BF30">
        <v>71.125</v>
      </c>
      <c r="BG30" s="1">
        <v>39770</v>
      </c>
      <c r="BH30">
        <v>69.525000000000006</v>
      </c>
      <c r="BI30" s="1">
        <v>39834</v>
      </c>
      <c r="BJ30">
        <v>77.45</v>
      </c>
      <c r="BK30" s="1">
        <v>39863</v>
      </c>
      <c r="BL30">
        <v>74.075000000000003</v>
      </c>
      <c r="BM30" s="1">
        <v>39891</v>
      </c>
      <c r="BN30">
        <v>75.599999999999994</v>
      </c>
      <c r="BO30" s="1">
        <v>39954</v>
      </c>
      <c r="BP30">
        <v>63.274999999999999</v>
      </c>
      <c r="BQ30" s="1">
        <v>40015</v>
      </c>
      <c r="BR30">
        <v>57.45</v>
      </c>
      <c r="BS30" s="1">
        <v>40077</v>
      </c>
      <c r="BT30">
        <v>55.95</v>
      </c>
      <c r="BU30" s="1">
        <v>40135</v>
      </c>
      <c r="BV30">
        <v>67.849999999999994</v>
      </c>
      <c r="BW30" s="1">
        <v>40199</v>
      </c>
      <c r="BX30">
        <v>79.599999999999994</v>
      </c>
      <c r="BY30" s="1">
        <v>40228</v>
      </c>
      <c r="BZ30">
        <v>78.875</v>
      </c>
      <c r="CA30" s="1">
        <v>40256</v>
      </c>
      <c r="CB30">
        <v>82.1</v>
      </c>
      <c r="CC30" s="1">
        <v>40317</v>
      </c>
      <c r="CD30">
        <v>74.349999999999994</v>
      </c>
      <c r="CE30" s="1">
        <v>40380</v>
      </c>
      <c r="CF30">
        <v>73.150000000000006</v>
      </c>
      <c r="CG30" s="1">
        <v>40442</v>
      </c>
      <c r="CH30">
        <v>80.5</v>
      </c>
      <c r="CI30" s="1">
        <v>40499</v>
      </c>
      <c r="CJ30">
        <v>77.775000000000006</v>
      </c>
      <c r="CK30" s="1">
        <v>40563</v>
      </c>
      <c r="CL30">
        <v>96.974999999999994</v>
      </c>
      <c r="CM30" s="1">
        <v>40591</v>
      </c>
      <c r="CN30">
        <v>101.52500000000001</v>
      </c>
      <c r="CO30" s="1">
        <v>40623</v>
      </c>
      <c r="CP30">
        <v>100.8</v>
      </c>
      <c r="CQ30" s="1">
        <v>40682</v>
      </c>
      <c r="CR30">
        <v>86.525000000000006</v>
      </c>
      <c r="CS30" s="1">
        <v>40745</v>
      </c>
      <c r="CT30">
        <v>87.375</v>
      </c>
      <c r="CU30" s="1">
        <v>40807</v>
      </c>
      <c r="CV30">
        <v>88.1</v>
      </c>
      <c r="CW30" s="1">
        <v>40864</v>
      </c>
      <c r="CX30">
        <v>93.15</v>
      </c>
      <c r="CY30" s="1">
        <v>40931</v>
      </c>
      <c r="CZ30">
        <v>97.65</v>
      </c>
      <c r="DA30" s="1">
        <v>40956</v>
      </c>
      <c r="DB30">
        <v>99.75</v>
      </c>
      <c r="DC30" s="1">
        <v>40989</v>
      </c>
      <c r="DD30">
        <v>94.15</v>
      </c>
      <c r="DE30" s="1">
        <v>41047</v>
      </c>
      <c r="DF30">
        <v>81.400000000000006</v>
      </c>
      <c r="DG30" s="1">
        <v>41109</v>
      </c>
      <c r="DH30">
        <v>76.825000000000003</v>
      </c>
      <c r="DI30" s="1">
        <v>41172</v>
      </c>
      <c r="DJ30">
        <v>80.8</v>
      </c>
      <c r="DK30" s="1">
        <v>41229</v>
      </c>
      <c r="DL30">
        <v>91.25</v>
      </c>
      <c r="DM30" s="1">
        <v>41292</v>
      </c>
      <c r="DN30">
        <v>96.85</v>
      </c>
      <c r="DO30" s="1">
        <v>41324</v>
      </c>
      <c r="DP30">
        <v>91.9</v>
      </c>
      <c r="DQ30" s="1">
        <v>41354</v>
      </c>
      <c r="DR30">
        <v>89.674999999999997</v>
      </c>
      <c r="DS30" s="1">
        <v>41414</v>
      </c>
      <c r="DT30">
        <v>81.075000000000003</v>
      </c>
      <c r="DU30" s="1">
        <v>41474</v>
      </c>
      <c r="DV30">
        <v>82.224999999999994</v>
      </c>
      <c r="DW30" s="1">
        <v>41536</v>
      </c>
      <c r="DX30">
        <v>88.775000000000006</v>
      </c>
      <c r="DY30" s="1">
        <v>41596</v>
      </c>
      <c r="DZ30">
        <v>92.3</v>
      </c>
      <c r="EA30" s="1">
        <v>41660</v>
      </c>
      <c r="EB30">
        <v>101.85</v>
      </c>
      <c r="EC30" s="1">
        <v>41689</v>
      </c>
      <c r="ED30">
        <v>107.35</v>
      </c>
      <c r="EE30" s="1">
        <v>41718</v>
      </c>
      <c r="EF30">
        <v>127.1</v>
      </c>
      <c r="EG30" s="1">
        <v>41780</v>
      </c>
      <c r="EH30">
        <v>108.4</v>
      </c>
      <c r="EI30" s="1">
        <v>41841</v>
      </c>
      <c r="EJ30">
        <v>103.9</v>
      </c>
      <c r="EK30" s="1">
        <v>41901</v>
      </c>
      <c r="EL30">
        <v>91.4</v>
      </c>
      <c r="EM30" s="1">
        <v>41961</v>
      </c>
      <c r="EN30">
        <v>92.95</v>
      </c>
      <c r="EO30" s="1">
        <v>42025</v>
      </c>
      <c r="EP30">
        <v>84.15</v>
      </c>
      <c r="EQ30" s="1">
        <v>42054</v>
      </c>
      <c r="ER30">
        <v>81.8</v>
      </c>
      <c r="ES30" s="1">
        <v>42082</v>
      </c>
      <c r="ET30">
        <v>75.775000000000006</v>
      </c>
      <c r="EU30" s="1">
        <v>42144</v>
      </c>
      <c r="EV30">
        <v>73.650000000000006</v>
      </c>
      <c r="EW30" s="1">
        <v>42206</v>
      </c>
      <c r="EX30">
        <v>59.75</v>
      </c>
      <c r="EY30" s="1">
        <v>42268</v>
      </c>
      <c r="EZ30">
        <v>69.224999999999994</v>
      </c>
      <c r="FA30" s="1">
        <v>42326</v>
      </c>
      <c r="FB30">
        <v>62</v>
      </c>
      <c r="FC30" s="1">
        <v>42391</v>
      </c>
      <c r="FD30">
        <v>78.95</v>
      </c>
      <c r="FE30" s="1">
        <v>42419</v>
      </c>
      <c r="FF30">
        <v>79.099999999999994</v>
      </c>
      <c r="FG30" s="1">
        <v>42450</v>
      </c>
      <c r="FH30">
        <v>79.924999999999997</v>
      </c>
      <c r="FI30" s="1">
        <v>42508</v>
      </c>
      <c r="FJ30">
        <v>70.25</v>
      </c>
      <c r="FK30" s="1">
        <v>42572</v>
      </c>
      <c r="FL30">
        <v>56.45</v>
      </c>
      <c r="FM30" s="1">
        <v>42634</v>
      </c>
      <c r="FN30">
        <v>53.1</v>
      </c>
      <c r="FO30" s="1">
        <v>42690</v>
      </c>
      <c r="FP30">
        <v>61.75</v>
      </c>
      <c r="FQ30" s="1">
        <v>42758</v>
      </c>
      <c r="FR30">
        <v>76.75</v>
      </c>
      <c r="FS30" s="1">
        <v>42782</v>
      </c>
      <c r="FT30">
        <v>78.525000000000006</v>
      </c>
      <c r="FU30" s="1">
        <v>42815</v>
      </c>
      <c r="FV30">
        <v>75.924999999999997</v>
      </c>
      <c r="FW30" s="1">
        <v>42874</v>
      </c>
      <c r="FX30">
        <v>67.900000000000006</v>
      </c>
      <c r="FY30" s="1">
        <v>42936</v>
      </c>
      <c r="FZ30">
        <v>62.95</v>
      </c>
      <c r="GA30" s="1">
        <v>42999</v>
      </c>
      <c r="GB30">
        <v>62.875</v>
      </c>
      <c r="GC30" s="1">
        <v>43055</v>
      </c>
      <c r="GD30">
        <v>70.875</v>
      </c>
      <c r="GE30" s="1">
        <v>43122</v>
      </c>
      <c r="GF30">
        <v>84.625</v>
      </c>
      <c r="GG30" s="1">
        <v>43147</v>
      </c>
      <c r="GH30">
        <v>80.724999999999994</v>
      </c>
      <c r="GI30" s="1">
        <v>43180</v>
      </c>
      <c r="GJ30">
        <v>78.3</v>
      </c>
      <c r="GK30" s="1">
        <v>43238</v>
      </c>
      <c r="GL30">
        <v>62.825000000000003</v>
      </c>
      <c r="GM30" s="1">
        <v>43300</v>
      </c>
      <c r="GN30">
        <v>46.875</v>
      </c>
      <c r="GO30" s="1">
        <v>43363</v>
      </c>
      <c r="GP30">
        <v>65.625</v>
      </c>
      <c r="GQ30" s="1">
        <v>43420</v>
      </c>
      <c r="GR30">
        <v>71.75</v>
      </c>
      <c r="GS30" s="1">
        <v>43483</v>
      </c>
      <c r="GT30">
        <v>79.375</v>
      </c>
      <c r="GU30" s="1">
        <v>43515</v>
      </c>
      <c r="GV30">
        <v>77.025000000000006</v>
      </c>
      <c r="GW30" s="1">
        <v>43545</v>
      </c>
      <c r="GX30">
        <v>98.474999999999994</v>
      </c>
      <c r="GY30" s="1">
        <v>43606</v>
      </c>
      <c r="GZ30">
        <v>84.625</v>
      </c>
      <c r="HA30" s="1">
        <v>43665</v>
      </c>
      <c r="HB30">
        <v>76.75</v>
      </c>
      <c r="HC30" s="1">
        <v>43727</v>
      </c>
      <c r="HD30">
        <v>75.05</v>
      </c>
    </row>
    <row r="31" spans="1:212" x14ac:dyDescent="0.3">
      <c r="A31" s="1">
        <v>38252</v>
      </c>
      <c r="B31">
        <v>67.650000000000006</v>
      </c>
      <c r="C31" s="1">
        <v>38309</v>
      </c>
      <c r="D31">
        <v>70.099999999999994</v>
      </c>
      <c r="E31" s="1">
        <v>38373</v>
      </c>
      <c r="F31">
        <v>78.95</v>
      </c>
      <c r="G31" s="1">
        <v>38401</v>
      </c>
      <c r="H31">
        <v>74.025000000000006</v>
      </c>
      <c r="I31" s="1">
        <v>38433</v>
      </c>
      <c r="J31">
        <v>74.45</v>
      </c>
      <c r="K31" s="1">
        <v>38491</v>
      </c>
      <c r="L31">
        <v>62.35</v>
      </c>
      <c r="M31" s="1">
        <v>38555</v>
      </c>
      <c r="N31">
        <v>55.924999999999997</v>
      </c>
      <c r="O31" s="1">
        <v>38617</v>
      </c>
      <c r="P31">
        <v>64.349999999999994</v>
      </c>
      <c r="Q31" s="1">
        <v>38673</v>
      </c>
      <c r="R31">
        <v>67.174999999999997</v>
      </c>
      <c r="S31" s="1">
        <v>38741</v>
      </c>
      <c r="T31">
        <v>69.075000000000003</v>
      </c>
      <c r="U31" s="1">
        <v>38765</v>
      </c>
      <c r="V31">
        <v>68.474999999999994</v>
      </c>
      <c r="W31" s="1">
        <v>38798</v>
      </c>
      <c r="X31">
        <v>64.075000000000003</v>
      </c>
      <c r="Y31" s="1">
        <v>38859</v>
      </c>
      <c r="Z31">
        <v>56.7</v>
      </c>
      <c r="AA31" s="1">
        <v>38919</v>
      </c>
      <c r="AB31">
        <v>57.8</v>
      </c>
      <c r="AC31" s="1">
        <v>38982</v>
      </c>
      <c r="AD31">
        <v>61.674999999999997</v>
      </c>
      <c r="AE31" s="1">
        <v>39038</v>
      </c>
      <c r="AF31">
        <v>67.224999999999994</v>
      </c>
      <c r="AG31" s="1">
        <v>39105</v>
      </c>
      <c r="AH31">
        <v>75.025000000000006</v>
      </c>
      <c r="AI31" s="1">
        <v>39133</v>
      </c>
      <c r="AJ31">
        <v>76.75</v>
      </c>
      <c r="AK31" s="1">
        <v>39163</v>
      </c>
      <c r="AL31">
        <v>74.924999999999997</v>
      </c>
      <c r="AM31" s="1">
        <v>39223</v>
      </c>
      <c r="AN31">
        <v>65.95</v>
      </c>
      <c r="AO31" s="1">
        <v>39283</v>
      </c>
      <c r="AP31">
        <v>69.474999999999994</v>
      </c>
      <c r="AQ31" s="1">
        <v>39346</v>
      </c>
      <c r="AR31">
        <v>68.099999999999994</v>
      </c>
      <c r="AS31" s="1">
        <v>39406</v>
      </c>
      <c r="AT31">
        <v>66.2</v>
      </c>
      <c r="AU31" s="1">
        <v>39470</v>
      </c>
      <c r="AV31">
        <v>73.5</v>
      </c>
      <c r="AW31" s="1">
        <v>39499</v>
      </c>
      <c r="AX31">
        <v>79</v>
      </c>
      <c r="AY31" s="1">
        <v>39531</v>
      </c>
      <c r="AZ31">
        <v>75.575000000000003</v>
      </c>
      <c r="BA31" s="1">
        <v>39589</v>
      </c>
      <c r="BB31">
        <v>73.674999999999997</v>
      </c>
      <c r="BC31" s="1">
        <v>39651</v>
      </c>
      <c r="BD31">
        <v>75.7</v>
      </c>
      <c r="BE31" s="1">
        <v>39713</v>
      </c>
      <c r="BF31">
        <v>72.599999999999994</v>
      </c>
      <c r="BG31" s="1">
        <v>39771</v>
      </c>
      <c r="BH31">
        <v>69.599999999999994</v>
      </c>
      <c r="BI31" s="1">
        <v>39835</v>
      </c>
      <c r="BJ31">
        <v>77.125</v>
      </c>
      <c r="BK31" s="1">
        <v>39864</v>
      </c>
      <c r="BL31">
        <v>71.575000000000003</v>
      </c>
      <c r="BM31" s="1">
        <v>39892</v>
      </c>
      <c r="BN31">
        <v>74.599999999999994</v>
      </c>
      <c r="BO31" s="1">
        <v>39955</v>
      </c>
      <c r="BP31">
        <v>63.325000000000003</v>
      </c>
      <c r="BQ31" s="1">
        <v>40016</v>
      </c>
      <c r="BR31">
        <v>57.4</v>
      </c>
      <c r="BS31" s="1">
        <v>40078</v>
      </c>
      <c r="BT31">
        <v>55.7</v>
      </c>
      <c r="BU31" s="1">
        <v>40136</v>
      </c>
      <c r="BV31">
        <v>67.349999999999994</v>
      </c>
      <c r="BW31" s="1">
        <v>40200</v>
      </c>
      <c r="BX31">
        <v>79.349999999999994</v>
      </c>
      <c r="BY31" s="1">
        <v>40231</v>
      </c>
      <c r="BZ31">
        <v>79.55</v>
      </c>
      <c r="CA31" s="1">
        <v>40259</v>
      </c>
      <c r="CB31">
        <v>81.95</v>
      </c>
      <c r="CC31" s="1">
        <v>40318</v>
      </c>
      <c r="CD31">
        <v>73.7</v>
      </c>
      <c r="CE31" s="1">
        <v>40381</v>
      </c>
      <c r="CF31">
        <v>74.125</v>
      </c>
      <c r="CG31" s="1">
        <v>40443</v>
      </c>
      <c r="CH31">
        <v>79.674999999999997</v>
      </c>
      <c r="CI31" s="1">
        <v>40500</v>
      </c>
      <c r="CJ31">
        <v>79.825000000000003</v>
      </c>
      <c r="CK31" s="1">
        <v>40564</v>
      </c>
      <c r="CL31">
        <v>97.525000000000006</v>
      </c>
      <c r="CM31" s="1">
        <v>40592</v>
      </c>
      <c r="CN31">
        <v>101.4</v>
      </c>
      <c r="CO31" s="1">
        <v>40624</v>
      </c>
      <c r="CP31">
        <v>100.52500000000001</v>
      </c>
      <c r="CQ31" s="1">
        <v>40683</v>
      </c>
      <c r="CR31">
        <v>86.5</v>
      </c>
      <c r="CS31" s="1">
        <v>40746</v>
      </c>
      <c r="CT31">
        <v>89.174999999999997</v>
      </c>
      <c r="CU31" s="1">
        <v>40808</v>
      </c>
      <c r="CV31">
        <v>86.325000000000003</v>
      </c>
      <c r="CW31" s="1">
        <v>40865</v>
      </c>
      <c r="CX31">
        <v>93.55</v>
      </c>
      <c r="CY31" s="1">
        <v>40932</v>
      </c>
      <c r="CZ31">
        <v>97.8</v>
      </c>
      <c r="DA31" s="1">
        <v>40960</v>
      </c>
      <c r="DB31">
        <v>99.85</v>
      </c>
      <c r="DC31" s="1">
        <v>40990</v>
      </c>
      <c r="DD31">
        <v>94.1</v>
      </c>
      <c r="DE31" s="1">
        <v>41050</v>
      </c>
      <c r="DF31">
        <v>80.400000000000006</v>
      </c>
      <c r="DG31" s="1">
        <v>41110</v>
      </c>
      <c r="DH31">
        <v>76.650000000000006</v>
      </c>
      <c r="DI31" s="1">
        <v>41173</v>
      </c>
      <c r="DJ31">
        <v>81.2</v>
      </c>
      <c r="DK31" s="1">
        <v>41232</v>
      </c>
      <c r="DL31">
        <v>91.974999999999994</v>
      </c>
      <c r="DM31" s="1">
        <v>41296</v>
      </c>
      <c r="DN31">
        <v>97.275000000000006</v>
      </c>
      <c r="DO31" s="1">
        <v>41325</v>
      </c>
      <c r="DP31">
        <v>92.45</v>
      </c>
      <c r="DQ31" s="1">
        <v>41355</v>
      </c>
      <c r="DR31">
        <v>89.65</v>
      </c>
      <c r="DS31" s="1">
        <v>41415</v>
      </c>
      <c r="DT31">
        <v>81.55</v>
      </c>
      <c r="DU31" s="1">
        <v>41477</v>
      </c>
      <c r="DV31">
        <v>82.3</v>
      </c>
      <c r="DW31" s="1">
        <v>41537</v>
      </c>
      <c r="DX31">
        <v>88.05</v>
      </c>
      <c r="DY31" s="1">
        <v>41597</v>
      </c>
      <c r="DZ31">
        <v>92.75</v>
      </c>
      <c r="EA31" s="1">
        <v>41661</v>
      </c>
      <c r="EB31">
        <v>102</v>
      </c>
      <c r="EC31" s="1">
        <v>41690</v>
      </c>
      <c r="ED31">
        <v>107.5</v>
      </c>
      <c r="EE31" s="1">
        <v>41719</v>
      </c>
      <c r="EF31">
        <v>126.9</v>
      </c>
      <c r="EG31" s="1">
        <v>41781</v>
      </c>
      <c r="EH31">
        <v>107.3</v>
      </c>
      <c r="EI31" s="1">
        <v>41842</v>
      </c>
      <c r="EJ31">
        <v>104.5</v>
      </c>
      <c r="EK31" s="1">
        <v>41904</v>
      </c>
      <c r="EL31">
        <v>91.85</v>
      </c>
      <c r="EM31" s="1">
        <v>41962</v>
      </c>
      <c r="EN31">
        <v>93.6</v>
      </c>
      <c r="EO31" s="1">
        <v>42026</v>
      </c>
      <c r="EP31">
        <v>83.15</v>
      </c>
      <c r="EQ31" s="1">
        <v>42055</v>
      </c>
      <c r="ER31">
        <v>81.974999999999994</v>
      </c>
      <c r="ES31" s="1">
        <v>42083</v>
      </c>
      <c r="ET31">
        <v>75.075000000000003</v>
      </c>
      <c r="EU31" s="1">
        <v>42145</v>
      </c>
      <c r="EV31">
        <v>73.924999999999997</v>
      </c>
      <c r="EW31" s="1">
        <v>42207</v>
      </c>
      <c r="EX31">
        <v>62.375</v>
      </c>
      <c r="EY31" s="1">
        <v>42269</v>
      </c>
      <c r="EZ31">
        <v>69.224999999999994</v>
      </c>
      <c r="FA31" s="1">
        <v>42327</v>
      </c>
      <c r="FB31">
        <v>62.024999999999999</v>
      </c>
      <c r="FC31" s="1">
        <v>42394</v>
      </c>
      <c r="FD31">
        <v>79.525000000000006</v>
      </c>
      <c r="FE31" s="1">
        <v>42422</v>
      </c>
      <c r="FF31">
        <v>80.05</v>
      </c>
      <c r="FG31" s="1">
        <v>42451</v>
      </c>
      <c r="FH31">
        <v>80.599999999999994</v>
      </c>
      <c r="FI31" s="1">
        <v>42509</v>
      </c>
      <c r="FJ31">
        <v>68.95</v>
      </c>
      <c r="FK31" s="1">
        <v>42573</v>
      </c>
      <c r="FL31">
        <v>58.475000000000001</v>
      </c>
      <c r="FM31" s="1">
        <v>42635</v>
      </c>
      <c r="FN31">
        <v>53.475000000000001</v>
      </c>
      <c r="FO31" s="1">
        <v>42691</v>
      </c>
      <c r="FP31">
        <v>61.3</v>
      </c>
      <c r="FQ31" s="1">
        <v>42759</v>
      </c>
      <c r="FR31">
        <v>76.775000000000006</v>
      </c>
      <c r="FS31" s="1">
        <v>42783</v>
      </c>
      <c r="FT31">
        <v>79.400000000000006</v>
      </c>
      <c r="FU31" s="1">
        <v>42816</v>
      </c>
      <c r="FV31">
        <v>75.7</v>
      </c>
      <c r="FW31" s="1">
        <v>42877</v>
      </c>
      <c r="FX31">
        <v>67.924999999999997</v>
      </c>
      <c r="FY31" s="1">
        <v>42937</v>
      </c>
      <c r="FZ31">
        <v>61.975000000000001</v>
      </c>
      <c r="GA31" s="1">
        <v>43000</v>
      </c>
      <c r="GB31">
        <v>61.9</v>
      </c>
      <c r="GC31" s="1">
        <v>43056</v>
      </c>
      <c r="GD31">
        <v>71.150000000000006</v>
      </c>
      <c r="GE31" s="1">
        <v>43123</v>
      </c>
      <c r="GF31">
        <v>83.95</v>
      </c>
      <c r="GG31" s="1">
        <v>43151</v>
      </c>
      <c r="GH31">
        <v>82.075000000000003</v>
      </c>
      <c r="GI31" s="1">
        <v>43181</v>
      </c>
      <c r="GJ31">
        <v>76.974999999999994</v>
      </c>
      <c r="GK31" s="1">
        <v>43241</v>
      </c>
      <c r="GL31">
        <v>62.3</v>
      </c>
      <c r="GM31" s="1">
        <v>43301</v>
      </c>
      <c r="GN31">
        <v>45.924999999999997</v>
      </c>
      <c r="GO31" s="1">
        <v>43364</v>
      </c>
      <c r="GP31">
        <v>64.924999999999997</v>
      </c>
      <c r="GQ31" s="1">
        <v>43423</v>
      </c>
      <c r="GR31">
        <v>73</v>
      </c>
      <c r="GS31" s="1">
        <v>43487</v>
      </c>
      <c r="GT31">
        <v>79.674999999999997</v>
      </c>
      <c r="GU31" s="1">
        <v>43516</v>
      </c>
      <c r="GV31">
        <v>75.7</v>
      </c>
      <c r="GW31" s="1">
        <v>43546</v>
      </c>
      <c r="GX31">
        <v>99.5</v>
      </c>
      <c r="GY31" s="1">
        <v>43607</v>
      </c>
      <c r="GZ31">
        <v>84.2</v>
      </c>
      <c r="HA31" s="1">
        <v>43668</v>
      </c>
      <c r="HB31">
        <v>77.025000000000006</v>
      </c>
      <c r="HC31" s="1">
        <v>43728</v>
      </c>
      <c r="HD31">
        <v>73.900000000000006</v>
      </c>
    </row>
    <row r="32" spans="1:212" x14ac:dyDescent="0.3">
      <c r="A32" s="1">
        <v>38253</v>
      </c>
      <c r="B32">
        <v>68.650000000000006</v>
      </c>
      <c r="C32" s="1">
        <v>38310</v>
      </c>
      <c r="D32">
        <v>71.174999999999997</v>
      </c>
      <c r="E32" s="1">
        <v>38376</v>
      </c>
      <c r="F32">
        <v>78.349999999999994</v>
      </c>
      <c r="G32" s="1">
        <v>38405</v>
      </c>
      <c r="H32">
        <v>74.150000000000006</v>
      </c>
      <c r="I32" s="1">
        <v>38434</v>
      </c>
      <c r="J32">
        <v>73.2</v>
      </c>
      <c r="K32" s="1">
        <v>38492</v>
      </c>
      <c r="L32">
        <v>61.35</v>
      </c>
      <c r="M32" s="1">
        <v>38558</v>
      </c>
      <c r="N32">
        <v>56.2</v>
      </c>
      <c r="O32" s="1">
        <v>38618</v>
      </c>
      <c r="P32">
        <v>64.849999999999994</v>
      </c>
      <c r="Q32" s="1">
        <v>38674</v>
      </c>
      <c r="R32">
        <v>67.825000000000003</v>
      </c>
      <c r="S32" s="1">
        <v>38742</v>
      </c>
      <c r="T32">
        <v>68.45</v>
      </c>
      <c r="U32" s="1">
        <v>38769</v>
      </c>
      <c r="V32">
        <v>68.325000000000003</v>
      </c>
      <c r="W32" s="1">
        <v>38799</v>
      </c>
      <c r="X32">
        <v>65.224999999999994</v>
      </c>
      <c r="Y32" s="1">
        <v>38860</v>
      </c>
      <c r="Z32">
        <v>55.45</v>
      </c>
      <c r="AA32" s="1">
        <v>38922</v>
      </c>
      <c r="AB32">
        <v>57.95</v>
      </c>
      <c r="AC32" s="1">
        <v>38985</v>
      </c>
      <c r="AD32">
        <v>61.2</v>
      </c>
      <c r="AE32" s="1">
        <v>39041</v>
      </c>
      <c r="AF32">
        <v>68.375</v>
      </c>
      <c r="AG32" s="1">
        <v>39106</v>
      </c>
      <c r="AH32">
        <v>75.974999999999994</v>
      </c>
      <c r="AI32" s="1">
        <v>39134</v>
      </c>
      <c r="AJ32">
        <v>77.3</v>
      </c>
      <c r="AK32" s="1">
        <v>39164</v>
      </c>
      <c r="AL32">
        <v>74.825000000000003</v>
      </c>
      <c r="AM32" s="1">
        <v>39224</v>
      </c>
      <c r="AN32">
        <v>65.2</v>
      </c>
      <c r="AO32" s="1">
        <v>39286</v>
      </c>
      <c r="AP32">
        <v>70</v>
      </c>
      <c r="AQ32" s="1">
        <v>39349</v>
      </c>
      <c r="AR32">
        <v>67.55</v>
      </c>
      <c r="AS32" s="1">
        <v>39407</v>
      </c>
      <c r="AT32">
        <v>66.325000000000003</v>
      </c>
      <c r="AU32" s="1">
        <v>39471</v>
      </c>
      <c r="AV32">
        <v>74.275000000000006</v>
      </c>
      <c r="AW32" s="1">
        <v>39500</v>
      </c>
      <c r="AX32">
        <v>78.55</v>
      </c>
      <c r="AY32" s="1">
        <v>39532</v>
      </c>
      <c r="AZ32">
        <v>76.7</v>
      </c>
      <c r="BA32" s="1">
        <v>39590</v>
      </c>
      <c r="BB32">
        <v>73.849999999999994</v>
      </c>
      <c r="BC32" s="1">
        <v>39652</v>
      </c>
      <c r="BD32">
        <v>75</v>
      </c>
      <c r="BE32" s="1">
        <v>39714</v>
      </c>
      <c r="BF32">
        <v>71.875</v>
      </c>
      <c r="BG32" s="1">
        <v>39772</v>
      </c>
      <c r="BH32">
        <v>71.25</v>
      </c>
      <c r="BI32" s="1">
        <v>39836</v>
      </c>
      <c r="BJ32">
        <v>75.75</v>
      </c>
      <c r="BK32" s="1">
        <v>39867</v>
      </c>
      <c r="BL32">
        <v>71.95</v>
      </c>
      <c r="BM32" s="1">
        <v>39895</v>
      </c>
      <c r="BN32">
        <v>74.099999999999994</v>
      </c>
      <c r="BO32" s="1">
        <v>39959</v>
      </c>
      <c r="BP32">
        <v>63.375</v>
      </c>
      <c r="BQ32" s="1">
        <v>40017</v>
      </c>
      <c r="BR32">
        <v>56.2</v>
      </c>
      <c r="BS32" s="1">
        <v>40079</v>
      </c>
      <c r="BT32">
        <v>56.6</v>
      </c>
      <c r="BU32" s="1">
        <v>40137</v>
      </c>
      <c r="BV32">
        <v>68.75</v>
      </c>
      <c r="BW32" s="1">
        <v>40203</v>
      </c>
      <c r="BX32">
        <v>78.400000000000006</v>
      </c>
      <c r="BY32" s="1">
        <v>40232</v>
      </c>
      <c r="BZ32">
        <v>79.125</v>
      </c>
      <c r="CA32" s="1">
        <v>40260</v>
      </c>
      <c r="CB32">
        <v>81.650000000000006</v>
      </c>
      <c r="CC32" s="1">
        <v>40319</v>
      </c>
      <c r="CD32">
        <v>74.55</v>
      </c>
      <c r="CE32" s="1">
        <v>40382</v>
      </c>
      <c r="CF32">
        <v>74.349999999999994</v>
      </c>
      <c r="CG32" s="1">
        <v>40444</v>
      </c>
      <c r="CH32">
        <v>79.2</v>
      </c>
      <c r="CI32" s="1">
        <v>40501</v>
      </c>
      <c r="CJ32">
        <v>80.8</v>
      </c>
      <c r="CK32" s="1">
        <v>40567</v>
      </c>
      <c r="CL32">
        <v>97.525000000000006</v>
      </c>
      <c r="CM32" s="1">
        <v>40596</v>
      </c>
      <c r="CN32">
        <v>100.85</v>
      </c>
      <c r="CO32" s="1">
        <v>40625</v>
      </c>
      <c r="CP32">
        <v>99.875</v>
      </c>
      <c r="CQ32" s="1">
        <v>40686</v>
      </c>
      <c r="CR32">
        <v>83.7</v>
      </c>
      <c r="CS32" s="1">
        <v>40749</v>
      </c>
      <c r="CT32">
        <v>88.8</v>
      </c>
      <c r="CU32" s="1">
        <v>40809</v>
      </c>
      <c r="CV32">
        <v>87.924999999999997</v>
      </c>
      <c r="CW32" s="1">
        <v>40868</v>
      </c>
      <c r="CX32">
        <v>94.05</v>
      </c>
      <c r="CY32" s="1">
        <v>40933</v>
      </c>
      <c r="CZ32">
        <v>97.85</v>
      </c>
      <c r="DA32" s="1">
        <v>40961</v>
      </c>
      <c r="DB32">
        <v>100.3</v>
      </c>
      <c r="DC32" s="1">
        <v>40991</v>
      </c>
      <c r="DD32">
        <v>93.5</v>
      </c>
      <c r="DE32" s="1">
        <v>41051</v>
      </c>
      <c r="DF32">
        <v>79.650000000000006</v>
      </c>
      <c r="DG32" s="1">
        <v>41113</v>
      </c>
      <c r="DH32">
        <v>76.05</v>
      </c>
      <c r="DI32" s="1">
        <v>41176</v>
      </c>
      <c r="DJ32">
        <v>81.275000000000006</v>
      </c>
      <c r="DK32" s="1">
        <v>41233</v>
      </c>
      <c r="DL32">
        <v>92.5</v>
      </c>
      <c r="DM32" s="1">
        <v>41297</v>
      </c>
      <c r="DN32">
        <v>96.9</v>
      </c>
      <c r="DO32" s="1">
        <v>41326</v>
      </c>
      <c r="DP32">
        <v>91.55</v>
      </c>
      <c r="DQ32" s="1">
        <v>41358</v>
      </c>
      <c r="DR32">
        <v>90.724999999999994</v>
      </c>
      <c r="DS32" s="1">
        <v>41416</v>
      </c>
      <c r="DT32">
        <v>82.525000000000006</v>
      </c>
      <c r="DU32" s="1">
        <v>41478</v>
      </c>
      <c r="DV32">
        <v>82.974999999999994</v>
      </c>
      <c r="DW32" s="1">
        <v>41540</v>
      </c>
      <c r="DX32">
        <v>88.25</v>
      </c>
      <c r="DY32" s="1">
        <v>41598</v>
      </c>
      <c r="DZ32">
        <v>93.6</v>
      </c>
      <c r="EA32" s="1">
        <v>41662</v>
      </c>
      <c r="EB32">
        <v>102.1</v>
      </c>
      <c r="EC32" s="1">
        <v>41691</v>
      </c>
      <c r="ED32">
        <v>107.55</v>
      </c>
      <c r="EE32" s="1">
        <v>41722</v>
      </c>
      <c r="EF32">
        <v>125.35</v>
      </c>
      <c r="EG32" s="1">
        <v>41782</v>
      </c>
      <c r="EH32">
        <v>105.6</v>
      </c>
      <c r="EI32" s="1">
        <v>41843</v>
      </c>
      <c r="EJ32">
        <v>101.5</v>
      </c>
      <c r="EK32" s="1">
        <v>41905</v>
      </c>
      <c r="EL32">
        <v>91.05</v>
      </c>
      <c r="EM32" s="1">
        <v>41963</v>
      </c>
      <c r="EN32">
        <v>92.75</v>
      </c>
      <c r="EO32" s="1">
        <v>42027</v>
      </c>
      <c r="EP32">
        <v>80.2</v>
      </c>
      <c r="EQ32" s="1">
        <v>42058</v>
      </c>
      <c r="ER32">
        <v>82.8</v>
      </c>
      <c r="ES32" s="1">
        <v>42086</v>
      </c>
      <c r="ET32">
        <v>74.775000000000006</v>
      </c>
      <c r="EU32" s="1">
        <v>42146</v>
      </c>
      <c r="EV32">
        <v>74.174999999999997</v>
      </c>
      <c r="EW32" s="1">
        <v>42208</v>
      </c>
      <c r="EX32">
        <v>61.75</v>
      </c>
      <c r="EY32" s="1">
        <v>42270</v>
      </c>
      <c r="EZ32">
        <v>68.724999999999994</v>
      </c>
      <c r="FA32" s="1">
        <v>42328</v>
      </c>
      <c r="FB32">
        <v>63.524999999999999</v>
      </c>
      <c r="FC32" s="1">
        <v>42395</v>
      </c>
      <c r="FD32">
        <v>79.75</v>
      </c>
      <c r="FE32" s="1">
        <v>42423</v>
      </c>
      <c r="FF32">
        <v>80.099999999999994</v>
      </c>
      <c r="FG32" s="1">
        <v>42452</v>
      </c>
      <c r="FH32">
        <v>80.525000000000006</v>
      </c>
      <c r="FI32" s="1">
        <v>42510</v>
      </c>
      <c r="FJ32">
        <v>68.424999999999997</v>
      </c>
      <c r="FK32" s="1">
        <v>42576</v>
      </c>
      <c r="FL32">
        <v>59.05</v>
      </c>
      <c r="FM32" s="1">
        <v>42636</v>
      </c>
      <c r="FN32">
        <v>53.35</v>
      </c>
      <c r="FO32" s="1">
        <v>42692</v>
      </c>
      <c r="FP32">
        <v>61.125</v>
      </c>
      <c r="FQ32" s="1">
        <v>42760</v>
      </c>
      <c r="FR32">
        <v>78.375</v>
      </c>
      <c r="FS32" s="1">
        <v>42787</v>
      </c>
      <c r="FT32">
        <v>79.2</v>
      </c>
      <c r="FU32" s="1">
        <v>42817</v>
      </c>
      <c r="FV32">
        <v>77.125</v>
      </c>
      <c r="FW32" s="1">
        <v>42878</v>
      </c>
      <c r="FX32">
        <v>68</v>
      </c>
      <c r="FY32" s="1">
        <v>42940</v>
      </c>
      <c r="FZ32">
        <v>61.174999999999997</v>
      </c>
      <c r="GA32" s="1">
        <v>43003</v>
      </c>
      <c r="GB32">
        <v>62.6</v>
      </c>
      <c r="GC32" s="1">
        <v>43059</v>
      </c>
      <c r="GD32">
        <v>72.375</v>
      </c>
      <c r="GE32" s="1">
        <v>43124</v>
      </c>
      <c r="GF32">
        <v>84.825000000000003</v>
      </c>
      <c r="GG32" s="1">
        <v>43152</v>
      </c>
      <c r="GH32">
        <v>82.375</v>
      </c>
      <c r="GI32" s="1">
        <v>43182</v>
      </c>
      <c r="GJ32">
        <v>75.45</v>
      </c>
      <c r="GK32" s="1">
        <v>43242</v>
      </c>
      <c r="GL32">
        <v>61.05</v>
      </c>
      <c r="GM32" s="1">
        <v>43304</v>
      </c>
      <c r="GN32">
        <v>47.274999999999999</v>
      </c>
      <c r="GO32" s="1">
        <v>43367</v>
      </c>
      <c r="GP32">
        <v>65.45</v>
      </c>
      <c r="GQ32" s="1">
        <v>43424</v>
      </c>
      <c r="GR32">
        <v>71.674999999999997</v>
      </c>
      <c r="GS32" s="1">
        <v>43488</v>
      </c>
      <c r="GT32">
        <v>79.275000000000006</v>
      </c>
      <c r="GU32" s="1">
        <v>43517</v>
      </c>
      <c r="GV32">
        <v>78.3</v>
      </c>
      <c r="GW32" s="1">
        <v>43549</v>
      </c>
      <c r="GX32">
        <v>99.1</v>
      </c>
      <c r="GY32" s="1">
        <v>43608</v>
      </c>
      <c r="GZ32">
        <v>84.375</v>
      </c>
      <c r="HA32" s="1">
        <v>43669</v>
      </c>
      <c r="HB32">
        <v>79.674999999999997</v>
      </c>
      <c r="HC32" s="1">
        <v>43731</v>
      </c>
      <c r="HD32">
        <v>75.125</v>
      </c>
    </row>
    <row r="33" spans="1:212" x14ac:dyDescent="0.3">
      <c r="A33" s="1">
        <v>38254</v>
      </c>
      <c r="B33">
        <v>67.849999999999994</v>
      </c>
      <c r="C33" s="1">
        <v>38313</v>
      </c>
      <c r="D33">
        <v>71.325000000000003</v>
      </c>
      <c r="E33" s="1">
        <v>38377</v>
      </c>
      <c r="F33">
        <v>78.474999999999994</v>
      </c>
      <c r="G33" s="1">
        <v>38406</v>
      </c>
      <c r="H33">
        <v>75.5</v>
      </c>
      <c r="I33" s="1">
        <v>38435</v>
      </c>
      <c r="J33">
        <v>72.974999999999994</v>
      </c>
      <c r="K33" s="1">
        <v>38495</v>
      </c>
      <c r="L33">
        <v>60.475000000000001</v>
      </c>
      <c r="M33" s="1">
        <v>38559</v>
      </c>
      <c r="N33">
        <v>55.075000000000003</v>
      </c>
      <c r="O33" s="1">
        <v>38621</v>
      </c>
      <c r="P33">
        <v>64.95</v>
      </c>
      <c r="Q33" s="1">
        <v>38677</v>
      </c>
      <c r="R33">
        <v>66.575000000000003</v>
      </c>
      <c r="S33" s="1">
        <v>38743</v>
      </c>
      <c r="T33">
        <v>68.674999999999997</v>
      </c>
      <c r="U33" s="1">
        <v>38770</v>
      </c>
      <c r="V33">
        <v>68.150000000000006</v>
      </c>
      <c r="W33" s="1">
        <v>38800</v>
      </c>
      <c r="X33">
        <v>65.674999999999997</v>
      </c>
      <c r="Y33" s="1">
        <v>38861</v>
      </c>
      <c r="Z33">
        <v>56.05</v>
      </c>
      <c r="AA33" s="1">
        <v>38923</v>
      </c>
      <c r="AB33">
        <v>57.125</v>
      </c>
      <c r="AC33" s="1">
        <v>38986</v>
      </c>
      <c r="AD33">
        <v>61.225000000000001</v>
      </c>
      <c r="AE33" s="1">
        <v>39042</v>
      </c>
      <c r="AF33">
        <v>68.625</v>
      </c>
      <c r="AG33" s="1">
        <v>39107</v>
      </c>
      <c r="AH33">
        <v>76.650000000000006</v>
      </c>
      <c r="AI33" s="1">
        <v>39135</v>
      </c>
      <c r="AJ33">
        <v>77.025000000000006</v>
      </c>
      <c r="AK33" s="1">
        <v>39167</v>
      </c>
      <c r="AL33">
        <v>74.924999999999997</v>
      </c>
      <c r="AM33" s="1">
        <v>39225</v>
      </c>
      <c r="AN33">
        <v>65.674999999999997</v>
      </c>
      <c r="AO33" s="1">
        <v>39287</v>
      </c>
      <c r="AP33">
        <v>69.05</v>
      </c>
      <c r="AQ33" s="1">
        <v>39350</v>
      </c>
      <c r="AR33">
        <v>67.224999999999994</v>
      </c>
      <c r="AS33" s="1">
        <v>39409</v>
      </c>
      <c r="AT33">
        <v>66.724999999999994</v>
      </c>
      <c r="AU33" s="1">
        <v>39472</v>
      </c>
      <c r="AV33">
        <v>74.924999999999997</v>
      </c>
      <c r="AW33" s="1">
        <v>39503</v>
      </c>
      <c r="AX33">
        <v>76</v>
      </c>
      <c r="AY33" s="1">
        <v>39533</v>
      </c>
      <c r="AZ33">
        <v>75</v>
      </c>
      <c r="BA33" s="1">
        <v>39591</v>
      </c>
      <c r="BB33">
        <v>74</v>
      </c>
      <c r="BC33" s="1">
        <v>39653</v>
      </c>
      <c r="BD33">
        <v>75.349999999999994</v>
      </c>
      <c r="BE33" s="1">
        <v>39715</v>
      </c>
      <c r="BF33">
        <v>72.275000000000006</v>
      </c>
      <c r="BG33" s="1">
        <v>39773</v>
      </c>
      <c r="BH33">
        <v>70.525000000000006</v>
      </c>
      <c r="BI33" s="1">
        <v>39839</v>
      </c>
      <c r="BJ33">
        <v>74.900000000000006</v>
      </c>
      <c r="BK33" s="1">
        <v>39868</v>
      </c>
      <c r="BL33">
        <v>71.05</v>
      </c>
      <c r="BM33" s="1">
        <v>39896</v>
      </c>
      <c r="BN33">
        <v>74.5</v>
      </c>
      <c r="BO33" s="1">
        <v>39960</v>
      </c>
      <c r="BP33">
        <v>63.274999999999999</v>
      </c>
      <c r="BQ33" s="1">
        <v>40018</v>
      </c>
      <c r="BR33">
        <v>54.375</v>
      </c>
      <c r="BS33" s="1">
        <v>40080</v>
      </c>
      <c r="BT33">
        <v>56.1</v>
      </c>
      <c r="BU33" s="1">
        <v>40140</v>
      </c>
      <c r="BV33">
        <v>69.224999999999994</v>
      </c>
      <c r="BW33" s="1">
        <v>40204</v>
      </c>
      <c r="BX33">
        <v>76.8</v>
      </c>
      <c r="BY33" s="1">
        <v>40233</v>
      </c>
      <c r="BZ33">
        <v>79.724999999999994</v>
      </c>
      <c r="CA33" s="1">
        <v>40261</v>
      </c>
      <c r="CB33">
        <v>80.55</v>
      </c>
      <c r="CC33" s="1">
        <v>40322</v>
      </c>
      <c r="CD33">
        <v>74.599999999999994</v>
      </c>
      <c r="CE33" s="1">
        <v>40385</v>
      </c>
      <c r="CF33">
        <v>73.025000000000006</v>
      </c>
      <c r="CG33" s="1">
        <v>40445</v>
      </c>
      <c r="CH33">
        <v>79.474999999999994</v>
      </c>
      <c r="CI33" s="1">
        <v>40504</v>
      </c>
      <c r="CJ33">
        <v>80.7</v>
      </c>
      <c r="CK33" s="1">
        <v>40568</v>
      </c>
      <c r="CL33">
        <v>97.275000000000006</v>
      </c>
      <c r="CM33" s="1">
        <v>40597</v>
      </c>
      <c r="CN33">
        <v>100.5</v>
      </c>
      <c r="CO33" s="1">
        <v>40626</v>
      </c>
      <c r="CP33">
        <v>100.6</v>
      </c>
      <c r="CQ33" s="1">
        <v>40687</v>
      </c>
      <c r="CR33">
        <v>82.875</v>
      </c>
      <c r="CS33" s="1">
        <v>40750</v>
      </c>
      <c r="CT33">
        <v>88.375</v>
      </c>
      <c r="CU33" s="1">
        <v>40812</v>
      </c>
      <c r="CV33">
        <v>87.65</v>
      </c>
      <c r="CW33" s="1">
        <v>40869</v>
      </c>
      <c r="CX33">
        <v>94</v>
      </c>
      <c r="CY33" s="1">
        <v>40934</v>
      </c>
      <c r="CZ33">
        <v>96.85</v>
      </c>
      <c r="DA33" s="1">
        <v>40962</v>
      </c>
      <c r="DB33">
        <v>99.474999999999994</v>
      </c>
      <c r="DC33" s="1">
        <v>40994</v>
      </c>
      <c r="DD33">
        <v>93.625</v>
      </c>
      <c r="DE33" s="1">
        <v>41052</v>
      </c>
      <c r="DF33">
        <v>79.849999999999994</v>
      </c>
      <c r="DG33" s="1">
        <v>41114</v>
      </c>
      <c r="DH33">
        <v>75.599999999999994</v>
      </c>
      <c r="DI33" s="1">
        <v>41177</v>
      </c>
      <c r="DJ33">
        <v>80.575000000000003</v>
      </c>
      <c r="DK33" s="1">
        <v>41234</v>
      </c>
      <c r="DL33">
        <v>92.05</v>
      </c>
      <c r="DM33" s="1">
        <v>41298</v>
      </c>
      <c r="DN33">
        <v>97.6</v>
      </c>
      <c r="DO33" s="1">
        <v>41327</v>
      </c>
      <c r="DP33">
        <v>90.974999999999994</v>
      </c>
      <c r="DQ33" s="1">
        <v>41359</v>
      </c>
      <c r="DR33">
        <v>91</v>
      </c>
      <c r="DS33" s="1">
        <v>41417</v>
      </c>
      <c r="DT33">
        <v>82.1</v>
      </c>
      <c r="DU33" s="1">
        <v>41479</v>
      </c>
      <c r="DV33">
        <v>83.45</v>
      </c>
      <c r="DW33" s="1">
        <v>41541</v>
      </c>
      <c r="DX33">
        <v>89.7</v>
      </c>
      <c r="DY33" s="1">
        <v>41599</v>
      </c>
      <c r="DZ33">
        <v>93.25</v>
      </c>
      <c r="EA33" s="1">
        <v>41663</v>
      </c>
      <c r="EB33">
        <v>102.35</v>
      </c>
      <c r="EC33" s="1">
        <v>41694</v>
      </c>
      <c r="ED33">
        <v>107.65</v>
      </c>
      <c r="EE33" s="1">
        <v>41723</v>
      </c>
      <c r="EF33">
        <v>122.35</v>
      </c>
      <c r="EG33" s="1">
        <v>41786</v>
      </c>
      <c r="EH33">
        <v>106</v>
      </c>
      <c r="EI33" s="1">
        <v>41844</v>
      </c>
      <c r="EJ33">
        <v>98.625</v>
      </c>
      <c r="EK33" s="1">
        <v>41906</v>
      </c>
      <c r="EL33">
        <v>90.95</v>
      </c>
      <c r="EM33" s="1">
        <v>41964</v>
      </c>
      <c r="EN33">
        <v>92.95</v>
      </c>
      <c r="EO33" s="1">
        <v>42030</v>
      </c>
      <c r="EP33">
        <v>82.2</v>
      </c>
      <c r="EQ33" s="1">
        <v>42059</v>
      </c>
      <c r="ER33">
        <v>83.55</v>
      </c>
      <c r="ES33" s="1">
        <v>42087</v>
      </c>
      <c r="ET33">
        <v>76.099999999999994</v>
      </c>
      <c r="EU33" s="1">
        <v>42150</v>
      </c>
      <c r="EV33">
        <v>73.825000000000003</v>
      </c>
      <c r="EW33" s="1">
        <v>42209</v>
      </c>
      <c r="EX33">
        <v>61.524999999999999</v>
      </c>
      <c r="EY33" s="1">
        <v>42271</v>
      </c>
      <c r="EZ33">
        <v>69.674999999999997</v>
      </c>
      <c r="FA33" s="1">
        <v>42331</v>
      </c>
      <c r="FB33">
        <v>63.15</v>
      </c>
      <c r="FC33" s="1">
        <v>42396</v>
      </c>
      <c r="FD33">
        <v>80.075000000000003</v>
      </c>
      <c r="FE33" s="1">
        <v>42424</v>
      </c>
      <c r="FF33">
        <v>80.424999999999997</v>
      </c>
      <c r="FG33" s="1">
        <v>42453</v>
      </c>
      <c r="FH33">
        <v>79.224999999999994</v>
      </c>
      <c r="FI33" s="1">
        <v>42513</v>
      </c>
      <c r="FJ33">
        <v>67.3</v>
      </c>
      <c r="FK33" s="1">
        <v>42577</v>
      </c>
      <c r="FL33">
        <v>58.5</v>
      </c>
      <c r="FM33" s="1">
        <v>42639</v>
      </c>
      <c r="FN33">
        <v>52.95</v>
      </c>
      <c r="FO33" s="1">
        <v>42695</v>
      </c>
      <c r="FP33">
        <v>62.625</v>
      </c>
      <c r="FQ33" s="1">
        <v>42761</v>
      </c>
      <c r="FR33">
        <v>76.075000000000003</v>
      </c>
      <c r="FS33" s="1">
        <v>42788</v>
      </c>
      <c r="FT33">
        <v>77.375</v>
      </c>
      <c r="FU33" s="1">
        <v>42818</v>
      </c>
      <c r="FV33">
        <v>75.724999999999994</v>
      </c>
      <c r="FW33" s="1">
        <v>42879</v>
      </c>
      <c r="FX33">
        <v>67.575000000000003</v>
      </c>
      <c r="FY33" s="1">
        <v>42941</v>
      </c>
      <c r="FZ33">
        <v>61.55</v>
      </c>
      <c r="GA33" s="1">
        <v>43004</v>
      </c>
      <c r="GB33">
        <v>63.15</v>
      </c>
      <c r="GC33" s="1">
        <v>43060</v>
      </c>
      <c r="GD33">
        <v>71.375</v>
      </c>
      <c r="GE33" s="1">
        <v>43125</v>
      </c>
      <c r="GF33">
        <v>83.375</v>
      </c>
      <c r="GG33" s="1">
        <v>43153</v>
      </c>
      <c r="GH33">
        <v>83.924999999999997</v>
      </c>
      <c r="GI33" s="1">
        <v>43185</v>
      </c>
      <c r="GJ33">
        <v>75.25</v>
      </c>
      <c r="GK33" s="1">
        <v>43243</v>
      </c>
      <c r="GL33">
        <v>62.225000000000001</v>
      </c>
      <c r="GM33" s="1">
        <v>43305</v>
      </c>
      <c r="GN33">
        <v>47.524999999999999</v>
      </c>
      <c r="GO33" s="1">
        <v>43368</v>
      </c>
      <c r="GP33">
        <v>65.900000000000006</v>
      </c>
      <c r="GQ33" s="1">
        <v>43425</v>
      </c>
      <c r="GR33">
        <v>71.150000000000006</v>
      </c>
      <c r="GS33" s="1">
        <v>43489</v>
      </c>
      <c r="GT33">
        <v>78.375</v>
      </c>
      <c r="GU33" s="1">
        <v>43518</v>
      </c>
      <c r="GV33">
        <v>78.5</v>
      </c>
      <c r="GW33" s="1">
        <v>43550</v>
      </c>
      <c r="GX33">
        <v>99.1</v>
      </c>
      <c r="GY33" s="1">
        <v>43609</v>
      </c>
      <c r="GZ33">
        <v>81.400000000000006</v>
      </c>
      <c r="HA33" s="1">
        <v>43670</v>
      </c>
      <c r="HB33">
        <v>79.25</v>
      </c>
      <c r="HC33" s="1">
        <v>43732</v>
      </c>
      <c r="HD33">
        <v>75.924999999999997</v>
      </c>
    </row>
    <row r="34" spans="1:212" x14ac:dyDescent="0.3">
      <c r="A34" s="1">
        <v>38257</v>
      </c>
      <c r="B34">
        <v>65.849999999999994</v>
      </c>
      <c r="C34" s="1">
        <v>38314</v>
      </c>
      <c r="D34">
        <v>70.900000000000006</v>
      </c>
      <c r="E34" s="1">
        <v>38378</v>
      </c>
      <c r="F34">
        <v>78.125</v>
      </c>
      <c r="G34" s="1">
        <v>38407</v>
      </c>
      <c r="H34">
        <v>75.150000000000006</v>
      </c>
      <c r="I34" s="1">
        <v>38439</v>
      </c>
      <c r="J34">
        <v>73.45</v>
      </c>
      <c r="K34" s="1">
        <v>38496</v>
      </c>
      <c r="L34">
        <v>60.15</v>
      </c>
      <c r="M34" s="1">
        <v>38560</v>
      </c>
      <c r="N34">
        <v>55.2</v>
      </c>
      <c r="O34" s="1">
        <v>38622</v>
      </c>
      <c r="P34">
        <v>64.400000000000006</v>
      </c>
      <c r="Q34" s="1">
        <v>38678</v>
      </c>
      <c r="R34">
        <v>67.325000000000003</v>
      </c>
      <c r="S34" s="1">
        <v>38744</v>
      </c>
      <c r="T34">
        <v>68.650000000000006</v>
      </c>
      <c r="U34" s="1">
        <v>38771</v>
      </c>
      <c r="V34">
        <v>68.474999999999994</v>
      </c>
      <c r="W34" s="1">
        <v>38803</v>
      </c>
      <c r="X34">
        <v>65.025000000000006</v>
      </c>
      <c r="Y34" s="1">
        <v>38862</v>
      </c>
      <c r="Z34">
        <v>55.475000000000001</v>
      </c>
      <c r="AA34" s="1">
        <v>38924</v>
      </c>
      <c r="AB34">
        <v>57.6</v>
      </c>
      <c r="AC34" s="1">
        <v>38987</v>
      </c>
      <c r="AD34">
        <v>61.1</v>
      </c>
      <c r="AE34" s="1">
        <v>39043</v>
      </c>
      <c r="AF34">
        <v>69.025000000000006</v>
      </c>
      <c r="AG34" s="1">
        <v>39108</v>
      </c>
      <c r="AH34">
        <v>76.875</v>
      </c>
      <c r="AI34" s="1">
        <v>39136</v>
      </c>
      <c r="AJ34">
        <v>76.474999999999994</v>
      </c>
      <c r="AK34" s="1">
        <v>39168</v>
      </c>
      <c r="AL34">
        <v>74.650000000000006</v>
      </c>
      <c r="AM34" s="1">
        <v>39226</v>
      </c>
      <c r="AN34">
        <v>65.849999999999994</v>
      </c>
      <c r="AO34" s="1">
        <v>39288</v>
      </c>
      <c r="AP34">
        <v>69.3</v>
      </c>
      <c r="AQ34" s="1">
        <v>39351</v>
      </c>
      <c r="AR34">
        <v>67.775000000000006</v>
      </c>
      <c r="AS34" s="1">
        <v>39412</v>
      </c>
      <c r="AT34">
        <v>66.900000000000006</v>
      </c>
      <c r="AU34" s="1">
        <v>39475</v>
      </c>
      <c r="AV34">
        <v>75.974999999999994</v>
      </c>
      <c r="AW34" s="1">
        <v>39504</v>
      </c>
      <c r="AX34">
        <v>76.8</v>
      </c>
      <c r="AY34" s="1">
        <v>39534</v>
      </c>
      <c r="AZ34">
        <v>74.150000000000006</v>
      </c>
      <c r="BA34" s="1">
        <v>39595</v>
      </c>
      <c r="BB34">
        <v>73.400000000000006</v>
      </c>
      <c r="BC34" s="1">
        <v>39654</v>
      </c>
      <c r="BD34">
        <v>75.2</v>
      </c>
      <c r="BE34" s="1">
        <v>39716</v>
      </c>
      <c r="BF34">
        <v>72.275000000000006</v>
      </c>
      <c r="BG34" s="1">
        <v>39776</v>
      </c>
      <c r="BH34">
        <v>71.599999999999994</v>
      </c>
      <c r="BI34" s="1">
        <v>39840</v>
      </c>
      <c r="BJ34">
        <v>73.2</v>
      </c>
      <c r="BK34" s="1">
        <v>39869</v>
      </c>
      <c r="BL34">
        <v>73.3</v>
      </c>
      <c r="BM34" s="1">
        <v>39897</v>
      </c>
      <c r="BN34">
        <v>74.275000000000006</v>
      </c>
      <c r="BO34" s="1">
        <v>39961</v>
      </c>
      <c r="BP34">
        <v>63.3</v>
      </c>
      <c r="BQ34" s="1">
        <v>40021</v>
      </c>
      <c r="BR34">
        <v>54.05</v>
      </c>
      <c r="BS34" s="1">
        <v>40081</v>
      </c>
      <c r="BT34">
        <v>55.575000000000003</v>
      </c>
      <c r="BU34" s="1">
        <v>40141</v>
      </c>
      <c r="BV34">
        <v>69.45</v>
      </c>
      <c r="BW34" s="1">
        <v>40205</v>
      </c>
      <c r="BX34">
        <v>76.95</v>
      </c>
      <c r="BY34" s="1">
        <v>40234</v>
      </c>
      <c r="BZ34">
        <v>80.3</v>
      </c>
      <c r="CA34" s="1">
        <v>40262</v>
      </c>
      <c r="CB34">
        <v>79.150000000000006</v>
      </c>
      <c r="CC34" s="1">
        <v>40323</v>
      </c>
      <c r="CD34">
        <v>73.974999999999994</v>
      </c>
      <c r="CE34" s="1">
        <v>40386</v>
      </c>
      <c r="CF34">
        <v>73.95</v>
      </c>
      <c r="CG34" s="1">
        <v>40448</v>
      </c>
      <c r="CH34">
        <v>79.974999999999994</v>
      </c>
      <c r="CI34" s="1">
        <v>40505</v>
      </c>
      <c r="CJ34">
        <v>80.875</v>
      </c>
      <c r="CK34" s="1">
        <v>40569</v>
      </c>
      <c r="CL34">
        <v>99</v>
      </c>
      <c r="CM34" s="1">
        <v>40598</v>
      </c>
      <c r="CN34">
        <v>100.05</v>
      </c>
      <c r="CO34" s="1">
        <v>40627</v>
      </c>
      <c r="CP34">
        <v>102</v>
      </c>
      <c r="CQ34" s="1">
        <v>40688</v>
      </c>
      <c r="CR34">
        <v>83.775000000000006</v>
      </c>
      <c r="CS34" s="1">
        <v>40751</v>
      </c>
      <c r="CT34">
        <v>88.3</v>
      </c>
      <c r="CU34" s="1">
        <v>40813</v>
      </c>
      <c r="CV34">
        <v>88.45</v>
      </c>
      <c r="CW34" s="1">
        <v>40870</v>
      </c>
      <c r="CX34">
        <v>93.4</v>
      </c>
      <c r="CY34" s="1">
        <v>40935</v>
      </c>
      <c r="CZ34">
        <v>97.35</v>
      </c>
      <c r="DA34" s="1">
        <v>40963</v>
      </c>
      <c r="DB34">
        <v>99.2</v>
      </c>
      <c r="DC34" s="1">
        <v>40995</v>
      </c>
      <c r="DD34">
        <v>94.45</v>
      </c>
      <c r="DE34" s="1">
        <v>41053</v>
      </c>
      <c r="DF34">
        <v>79.825000000000003</v>
      </c>
      <c r="DG34" s="1">
        <v>41115</v>
      </c>
      <c r="DH34">
        <v>77.849999999999994</v>
      </c>
      <c r="DI34" s="1">
        <v>41178</v>
      </c>
      <c r="DJ34">
        <v>79.900000000000006</v>
      </c>
      <c r="DK34" s="1">
        <v>41236</v>
      </c>
      <c r="DL34">
        <v>91.9</v>
      </c>
      <c r="DM34" s="1">
        <v>41299</v>
      </c>
      <c r="DN34">
        <v>97.075000000000003</v>
      </c>
      <c r="DO34" s="1">
        <v>41330</v>
      </c>
      <c r="DP34">
        <v>90.95</v>
      </c>
      <c r="DQ34" s="1">
        <v>41360</v>
      </c>
      <c r="DR34">
        <v>90.65</v>
      </c>
      <c r="DS34" s="1">
        <v>41418</v>
      </c>
      <c r="DT34">
        <v>82.45</v>
      </c>
      <c r="DU34" s="1">
        <v>41480</v>
      </c>
      <c r="DV34">
        <v>82.6</v>
      </c>
      <c r="DW34" s="1">
        <v>41542</v>
      </c>
      <c r="DX34">
        <v>89.7</v>
      </c>
      <c r="DY34" s="1">
        <v>41600</v>
      </c>
      <c r="DZ34">
        <v>93</v>
      </c>
      <c r="EA34" s="1">
        <v>41666</v>
      </c>
      <c r="EB34">
        <v>102.325</v>
      </c>
      <c r="EC34" s="1">
        <v>41695</v>
      </c>
      <c r="ED34">
        <v>108.55</v>
      </c>
      <c r="EE34" s="1">
        <v>41724</v>
      </c>
      <c r="EF34">
        <v>122.8</v>
      </c>
      <c r="EG34" s="1">
        <v>41787</v>
      </c>
      <c r="EH34">
        <v>105.2</v>
      </c>
      <c r="EI34" s="1">
        <v>41845</v>
      </c>
      <c r="EJ34">
        <v>98.15</v>
      </c>
      <c r="EK34" s="1">
        <v>41907</v>
      </c>
      <c r="EL34">
        <v>89.6</v>
      </c>
      <c r="EM34" s="1">
        <v>41967</v>
      </c>
      <c r="EN34">
        <v>92.55</v>
      </c>
      <c r="EO34" s="1">
        <v>42031</v>
      </c>
      <c r="EP34">
        <v>81.575000000000003</v>
      </c>
      <c r="EQ34" s="1">
        <v>42060</v>
      </c>
      <c r="ER34">
        <v>84.575000000000003</v>
      </c>
      <c r="ES34" s="1">
        <v>42088</v>
      </c>
      <c r="ET34">
        <v>75.900000000000006</v>
      </c>
      <c r="EU34" s="1">
        <v>42151</v>
      </c>
      <c r="EV34">
        <v>73.674999999999997</v>
      </c>
      <c r="EW34" s="1">
        <v>42212</v>
      </c>
      <c r="EX34">
        <v>60.674999999999997</v>
      </c>
      <c r="EY34" s="1">
        <v>42272</v>
      </c>
      <c r="EZ34">
        <v>68.95</v>
      </c>
      <c r="FA34" s="1">
        <v>42332</v>
      </c>
      <c r="FB34">
        <v>62.65</v>
      </c>
      <c r="FC34" s="1">
        <v>42397</v>
      </c>
      <c r="FD34">
        <v>79.775000000000006</v>
      </c>
      <c r="FE34" s="1">
        <v>42425</v>
      </c>
      <c r="FF34">
        <v>80.174999999999997</v>
      </c>
      <c r="FG34" s="1">
        <v>42457</v>
      </c>
      <c r="FH34">
        <v>81.125</v>
      </c>
      <c r="FI34" s="1">
        <v>42514</v>
      </c>
      <c r="FJ34">
        <v>67</v>
      </c>
      <c r="FK34" s="1">
        <v>42578</v>
      </c>
      <c r="FL34">
        <v>56.45</v>
      </c>
      <c r="FM34" s="1">
        <v>42640</v>
      </c>
      <c r="FN34">
        <v>51.3</v>
      </c>
      <c r="FO34" s="1">
        <v>42696</v>
      </c>
      <c r="FP34">
        <v>61.85</v>
      </c>
      <c r="FQ34" s="1">
        <v>42762</v>
      </c>
      <c r="FR34">
        <v>77.099999999999994</v>
      </c>
      <c r="FS34" s="1">
        <v>42789</v>
      </c>
      <c r="FT34">
        <v>76.8</v>
      </c>
      <c r="FU34" s="1">
        <v>42821</v>
      </c>
      <c r="FV34">
        <v>74.150000000000006</v>
      </c>
      <c r="FW34" s="1">
        <v>42880</v>
      </c>
      <c r="FX34">
        <v>68.025000000000006</v>
      </c>
      <c r="FY34" s="1">
        <v>42942</v>
      </c>
      <c r="FZ34">
        <v>61.924999999999997</v>
      </c>
      <c r="GA34" s="1">
        <v>43005</v>
      </c>
      <c r="GB34">
        <v>64.400000000000006</v>
      </c>
      <c r="GC34" s="1">
        <v>43061</v>
      </c>
      <c r="GD34">
        <v>73.05</v>
      </c>
      <c r="GE34" s="1">
        <v>43126</v>
      </c>
      <c r="GF34">
        <v>83.275000000000006</v>
      </c>
      <c r="GG34" s="1">
        <v>43154</v>
      </c>
      <c r="GH34">
        <v>84</v>
      </c>
      <c r="GI34" s="1">
        <v>43186</v>
      </c>
      <c r="GJ34">
        <v>75.3</v>
      </c>
      <c r="GK34" s="1">
        <v>43244</v>
      </c>
      <c r="GL34">
        <v>62.25</v>
      </c>
      <c r="GM34" s="1">
        <v>43306</v>
      </c>
      <c r="GN34">
        <v>48.924999999999997</v>
      </c>
      <c r="GO34" s="1">
        <v>43369</v>
      </c>
      <c r="GP34">
        <v>64.900000000000006</v>
      </c>
      <c r="GQ34" s="1">
        <v>43427</v>
      </c>
      <c r="GR34">
        <v>72.400000000000006</v>
      </c>
      <c r="GS34" s="1">
        <v>43490</v>
      </c>
      <c r="GT34">
        <v>77.150000000000006</v>
      </c>
      <c r="GU34" s="1">
        <v>43521</v>
      </c>
      <c r="GV34">
        <v>77.400000000000006</v>
      </c>
      <c r="GW34" s="1">
        <v>43551</v>
      </c>
      <c r="GX34">
        <v>99.05</v>
      </c>
      <c r="GY34" s="1">
        <v>43613</v>
      </c>
      <c r="GZ34">
        <v>80.825000000000003</v>
      </c>
      <c r="HA34" s="1">
        <v>43671</v>
      </c>
      <c r="HB34">
        <v>77.349999999999994</v>
      </c>
      <c r="HC34" s="1">
        <v>43733</v>
      </c>
      <c r="HD34">
        <v>78.025000000000006</v>
      </c>
    </row>
    <row r="35" spans="1:212" x14ac:dyDescent="0.3">
      <c r="A35" s="1">
        <v>38258</v>
      </c>
      <c r="B35">
        <v>65.3</v>
      </c>
      <c r="C35" s="1">
        <v>38315</v>
      </c>
      <c r="D35">
        <v>71.724999999999994</v>
      </c>
      <c r="E35" s="1">
        <v>38379</v>
      </c>
      <c r="F35">
        <v>77.924999999999997</v>
      </c>
      <c r="G35" s="1">
        <v>38408</v>
      </c>
      <c r="H35">
        <v>75.174999999999997</v>
      </c>
      <c r="I35" s="1">
        <v>38440</v>
      </c>
      <c r="J35">
        <v>74.650000000000006</v>
      </c>
      <c r="K35" s="1">
        <v>38497</v>
      </c>
      <c r="L35">
        <v>60.15</v>
      </c>
      <c r="M35" s="1">
        <v>38561</v>
      </c>
      <c r="N35">
        <v>55.075000000000003</v>
      </c>
      <c r="O35" s="1">
        <v>38623</v>
      </c>
      <c r="P35">
        <v>65.150000000000006</v>
      </c>
      <c r="Q35" s="1">
        <v>38679</v>
      </c>
      <c r="R35">
        <v>67.7</v>
      </c>
      <c r="S35" s="1">
        <v>38747</v>
      </c>
      <c r="T35">
        <v>68.900000000000006</v>
      </c>
      <c r="U35" s="1">
        <v>38772</v>
      </c>
      <c r="V35">
        <v>68.174999999999997</v>
      </c>
      <c r="W35" s="1">
        <v>38804</v>
      </c>
      <c r="X35">
        <v>64.974999999999994</v>
      </c>
      <c r="Y35" s="1">
        <v>38863</v>
      </c>
      <c r="Z35">
        <v>55.6</v>
      </c>
      <c r="AA35" s="1">
        <v>38925</v>
      </c>
      <c r="AB35">
        <v>58.625</v>
      </c>
      <c r="AC35" s="1">
        <v>38988</v>
      </c>
      <c r="AD35">
        <v>61.4</v>
      </c>
      <c r="AE35" s="1">
        <v>39045</v>
      </c>
      <c r="AF35">
        <v>69.349999999999994</v>
      </c>
      <c r="AG35" s="1">
        <v>39111</v>
      </c>
      <c r="AH35">
        <v>76.625</v>
      </c>
      <c r="AI35" s="1">
        <v>39139</v>
      </c>
      <c r="AJ35">
        <v>77.099999999999994</v>
      </c>
      <c r="AK35" s="1">
        <v>39169</v>
      </c>
      <c r="AL35">
        <v>74.625</v>
      </c>
      <c r="AM35" s="1">
        <v>39227</v>
      </c>
      <c r="AN35">
        <v>65.525000000000006</v>
      </c>
      <c r="AO35" s="1">
        <v>39289</v>
      </c>
      <c r="AP35">
        <v>68.650000000000006</v>
      </c>
      <c r="AQ35" s="1">
        <v>39352</v>
      </c>
      <c r="AR35">
        <v>68.349999999999994</v>
      </c>
      <c r="AS35" s="1">
        <v>39413</v>
      </c>
      <c r="AT35">
        <v>67.075000000000003</v>
      </c>
      <c r="AU35" s="1">
        <v>39476</v>
      </c>
      <c r="AV35">
        <v>77.7</v>
      </c>
      <c r="AW35" s="1">
        <v>39505</v>
      </c>
      <c r="AX35">
        <v>77.125</v>
      </c>
      <c r="AY35" s="1">
        <v>39535</v>
      </c>
      <c r="AZ35">
        <v>73.45</v>
      </c>
      <c r="BA35" s="1">
        <v>39596</v>
      </c>
      <c r="BB35">
        <v>73.424999999999997</v>
      </c>
      <c r="BC35" s="1">
        <v>39657</v>
      </c>
      <c r="BD35">
        <v>74.55</v>
      </c>
      <c r="BE35" s="1">
        <v>39717</v>
      </c>
      <c r="BF35">
        <v>71.849999999999994</v>
      </c>
      <c r="BG35" s="1">
        <v>39777</v>
      </c>
      <c r="BH35">
        <v>71.650000000000006</v>
      </c>
      <c r="BI35" s="1">
        <v>39841</v>
      </c>
      <c r="BJ35">
        <v>73.825000000000003</v>
      </c>
      <c r="BK35" s="1">
        <v>39870</v>
      </c>
      <c r="BL35">
        <v>73.05</v>
      </c>
      <c r="BM35" s="1">
        <v>39898</v>
      </c>
      <c r="BN35">
        <v>73.125</v>
      </c>
      <c r="BO35" s="1">
        <v>39962</v>
      </c>
      <c r="BP35">
        <v>61.3</v>
      </c>
      <c r="BQ35" s="1">
        <v>40022</v>
      </c>
      <c r="BR35">
        <v>52.274999999999999</v>
      </c>
      <c r="BS35" s="1">
        <v>40084</v>
      </c>
      <c r="BT35">
        <v>56.6</v>
      </c>
      <c r="BU35" s="1">
        <v>40142</v>
      </c>
      <c r="BV35">
        <v>70.650000000000006</v>
      </c>
      <c r="BW35" s="1">
        <v>40206</v>
      </c>
      <c r="BX35">
        <v>77.2</v>
      </c>
      <c r="BY35" s="1">
        <v>40235</v>
      </c>
      <c r="BZ35">
        <v>80.474999999999994</v>
      </c>
      <c r="CA35" s="1">
        <v>40263</v>
      </c>
      <c r="CB35">
        <v>77.974999999999994</v>
      </c>
      <c r="CC35" s="1">
        <v>40324</v>
      </c>
      <c r="CD35">
        <v>75.325000000000003</v>
      </c>
      <c r="CE35" s="1">
        <v>40387</v>
      </c>
      <c r="CF35">
        <v>74.5</v>
      </c>
      <c r="CG35" s="1">
        <v>40449</v>
      </c>
      <c r="CH35">
        <v>79.275000000000006</v>
      </c>
      <c r="CI35" s="1">
        <v>40506</v>
      </c>
      <c r="CJ35">
        <v>81.5</v>
      </c>
      <c r="CK35" s="1">
        <v>40570</v>
      </c>
      <c r="CL35">
        <v>98.875</v>
      </c>
      <c r="CM35" s="1">
        <v>40599</v>
      </c>
      <c r="CN35">
        <v>100.77500000000001</v>
      </c>
      <c r="CO35" s="1">
        <v>40630</v>
      </c>
      <c r="CP35">
        <v>102.125</v>
      </c>
      <c r="CQ35" s="1">
        <v>40689</v>
      </c>
      <c r="CR35">
        <v>83.625</v>
      </c>
      <c r="CS35" s="1">
        <v>40752</v>
      </c>
      <c r="CT35">
        <v>88.7</v>
      </c>
      <c r="CU35" s="1">
        <v>40814</v>
      </c>
      <c r="CV35">
        <v>87.7</v>
      </c>
      <c r="CW35" s="1">
        <v>40872</v>
      </c>
      <c r="CX35">
        <v>94.25</v>
      </c>
      <c r="CY35" s="1">
        <v>40938</v>
      </c>
      <c r="CZ35">
        <v>97.025000000000006</v>
      </c>
      <c r="DA35" s="1">
        <v>40966</v>
      </c>
      <c r="DB35">
        <v>98.45</v>
      </c>
      <c r="DC35" s="1">
        <v>40996</v>
      </c>
      <c r="DD35">
        <v>93.3</v>
      </c>
      <c r="DE35" s="1">
        <v>41054</v>
      </c>
      <c r="DF35">
        <v>79.875</v>
      </c>
      <c r="DG35" s="1">
        <v>41116</v>
      </c>
      <c r="DH35">
        <v>79.075000000000003</v>
      </c>
      <c r="DI35" s="1">
        <v>41179</v>
      </c>
      <c r="DJ35">
        <v>79.375</v>
      </c>
      <c r="DK35" s="1">
        <v>41239</v>
      </c>
      <c r="DL35">
        <v>91.5</v>
      </c>
      <c r="DM35" s="1">
        <v>41302</v>
      </c>
      <c r="DN35">
        <v>97.65</v>
      </c>
      <c r="DO35" s="1">
        <v>41331</v>
      </c>
      <c r="DP35">
        <v>91.65</v>
      </c>
      <c r="DQ35" s="1">
        <v>41361</v>
      </c>
      <c r="DR35">
        <v>90.724999999999994</v>
      </c>
      <c r="DS35" s="1">
        <v>41422</v>
      </c>
      <c r="DT35">
        <v>82.3</v>
      </c>
      <c r="DU35" s="1">
        <v>41481</v>
      </c>
      <c r="DV35">
        <v>81.849999999999994</v>
      </c>
      <c r="DW35" s="1">
        <v>41543</v>
      </c>
      <c r="DX35">
        <v>89.25</v>
      </c>
      <c r="DY35" s="1">
        <v>41603</v>
      </c>
      <c r="DZ35">
        <v>93.3</v>
      </c>
      <c r="EA35" s="1">
        <v>41667</v>
      </c>
      <c r="EB35">
        <v>102.75</v>
      </c>
      <c r="EC35" s="1">
        <v>41696</v>
      </c>
      <c r="ED35">
        <v>107.9</v>
      </c>
      <c r="EE35" s="1">
        <v>41725</v>
      </c>
      <c r="EF35">
        <v>125.8</v>
      </c>
      <c r="EG35" s="1">
        <v>41788</v>
      </c>
      <c r="EH35">
        <v>106</v>
      </c>
      <c r="EI35" s="1">
        <v>41848</v>
      </c>
      <c r="EJ35">
        <v>97.35</v>
      </c>
      <c r="EK35" s="1">
        <v>41908</v>
      </c>
      <c r="EL35">
        <v>89.5</v>
      </c>
      <c r="EM35" s="1">
        <v>41968</v>
      </c>
      <c r="EN35">
        <v>91.65</v>
      </c>
      <c r="EO35" s="1">
        <v>42032</v>
      </c>
      <c r="EP35">
        <v>84.575000000000003</v>
      </c>
      <c r="EQ35" s="1">
        <v>42061</v>
      </c>
      <c r="ER35">
        <v>83.5</v>
      </c>
      <c r="ES35" s="1">
        <v>42089</v>
      </c>
      <c r="ET35">
        <v>76.650000000000006</v>
      </c>
      <c r="EU35" s="1">
        <v>42152</v>
      </c>
      <c r="EV35">
        <v>74.025000000000006</v>
      </c>
      <c r="EW35" s="1">
        <v>42213</v>
      </c>
      <c r="EX35">
        <v>61.575000000000003</v>
      </c>
      <c r="EY35" s="1">
        <v>42275</v>
      </c>
      <c r="EZ35">
        <v>69.174999999999997</v>
      </c>
      <c r="FA35" s="1">
        <v>42333</v>
      </c>
      <c r="FB35">
        <v>62.5</v>
      </c>
      <c r="FC35" s="1">
        <v>42398</v>
      </c>
      <c r="FD35">
        <v>80.650000000000006</v>
      </c>
      <c r="FE35" s="1">
        <v>42426</v>
      </c>
      <c r="FF35">
        <v>80.474999999999994</v>
      </c>
      <c r="FG35" s="1">
        <v>42458</v>
      </c>
      <c r="FH35">
        <v>81.95</v>
      </c>
      <c r="FI35" s="1">
        <v>42515</v>
      </c>
      <c r="FJ35">
        <v>67.3</v>
      </c>
      <c r="FK35" s="1">
        <v>42579</v>
      </c>
      <c r="FL35">
        <v>54.825000000000003</v>
      </c>
      <c r="FM35" s="1">
        <v>42641</v>
      </c>
      <c r="FN35">
        <v>51.2</v>
      </c>
      <c r="FO35" s="1">
        <v>42697</v>
      </c>
      <c r="FP35">
        <v>61.924999999999997</v>
      </c>
      <c r="FQ35" s="1">
        <v>42765</v>
      </c>
      <c r="FR35">
        <v>77</v>
      </c>
      <c r="FS35" s="1">
        <v>42790</v>
      </c>
      <c r="FT35">
        <v>77.900000000000006</v>
      </c>
      <c r="FU35" s="1">
        <v>42822</v>
      </c>
      <c r="FV35">
        <v>73.3</v>
      </c>
      <c r="FW35" s="1">
        <v>42881</v>
      </c>
      <c r="FX35">
        <v>68.224999999999994</v>
      </c>
      <c r="FY35" s="1">
        <v>42943</v>
      </c>
      <c r="FZ35">
        <v>61.8</v>
      </c>
      <c r="GA35" s="1">
        <v>43006</v>
      </c>
      <c r="GB35">
        <v>63.35</v>
      </c>
      <c r="GC35" s="1">
        <v>43063</v>
      </c>
      <c r="GD35">
        <v>73.575000000000003</v>
      </c>
      <c r="GE35" s="1">
        <v>43129</v>
      </c>
      <c r="GF35">
        <v>83.025000000000006</v>
      </c>
      <c r="GG35" s="1">
        <v>43157</v>
      </c>
      <c r="GH35">
        <v>83.174999999999997</v>
      </c>
      <c r="GI35" s="1">
        <v>43187</v>
      </c>
      <c r="GJ35">
        <v>77.650000000000006</v>
      </c>
      <c r="GK35" s="1">
        <v>43245</v>
      </c>
      <c r="GL35">
        <v>62.825000000000003</v>
      </c>
      <c r="GM35" s="1">
        <v>43307</v>
      </c>
      <c r="GN35">
        <v>47.45</v>
      </c>
      <c r="GO35" s="1">
        <v>43370</v>
      </c>
      <c r="GP35">
        <v>63.475000000000001</v>
      </c>
      <c r="GQ35" s="1">
        <v>43430</v>
      </c>
      <c r="GR35">
        <v>71.3</v>
      </c>
      <c r="GS35" s="1">
        <v>43493</v>
      </c>
      <c r="GT35">
        <v>76.724999999999994</v>
      </c>
      <c r="GU35" s="1">
        <v>43522</v>
      </c>
      <c r="GV35">
        <v>77.875</v>
      </c>
      <c r="GW35" s="1">
        <v>43552</v>
      </c>
      <c r="GX35">
        <v>96.05</v>
      </c>
      <c r="GY35" s="1">
        <v>43614</v>
      </c>
      <c r="GZ35">
        <v>82.575000000000003</v>
      </c>
      <c r="HA35" s="1">
        <v>43672</v>
      </c>
      <c r="HB35">
        <v>78.099999999999994</v>
      </c>
      <c r="HC35" s="1">
        <v>43734</v>
      </c>
      <c r="HD35">
        <v>76.8</v>
      </c>
    </row>
    <row r="36" spans="1:212" x14ac:dyDescent="0.3">
      <c r="A36" s="1">
        <v>38259</v>
      </c>
      <c r="B36">
        <v>66.674999999999997</v>
      </c>
      <c r="C36" s="1">
        <v>38317</v>
      </c>
      <c r="D36">
        <v>72.55</v>
      </c>
      <c r="E36" s="1">
        <v>38380</v>
      </c>
      <c r="F36">
        <v>78.150000000000006</v>
      </c>
      <c r="G36" s="1">
        <v>38411</v>
      </c>
      <c r="H36">
        <v>75.625</v>
      </c>
      <c r="I36" s="1">
        <v>38441</v>
      </c>
      <c r="J36">
        <v>74.650000000000006</v>
      </c>
      <c r="K36" s="1">
        <v>38498</v>
      </c>
      <c r="L36">
        <v>59.825000000000003</v>
      </c>
      <c r="M36" s="1">
        <v>38562</v>
      </c>
      <c r="N36">
        <v>55.65</v>
      </c>
      <c r="O36" s="1">
        <v>38624</v>
      </c>
      <c r="P36">
        <v>65.05</v>
      </c>
      <c r="Q36" s="1">
        <v>38681</v>
      </c>
      <c r="R36">
        <v>68.5</v>
      </c>
      <c r="S36" s="1">
        <v>38748</v>
      </c>
      <c r="T36">
        <v>69.150000000000006</v>
      </c>
      <c r="U36" s="1">
        <v>38775</v>
      </c>
      <c r="V36">
        <v>68.5</v>
      </c>
      <c r="W36" s="1">
        <v>38805</v>
      </c>
      <c r="X36">
        <v>64.849999999999994</v>
      </c>
      <c r="Y36" s="1">
        <v>38867</v>
      </c>
      <c r="Z36">
        <v>56.65</v>
      </c>
      <c r="AA36" s="1">
        <v>38926</v>
      </c>
      <c r="AB36">
        <v>59.475000000000001</v>
      </c>
      <c r="AC36" s="1">
        <v>38989</v>
      </c>
      <c r="AD36">
        <v>61.9</v>
      </c>
      <c r="AE36" s="1">
        <v>39048</v>
      </c>
      <c r="AF36">
        <v>68.375</v>
      </c>
      <c r="AG36" s="1">
        <v>39112</v>
      </c>
      <c r="AH36">
        <v>76.400000000000006</v>
      </c>
      <c r="AI36" s="1">
        <v>39140</v>
      </c>
      <c r="AJ36">
        <v>77.424999999999997</v>
      </c>
      <c r="AK36" s="1">
        <v>39170</v>
      </c>
      <c r="AL36">
        <v>74.900000000000006</v>
      </c>
      <c r="AM36" s="1">
        <v>39231</v>
      </c>
      <c r="AN36">
        <v>65.875</v>
      </c>
      <c r="AO36" s="1">
        <v>39290</v>
      </c>
      <c r="AP36">
        <v>69.849999999999994</v>
      </c>
      <c r="AQ36" s="1">
        <v>39353</v>
      </c>
      <c r="AR36">
        <v>67.900000000000006</v>
      </c>
      <c r="AS36" s="1">
        <v>39414</v>
      </c>
      <c r="AT36">
        <v>67.625</v>
      </c>
      <c r="AU36" s="1">
        <v>39477</v>
      </c>
      <c r="AV36">
        <v>77.724999999999994</v>
      </c>
      <c r="AW36" s="1">
        <v>39506</v>
      </c>
      <c r="AX36">
        <v>78.05</v>
      </c>
      <c r="AY36" s="1">
        <v>39538</v>
      </c>
      <c r="AZ36">
        <v>71.05</v>
      </c>
      <c r="BA36" s="1">
        <v>39597</v>
      </c>
      <c r="BB36">
        <v>73.375</v>
      </c>
      <c r="BC36" s="1">
        <v>39658</v>
      </c>
      <c r="BD36">
        <v>73.8</v>
      </c>
      <c r="BE36" s="1">
        <v>39720</v>
      </c>
      <c r="BF36">
        <v>71.2</v>
      </c>
      <c r="BG36" s="1">
        <v>39778</v>
      </c>
      <c r="BH36">
        <v>72.5</v>
      </c>
      <c r="BI36" s="1">
        <v>39842</v>
      </c>
      <c r="BJ36">
        <v>74.125</v>
      </c>
      <c r="BK36" s="1">
        <v>39871</v>
      </c>
      <c r="BL36">
        <v>74.349999999999994</v>
      </c>
      <c r="BM36" s="1">
        <v>39899</v>
      </c>
      <c r="BN36">
        <v>73.375</v>
      </c>
      <c r="BO36" s="1">
        <v>39965</v>
      </c>
      <c r="BP36">
        <v>61.575000000000003</v>
      </c>
      <c r="BQ36" s="1">
        <v>40023</v>
      </c>
      <c r="BR36">
        <v>52.774999999999999</v>
      </c>
      <c r="BS36" s="1">
        <v>40085</v>
      </c>
      <c r="BT36">
        <v>57.45</v>
      </c>
      <c r="BU36" s="1">
        <v>40144</v>
      </c>
      <c r="BV36">
        <v>70.650000000000006</v>
      </c>
      <c r="BW36" s="1">
        <v>40207</v>
      </c>
      <c r="BX36">
        <v>76.724999999999994</v>
      </c>
      <c r="BY36" s="1">
        <v>40238</v>
      </c>
      <c r="BZ36">
        <v>81.275000000000006</v>
      </c>
      <c r="CA36" s="1">
        <v>40266</v>
      </c>
      <c r="CB36">
        <v>80.974999999999994</v>
      </c>
      <c r="CC36" s="1">
        <v>40325</v>
      </c>
      <c r="CD36">
        <v>74.95</v>
      </c>
      <c r="CE36" s="1">
        <v>40388</v>
      </c>
      <c r="CF36">
        <v>74.924999999999997</v>
      </c>
      <c r="CG36" s="1">
        <v>40450</v>
      </c>
      <c r="CH36">
        <v>77.2</v>
      </c>
      <c r="CI36" s="1">
        <v>40508</v>
      </c>
      <c r="CJ36">
        <v>81.375</v>
      </c>
      <c r="CK36" s="1">
        <v>40571</v>
      </c>
      <c r="CL36">
        <v>99.424999999999997</v>
      </c>
      <c r="CM36" s="1">
        <v>40602</v>
      </c>
      <c r="CN36">
        <v>99.85</v>
      </c>
      <c r="CO36" s="1">
        <v>40631</v>
      </c>
      <c r="CP36">
        <v>102.8</v>
      </c>
      <c r="CQ36" s="1">
        <v>40690</v>
      </c>
      <c r="CR36">
        <v>84.25</v>
      </c>
      <c r="CS36" s="1">
        <v>40753</v>
      </c>
      <c r="CT36">
        <v>88.525000000000006</v>
      </c>
      <c r="CU36" s="1">
        <v>40815</v>
      </c>
      <c r="CV36">
        <v>89.95</v>
      </c>
      <c r="CW36" s="1">
        <v>40875</v>
      </c>
      <c r="CX36">
        <v>92.974999999999994</v>
      </c>
      <c r="CY36" s="1">
        <v>40939</v>
      </c>
      <c r="CZ36">
        <v>98.224999999999994</v>
      </c>
      <c r="DA36" s="1">
        <v>40967</v>
      </c>
      <c r="DB36">
        <v>98.15</v>
      </c>
      <c r="DC36" s="1">
        <v>40997</v>
      </c>
      <c r="DD36">
        <v>91.4</v>
      </c>
      <c r="DE36" s="1">
        <v>41058</v>
      </c>
      <c r="DF36">
        <v>81.099999999999994</v>
      </c>
      <c r="DG36" s="1">
        <v>41117</v>
      </c>
      <c r="DH36">
        <v>79.3</v>
      </c>
      <c r="DI36" s="1">
        <v>41180</v>
      </c>
      <c r="DJ36">
        <v>80.25</v>
      </c>
      <c r="DK36" s="1">
        <v>41240</v>
      </c>
      <c r="DL36">
        <v>90.95</v>
      </c>
      <c r="DM36" s="1">
        <v>41303</v>
      </c>
      <c r="DN36">
        <v>98.174999999999997</v>
      </c>
      <c r="DO36" s="1">
        <v>41332</v>
      </c>
      <c r="DP36">
        <v>91.85</v>
      </c>
      <c r="DQ36" s="1">
        <v>41365</v>
      </c>
      <c r="DR36">
        <v>90.9</v>
      </c>
      <c r="DS36" s="1">
        <v>41423</v>
      </c>
      <c r="DT36">
        <v>82.9</v>
      </c>
      <c r="DU36" s="1">
        <v>41484</v>
      </c>
      <c r="DV36">
        <v>81.55</v>
      </c>
      <c r="DW36" s="1">
        <v>41544</v>
      </c>
      <c r="DX36">
        <v>89.7</v>
      </c>
      <c r="DY36" s="1">
        <v>41604</v>
      </c>
      <c r="DZ36">
        <v>93.65</v>
      </c>
      <c r="EA36" s="1">
        <v>41668</v>
      </c>
      <c r="EB36">
        <v>103.325</v>
      </c>
      <c r="EC36" s="1">
        <v>41697</v>
      </c>
      <c r="ED36">
        <v>109.35</v>
      </c>
      <c r="EE36" s="1">
        <v>41726</v>
      </c>
      <c r="EF36">
        <v>125.97499999999999</v>
      </c>
      <c r="EG36" s="1">
        <v>41789</v>
      </c>
      <c r="EH36">
        <v>105.85</v>
      </c>
      <c r="EI36" s="1">
        <v>41849</v>
      </c>
      <c r="EJ36">
        <v>96.6</v>
      </c>
      <c r="EK36" s="1">
        <v>41911</v>
      </c>
      <c r="EL36">
        <v>89.95</v>
      </c>
      <c r="EM36" s="1">
        <v>41969</v>
      </c>
      <c r="EN36">
        <v>91.875</v>
      </c>
      <c r="EO36" s="1">
        <v>42033</v>
      </c>
      <c r="EP36">
        <v>83.625</v>
      </c>
      <c r="EQ36" s="1">
        <v>42062</v>
      </c>
      <c r="ER36">
        <v>83.174999999999997</v>
      </c>
      <c r="ES36" s="1">
        <v>42090</v>
      </c>
      <c r="ET36">
        <v>76.575000000000003</v>
      </c>
      <c r="EU36" s="1">
        <v>42153</v>
      </c>
      <c r="EV36">
        <v>72.625</v>
      </c>
      <c r="EW36" s="1">
        <v>42214</v>
      </c>
      <c r="EX36">
        <v>61.924999999999997</v>
      </c>
      <c r="EY36" s="1">
        <v>42276</v>
      </c>
      <c r="EZ36">
        <v>69.8</v>
      </c>
      <c r="FA36" s="1">
        <v>42335</v>
      </c>
      <c r="FB36">
        <v>61.75</v>
      </c>
      <c r="FC36" s="1">
        <v>42401</v>
      </c>
      <c r="FD36">
        <v>80.924999999999997</v>
      </c>
      <c r="FE36" s="1">
        <v>42429</v>
      </c>
      <c r="FF36">
        <v>80.424999999999997</v>
      </c>
      <c r="FG36" s="1">
        <v>42459</v>
      </c>
      <c r="FH36">
        <v>80.924999999999997</v>
      </c>
      <c r="FI36" s="1">
        <v>42516</v>
      </c>
      <c r="FJ36">
        <v>68.400000000000006</v>
      </c>
      <c r="FK36" s="1">
        <v>42580</v>
      </c>
      <c r="FL36">
        <v>54.75</v>
      </c>
      <c r="FM36" s="1">
        <v>42642</v>
      </c>
      <c r="FN36">
        <v>51.6</v>
      </c>
      <c r="FO36" s="1">
        <v>42699</v>
      </c>
      <c r="FP36">
        <v>62.9</v>
      </c>
      <c r="FQ36" s="1">
        <v>42766</v>
      </c>
      <c r="FR36">
        <v>77.599999999999994</v>
      </c>
      <c r="FS36" s="1">
        <v>42793</v>
      </c>
      <c r="FT36">
        <v>77.900000000000006</v>
      </c>
      <c r="FU36" s="1">
        <v>42823</v>
      </c>
      <c r="FV36">
        <v>73</v>
      </c>
      <c r="FW36" s="1">
        <v>42885</v>
      </c>
      <c r="FX36">
        <v>68</v>
      </c>
      <c r="FY36" s="1">
        <v>42944</v>
      </c>
      <c r="FZ36">
        <v>61.05</v>
      </c>
      <c r="GA36" s="1">
        <v>43007</v>
      </c>
      <c r="GB36">
        <v>65.05</v>
      </c>
      <c r="GC36" s="1">
        <v>43066</v>
      </c>
      <c r="GD36">
        <v>74.075000000000003</v>
      </c>
      <c r="GE36" s="1">
        <v>43130</v>
      </c>
      <c r="GF36">
        <v>82.9</v>
      </c>
      <c r="GG36" s="1">
        <v>43158</v>
      </c>
      <c r="GH36">
        <v>83.224999999999994</v>
      </c>
      <c r="GI36" s="1">
        <v>43188</v>
      </c>
      <c r="GJ36">
        <v>77.275000000000006</v>
      </c>
      <c r="GK36" s="1">
        <v>43249</v>
      </c>
      <c r="GL36">
        <v>63.65</v>
      </c>
      <c r="GM36" s="1">
        <v>43308</v>
      </c>
      <c r="GN36">
        <v>46.45</v>
      </c>
      <c r="GO36" s="1">
        <v>43371</v>
      </c>
      <c r="GP36">
        <v>65.849999999999994</v>
      </c>
      <c r="GQ36" s="1">
        <v>43431</v>
      </c>
      <c r="GR36">
        <v>70.575000000000003</v>
      </c>
      <c r="GS36" s="1">
        <v>43494</v>
      </c>
      <c r="GT36">
        <v>76.3</v>
      </c>
      <c r="GU36" s="1">
        <v>43523</v>
      </c>
      <c r="GV36">
        <v>78.2</v>
      </c>
      <c r="GW36" s="1">
        <v>43553</v>
      </c>
      <c r="GX36">
        <v>93.05</v>
      </c>
      <c r="GY36" s="1">
        <v>43615</v>
      </c>
      <c r="GZ36">
        <v>81.875</v>
      </c>
      <c r="HA36" s="1">
        <v>43675</v>
      </c>
      <c r="HB36">
        <v>75.45</v>
      </c>
      <c r="HC36" s="1">
        <v>43735</v>
      </c>
      <c r="HD36">
        <v>75.8</v>
      </c>
    </row>
    <row r="37" spans="1:212" x14ac:dyDescent="0.3">
      <c r="A37" s="1">
        <v>38260</v>
      </c>
      <c r="B37">
        <v>67.8</v>
      </c>
      <c r="C37" s="1">
        <v>38320</v>
      </c>
      <c r="D37">
        <v>73.224999999999994</v>
      </c>
      <c r="E37" s="1">
        <v>38383</v>
      </c>
      <c r="F37">
        <v>78.349999999999994</v>
      </c>
      <c r="G37" s="1">
        <v>38412</v>
      </c>
      <c r="H37">
        <v>77.099999999999994</v>
      </c>
      <c r="I37" s="1">
        <v>38442</v>
      </c>
      <c r="J37">
        <v>75.2</v>
      </c>
      <c r="K37" s="1">
        <v>38499</v>
      </c>
      <c r="L37">
        <v>60.375</v>
      </c>
      <c r="M37" s="1">
        <v>38565</v>
      </c>
      <c r="N37">
        <v>57.424999999999997</v>
      </c>
      <c r="O37" s="1">
        <v>38625</v>
      </c>
      <c r="P37">
        <v>65.174999999999997</v>
      </c>
      <c r="Q37" s="1">
        <v>38684</v>
      </c>
      <c r="R37">
        <v>69.45</v>
      </c>
      <c r="S37" s="1">
        <v>38749</v>
      </c>
      <c r="T37">
        <v>69.099999999999994</v>
      </c>
      <c r="U37" s="1">
        <v>38776</v>
      </c>
      <c r="V37">
        <v>68.325000000000003</v>
      </c>
      <c r="W37" s="1">
        <v>38806</v>
      </c>
      <c r="X37">
        <v>65.05</v>
      </c>
      <c r="Y37" s="1">
        <v>38868</v>
      </c>
      <c r="Z37">
        <v>56.6</v>
      </c>
      <c r="AA37" s="1">
        <v>38929</v>
      </c>
      <c r="AB37">
        <v>59.875</v>
      </c>
      <c r="AC37" s="1">
        <v>38992</v>
      </c>
      <c r="AD37">
        <v>62.475000000000001</v>
      </c>
      <c r="AE37" s="1">
        <v>39049</v>
      </c>
      <c r="AF37">
        <v>67.55</v>
      </c>
      <c r="AG37" s="1">
        <v>39113</v>
      </c>
      <c r="AH37">
        <v>77.349999999999994</v>
      </c>
      <c r="AI37" s="1">
        <v>39141</v>
      </c>
      <c r="AJ37">
        <v>78.099999999999994</v>
      </c>
      <c r="AK37" s="1">
        <v>39171</v>
      </c>
      <c r="AL37">
        <v>74.224999999999994</v>
      </c>
      <c r="AM37" s="1">
        <v>39232</v>
      </c>
      <c r="AN37">
        <v>66.724999999999994</v>
      </c>
      <c r="AO37" s="1">
        <v>39293</v>
      </c>
      <c r="AP37">
        <v>71.150000000000006</v>
      </c>
      <c r="AQ37" s="1">
        <v>39356</v>
      </c>
      <c r="AR37">
        <v>65.525000000000006</v>
      </c>
      <c r="AS37" s="1">
        <v>39415</v>
      </c>
      <c r="AT37">
        <v>67.375</v>
      </c>
      <c r="AU37" s="1">
        <v>39478</v>
      </c>
      <c r="AV37">
        <v>78.174999999999997</v>
      </c>
      <c r="AW37" s="1">
        <v>39507</v>
      </c>
      <c r="AX37">
        <v>77.849999999999994</v>
      </c>
      <c r="AY37" s="1">
        <v>39539</v>
      </c>
      <c r="AZ37">
        <v>69.924999999999997</v>
      </c>
      <c r="BA37" s="1">
        <v>39598</v>
      </c>
      <c r="BB37">
        <v>74.55</v>
      </c>
      <c r="BC37" s="1">
        <v>39659</v>
      </c>
      <c r="BD37">
        <v>74.424999999999997</v>
      </c>
      <c r="BE37" s="1">
        <v>39721</v>
      </c>
      <c r="BF37">
        <v>70.650000000000006</v>
      </c>
      <c r="BG37" s="1">
        <v>39780</v>
      </c>
      <c r="BH37">
        <v>73.5</v>
      </c>
      <c r="BI37" s="1">
        <v>39843</v>
      </c>
      <c r="BJ37">
        <v>75.5</v>
      </c>
      <c r="BK37" s="1">
        <v>39874</v>
      </c>
      <c r="BL37">
        <v>73.625</v>
      </c>
      <c r="BM37" s="1">
        <v>39902</v>
      </c>
      <c r="BN37">
        <v>72.400000000000006</v>
      </c>
      <c r="BO37" s="1">
        <v>39966</v>
      </c>
      <c r="BP37">
        <v>59.15</v>
      </c>
      <c r="BQ37" s="1">
        <v>40024</v>
      </c>
      <c r="BR37">
        <v>52.975000000000001</v>
      </c>
      <c r="BS37" s="1">
        <v>40086</v>
      </c>
      <c r="BT37">
        <v>56.9</v>
      </c>
      <c r="BU37" s="1">
        <v>40147</v>
      </c>
      <c r="BV37">
        <v>70.55</v>
      </c>
      <c r="BW37" s="1">
        <v>40210</v>
      </c>
      <c r="BX37">
        <v>74.650000000000006</v>
      </c>
      <c r="BY37" s="1">
        <v>40239</v>
      </c>
      <c r="BZ37">
        <v>81.224999999999994</v>
      </c>
      <c r="CA37" s="1">
        <v>40267</v>
      </c>
      <c r="CB37">
        <v>83.15</v>
      </c>
      <c r="CC37" s="1">
        <v>40326</v>
      </c>
      <c r="CD37">
        <v>75.25</v>
      </c>
      <c r="CE37" s="1">
        <v>40389</v>
      </c>
      <c r="CF37">
        <v>75.400000000000006</v>
      </c>
      <c r="CG37" s="1">
        <v>40451</v>
      </c>
      <c r="CH37">
        <v>77.849999999999994</v>
      </c>
      <c r="CI37" s="1">
        <v>40511</v>
      </c>
      <c r="CJ37">
        <v>80.8</v>
      </c>
      <c r="CK37" s="1">
        <v>40574</v>
      </c>
      <c r="CL37">
        <v>100.95</v>
      </c>
      <c r="CM37" s="1">
        <v>40603</v>
      </c>
      <c r="CN37">
        <v>99.45</v>
      </c>
      <c r="CO37" s="1">
        <v>40632</v>
      </c>
      <c r="CP37">
        <v>102.45</v>
      </c>
      <c r="CQ37" s="1">
        <v>40694</v>
      </c>
      <c r="CR37">
        <v>85.3</v>
      </c>
      <c r="CS37" s="1">
        <v>40756</v>
      </c>
      <c r="CT37">
        <v>89.25</v>
      </c>
      <c r="CU37" s="1">
        <v>40816</v>
      </c>
      <c r="CV37">
        <v>91.575000000000003</v>
      </c>
      <c r="CW37" s="1">
        <v>40876</v>
      </c>
      <c r="CX37">
        <v>93.2</v>
      </c>
      <c r="CY37" s="1">
        <v>40940</v>
      </c>
      <c r="CZ37">
        <v>98.95</v>
      </c>
      <c r="DA37" s="1">
        <v>40968</v>
      </c>
      <c r="DB37">
        <v>99.1</v>
      </c>
      <c r="DC37" s="1">
        <v>40998</v>
      </c>
      <c r="DD37">
        <v>91.85</v>
      </c>
      <c r="DE37" s="1">
        <v>41059</v>
      </c>
      <c r="DF37">
        <v>81.275000000000006</v>
      </c>
      <c r="DG37" s="1">
        <v>41120</v>
      </c>
      <c r="DH37">
        <v>80</v>
      </c>
      <c r="DI37" s="1">
        <v>41183</v>
      </c>
      <c r="DJ37">
        <v>82.025000000000006</v>
      </c>
      <c r="DK37" s="1">
        <v>41241</v>
      </c>
      <c r="DL37">
        <v>91.55</v>
      </c>
      <c r="DM37" s="1">
        <v>41304</v>
      </c>
      <c r="DN37">
        <v>98.075000000000003</v>
      </c>
      <c r="DO37" s="1">
        <v>41333</v>
      </c>
      <c r="DP37">
        <v>91.85</v>
      </c>
      <c r="DQ37" s="1">
        <v>41366</v>
      </c>
      <c r="DR37">
        <v>91.525000000000006</v>
      </c>
      <c r="DS37" s="1">
        <v>41424</v>
      </c>
      <c r="DT37">
        <v>83.6</v>
      </c>
      <c r="DU37" s="1">
        <v>41485</v>
      </c>
      <c r="DV37">
        <v>80.599999999999994</v>
      </c>
      <c r="DW37" s="1">
        <v>41547</v>
      </c>
      <c r="DX37">
        <v>88.9</v>
      </c>
      <c r="DY37" s="1">
        <v>41605</v>
      </c>
      <c r="DZ37">
        <v>93.8</v>
      </c>
      <c r="EA37" s="1">
        <v>41669</v>
      </c>
      <c r="EB37">
        <v>103.35</v>
      </c>
      <c r="EC37" s="1">
        <v>41698</v>
      </c>
      <c r="ED37">
        <v>111.45</v>
      </c>
      <c r="EE37" s="1">
        <v>41729</v>
      </c>
      <c r="EF37">
        <v>123.575</v>
      </c>
      <c r="EG37" s="1">
        <v>41792</v>
      </c>
      <c r="EH37">
        <v>106.45</v>
      </c>
      <c r="EI37" s="1">
        <v>41850</v>
      </c>
      <c r="EJ37">
        <v>94.45</v>
      </c>
      <c r="EK37" s="1">
        <v>41912</v>
      </c>
      <c r="EL37">
        <v>90.424999999999997</v>
      </c>
      <c r="EM37" s="1">
        <v>41971</v>
      </c>
      <c r="EN37">
        <v>91.6</v>
      </c>
      <c r="EO37" s="1">
        <v>42034</v>
      </c>
      <c r="EP37">
        <v>84.1</v>
      </c>
      <c r="EQ37" s="1">
        <v>42065</v>
      </c>
      <c r="ER37">
        <v>83.625</v>
      </c>
      <c r="ES37" s="1">
        <v>42093</v>
      </c>
      <c r="ET37">
        <v>77.275000000000006</v>
      </c>
      <c r="EU37" s="1">
        <v>42156</v>
      </c>
      <c r="EV37">
        <v>73.525000000000006</v>
      </c>
      <c r="EW37" s="1">
        <v>42215</v>
      </c>
      <c r="EX37">
        <v>61.95</v>
      </c>
      <c r="EY37" s="1">
        <v>42277</v>
      </c>
      <c r="EZ37">
        <v>69.025000000000006</v>
      </c>
      <c r="FA37" s="1">
        <v>42338</v>
      </c>
      <c r="FB37">
        <v>61.475000000000001</v>
      </c>
      <c r="FC37" s="1">
        <v>42402</v>
      </c>
      <c r="FD37">
        <v>79.8</v>
      </c>
      <c r="FE37" s="1">
        <v>42430</v>
      </c>
      <c r="FF37">
        <v>80.5</v>
      </c>
      <c r="FG37" s="1">
        <v>42460</v>
      </c>
      <c r="FH37">
        <v>80.400000000000006</v>
      </c>
      <c r="FI37" s="1">
        <v>42517</v>
      </c>
      <c r="FJ37">
        <v>68.525000000000006</v>
      </c>
      <c r="FK37" s="1">
        <v>42583</v>
      </c>
      <c r="FL37">
        <v>56.5</v>
      </c>
      <c r="FM37" s="1">
        <v>42643</v>
      </c>
      <c r="FN37">
        <v>48.9</v>
      </c>
      <c r="FO37" s="1">
        <v>42702</v>
      </c>
      <c r="FP37">
        <v>62.3</v>
      </c>
      <c r="FQ37" s="1">
        <v>42767</v>
      </c>
      <c r="FR37">
        <v>77.674999999999997</v>
      </c>
      <c r="FS37" s="1">
        <v>42794</v>
      </c>
      <c r="FT37">
        <v>77.875</v>
      </c>
      <c r="FU37" s="1">
        <v>42824</v>
      </c>
      <c r="FV37">
        <v>74.05</v>
      </c>
      <c r="FW37" s="1">
        <v>42886</v>
      </c>
      <c r="FX37">
        <v>68.424999999999997</v>
      </c>
      <c r="FY37" s="1">
        <v>42947</v>
      </c>
      <c r="FZ37">
        <v>60.5</v>
      </c>
      <c r="GA37" s="1">
        <v>43010</v>
      </c>
      <c r="GB37">
        <v>67.075000000000003</v>
      </c>
      <c r="GC37" s="1">
        <v>43067</v>
      </c>
      <c r="GD37">
        <v>75.150000000000006</v>
      </c>
      <c r="GE37" s="1">
        <v>43131</v>
      </c>
      <c r="GF37">
        <v>82.275000000000006</v>
      </c>
      <c r="GG37" s="1">
        <v>43159</v>
      </c>
      <c r="GH37">
        <v>82.2</v>
      </c>
      <c r="GI37" s="1">
        <v>43192</v>
      </c>
      <c r="GJ37">
        <v>74.900000000000006</v>
      </c>
      <c r="GK37" s="1">
        <v>43250</v>
      </c>
      <c r="GL37">
        <v>64.375</v>
      </c>
      <c r="GM37" s="1">
        <v>43311</v>
      </c>
      <c r="GN37">
        <v>46.6</v>
      </c>
      <c r="GO37" s="1">
        <v>43374</v>
      </c>
      <c r="GP37">
        <v>67.825000000000003</v>
      </c>
      <c r="GQ37" s="1">
        <v>43432</v>
      </c>
      <c r="GR37">
        <v>70.075000000000003</v>
      </c>
      <c r="GS37" s="1">
        <v>43495</v>
      </c>
      <c r="GT37">
        <v>76.125</v>
      </c>
      <c r="GU37" s="1">
        <v>43524</v>
      </c>
      <c r="GV37">
        <v>78.275000000000006</v>
      </c>
      <c r="GW37" s="1">
        <v>43556</v>
      </c>
      <c r="GX37">
        <v>92.875</v>
      </c>
      <c r="GY37" s="1">
        <v>43616</v>
      </c>
      <c r="GZ37">
        <v>80.05</v>
      </c>
      <c r="HA37" s="1">
        <v>43676</v>
      </c>
      <c r="HB37">
        <v>73.275000000000006</v>
      </c>
      <c r="HC37" s="1">
        <v>43738</v>
      </c>
      <c r="HD37">
        <v>78</v>
      </c>
    </row>
    <row r="38" spans="1:212" x14ac:dyDescent="0.3">
      <c r="A38" s="1">
        <v>38261</v>
      </c>
      <c r="B38">
        <v>67.825000000000003</v>
      </c>
      <c r="C38" s="1">
        <v>38321</v>
      </c>
      <c r="D38">
        <v>74.400000000000006</v>
      </c>
      <c r="E38" s="1">
        <v>38384</v>
      </c>
      <c r="F38">
        <v>77.974999999999994</v>
      </c>
      <c r="G38" s="1">
        <v>38413</v>
      </c>
      <c r="H38">
        <v>76.474999999999994</v>
      </c>
      <c r="I38" s="1">
        <v>38443</v>
      </c>
      <c r="J38">
        <v>76.825000000000003</v>
      </c>
      <c r="K38" s="1">
        <v>38503</v>
      </c>
      <c r="L38">
        <v>60.625</v>
      </c>
      <c r="M38" s="1">
        <v>38566</v>
      </c>
      <c r="N38">
        <v>58.125</v>
      </c>
      <c r="O38" s="1">
        <v>38628</v>
      </c>
      <c r="P38">
        <v>66.849999999999994</v>
      </c>
      <c r="Q38" s="1">
        <v>38685</v>
      </c>
      <c r="R38">
        <v>68.825000000000003</v>
      </c>
      <c r="S38" s="1">
        <v>38750</v>
      </c>
      <c r="T38">
        <v>67.674999999999997</v>
      </c>
      <c r="U38" s="1">
        <v>38777</v>
      </c>
      <c r="V38">
        <v>69.224999999999994</v>
      </c>
      <c r="W38" s="1">
        <v>38807</v>
      </c>
      <c r="X38">
        <v>64.400000000000006</v>
      </c>
      <c r="Y38" s="1">
        <v>38869</v>
      </c>
      <c r="Z38">
        <v>57.924999999999997</v>
      </c>
      <c r="AA38" s="1">
        <v>38930</v>
      </c>
      <c r="AB38">
        <v>59.625</v>
      </c>
      <c r="AC38" s="1">
        <v>38993</v>
      </c>
      <c r="AD38">
        <v>62.8</v>
      </c>
      <c r="AE38" s="1">
        <v>39050</v>
      </c>
      <c r="AF38">
        <v>67.575000000000003</v>
      </c>
      <c r="AG38" s="1">
        <v>39114</v>
      </c>
      <c r="AH38">
        <v>77.224999999999994</v>
      </c>
      <c r="AI38" s="1">
        <v>39142</v>
      </c>
      <c r="AJ38">
        <v>76.7</v>
      </c>
      <c r="AK38" s="1">
        <v>39174</v>
      </c>
      <c r="AL38">
        <v>74.924999999999997</v>
      </c>
      <c r="AM38" s="1">
        <v>39233</v>
      </c>
      <c r="AN38">
        <v>67.150000000000006</v>
      </c>
      <c r="AO38" s="1">
        <v>39294</v>
      </c>
      <c r="AP38">
        <v>72.900000000000006</v>
      </c>
      <c r="AQ38" s="1">
        <v>39357</v>
      </c>
      <c r="AR38">
        <v>66.025000000000006</v>
      </c>
      <c r="AS38" s="1">
        <v>39416</v>
      </c>
      <c r="AT38">
        <v>67.5</v>
      </c>
      <c r="AU38" s="1">
        <v>39479</v>
      </c>
      <c r="AV38">
        <v>79.8</v>
      </c>
      <c r="AW38" s="1">
        <v>39510</v>
      </c>
      <c r="AX38">
        <v>78.849999999999994</v>
      </c>
      <c r="AY38" s="1">
        <v>39540</v>
      </c>
      <c r="AZ38">
        <v>70.325000000000003</v>
      </c>
      <c r="BA38" s="1">
        <v>39601</v>
      </c>
      <c r="BB38">
        <v>72.900000000000006</v>
      </c>
      <c r="BC38" s="1">
        <v>39660</v>
      </c>
      <c r="BD38">
        <v>75.900000000000006</v>
      </c>
      <c r="BE38" s="1">
        <v>39722</v>
      </c>
      <c r="BF38">
        <v>70.349999999999994</v>
      </c>
      <c r="BG38" s="1">
        <v>39783</v>
      </c>
      <c r="BH38">
        <v>72.400000000000006</v>
      </c>
      <c r="BI38" s="1">
        <v>39846</v>
      </c>
      <c r="BJ38">
        <v>73.875</v>
      </c>
      <c r="BK38" s="1">
        <v>39875</v>
      </c>
      <c r="BL38">
        <v>73.95</v>
      </c>
      <c r="BM38" s="1">
        <v>39903</v>
      </c>
      <c r="BN38">
        <v>73.375</v>
      </c>
      <c r="BO38" s="1">
        <v>39967</v>
      </c>
      <c r="BP38">
        <v>60.1</v>
      </c>
      <c r="BQ38" s="1">
        <v>40025</v>
      </c>
      <c r="BR38">
        <v>53.225000000000001</v>
      </c>
      <c r="BS38" s="1">
        <v>40087</v>
      </c>
      <c r="BT38">
        <v>56.024999999999999</v>
      </c>
      <c r="BU38" s="1">
        <v>40148</v>
      </c>
      <c r="BV38">
        <v>70.775000000000006</v>
      </c>
      <c r="BW38" s="1">
        <v>40211</v>
      </c>
      <c r="BX38">
        <v>75.275000000000006</v>
      </c>
      <c r="BY38" s="1">
        <v>40240</v>
      </c>
      <c r="BZ38">
        <v>82.35</v>
      </c>
      <c r="CA38" s="1">
        <v>40268</v>
      </c>
      <c r="CB38">
        <v>83.15</v>
      </c>
      <c r="CC38" s="1">
        <v>40330</v>
      </c>
      <c r="CD38">
        <v>75.875</v>
      </c>
      <c r="CE38" s="1">
        <v>40392</v>
      </c>
      <c r="CF38">
        <v>75.7</v>
      </c>
      <c r="CG38" s="1">
        <v>40452</v>
      </c>
      <c r="CH38">
        <v>76.125</v>
      </c>
      <c r="CI38" s="1">
        <v>40512</v>
      </c>
      <c r="CJ38">
        <v>79.95</v>
      </c>
      <c r="CK38" s="1">
        <v>40575</v>
      </c>
      <c r="CL38">
        <v>100.52500000000001</v>
      </c>
      <c r="CM38" s="1">
        <v>40604</v>
      </c>
      <c r="CN38">
        <v>99.424999999999997</v>
      </c>
      <c r="CO38" s="1">
        <v>40633</v>
      </c>
      <c r="CP38">
        <v>103.15</v>
      </c>
      <c r="CQ38" s="1">
        <v>40695</v>
      </c>
      <c r="CR38">
        <v>84.174999999999997</v>
      </c>
      <c r="CS38" s="1">
        <v>40757</v>
      </c>
      <c r="CT38">
        <v>89.45</v>
      </c>
      <c r="CU38" s="1">
        <v>40819</v>
      </c>
      <c r="CV38">
        <v>90.8</v>
      </c>
      <c r="CW38" s="1">
        <v>40877</v>
      </c>
      <c r="CX38">
        <v>93.3</v>
      </c>
      <c r="CY38" s="1">
        <v>40941</v>
      </c>
      <c r="CZ38">
        <v>98.75</v>
      </c>
      <c r="DA38" s="1">
        <v>40969</v>
      </c>
      <c r="DB38">
        <v>99.674999999999997</v>
      </c>
      <c r="DC38" s="1">
        <v>41001</v>
      </c>
      <c r="DD38">
        <v>93</v>
      </c>
      <c r="DE38" s="1">
        <v>41060</v>
      </c>
      <c r="DF38">
        <v>82.875</v>
      </c>
      <c r="DG38" s="1">
        <v>41121</v>
      </c>
      <c r="DH38">
        <v>78.025000000000006</v>
      </c>
      <c r="DI38" s="1">
        <v>41184</v>
      </c>
      <c r="DJ38">
        <v>83</v>
      </c>
      <c r="DK38" s="1">
        <v>41242</v>
      </c>
      <c r="DL38">
        <v>91.4</v>
      </c>
      <c r="DM38" s="1">
        <v>41305</v>
      </c>
      <c r="DN38">
        <v>98.1</v>
      </c>
      <c r="DO38" s="1">
        <v>41334</v>
      </c>
      <c r="DP38">
        <v>91.65</v>
      </c>
      <c r="DQ38" s="1">
        <v>41367</v>
      </c>
      <c r="DR38">
        <v>91.95</v>
      </c>
      <c r="DS38" s="1">
        <v>41425</v>
      </c>
      <c r="DT38">
        <v>83.8</v>
      </c>
      <c r="DU38" s="1">
        <v>41486</v>
      </c>
      <c r="DV38">
        <v>80.5</v>
      </c>
      <c r="DW38" s="1">
        <v>41548</v>
      </c>
      <c r="DX38">
        <v>88.25</v>
      </c>
      <c r="DY38" s="1">
        <v>41607</v>
      </c>
      <c r="DZ38">
        <v>93.9</v>
      </c>
      <c r="EA38" s="1">
        <v>41670</v>
      </c>
      <c r="EB38">
        <v>104.825</v>
      </c>
      <c r="EC38" s="1">
        <v>41701</v>
      </c>
      <c r="ED38">
        <v>111.4</v>
      </c>
      <c r="EE38" s="1">
        <v>41730</v>
      </c>
      <c r="EF38">
        <v>123.45</v>
      </c>
      <c r="EG38" s="1">
        <v>41793</v>
      </c>
      <c r="EH38">
        <v>107.7</v>
      </c>
      <c r="EI38" s="1">
        <v>41851</v>
      </c>
      <c r="EJ38">
        <v>94.174999999999997</v>
      </c>
      <c r="EK38" s="1">
        <v>41913</v>
      </c>
      <c r="EL38">
        <v>91.85</v>
      </c>
      <c r="EM38" s="1">
        <v>41974</v>
      </c>
      <c r="EN38">
        <v>91.7</v>
      </c>
      <c r="EO38" s="1">
        <v>42037</v>
      </c>
      <c r="EP38">
        <v>83.125</v>
      </c>
      <c r="EQ38" s="1">
        <v>42066</v>
      </c>
      <c r="ER38">
        <v>81.150000000000006</v>
      </c>
      <c r="ES38" s="1">
        <v>42094</v>
      </c>
      <c r="ET38">
        <v>77.724999999999994</v>
      </c>
      <c r="EU38" s="1">
        <v>42157</v>
      </c>
      <c r="EV38">
        <v>72.95</v>
      </c>
      <c r="EW38" s="1">
        <v>42216</v>
      </c>
      <c r="EX38">
        <v>60.45</v>
      </c>
      <c r="EY38" s="1">
        <v>42278</v>
      </c>
      <c r="EZ38">
        <v>67.2</v>
      </c>
      <c r="FA38" s="1">
        <v>42339</v>
      </c>
      <c r="FB38">
        <v>64.125</v>
      </c>
      <c r="FC38" s="1">
        <v>42403</v>
      </c>
      <c r="FD38">
        <v>80.525000000000006</v>
      </c>
      <c r="FE38" s="1">
        <v>42431</v>
      </c>
      <c r="FF38">
        <v>80.525000000000006</v>
      </c>
      <c r="FG38" s="1">
        <v>42461</v>
      </c>
      <c r="FH38">
        <v>78.849999999999994</v>
      </c>
      <c r="FI38" s="1">
        <v>42521</v>
      </c>
      <c r="FJ38">
        <v>68.224999999999994</v>
      </c>
      <c r="FK38" s="1">
        <v>42584</v>
      </c>
      <c r="FL38">
        <v>56.25</v>
      </c>
      <c r="FM38" s="1">
        <v>42646</v>
      </c>
      <c r="FN38">
        <v>50.65</v>
      </c>
      <c r="FO38" s="1">
        <v>42703</v>
      </c>
      <c r="FP38">
        <v>61.024999999999999</v>
      </c>
      <c r="FQ38" s="1">
        <v>42768</v>
      </c>
      <c r="FR38">
        <v>77.849999999999994</v>
      </c>
      <c r="FS38" s="1">
        <v>42795</v>
      </c>
      <c r="FT38">
        <v>78.2</v>
      </c>
      <c r="FU38" s="1">
        <v>42825</v>
      </c>
      <c r="FV38">
        <v>73.75</v>
      </c>
      <c r="FW38" s="1">
        <v>42887</v>
      </c>
      <c r="FX38">
        <v>68.875</v>
      </c>
      <c r="FY38" s="1">
        <v>42948</v>
      </c>
      <c r="FZ38">
        <v>59.4</v>
      </c>
      <c r="GA38" s="1">
        <v>43011</v>
      </c>
      <c r="GB38">
        <v>67.349999999999994</v>
      </c>
      <c r="GC38" s="1">
        <v>43068</v>
      </c>
      <c r="GD38">
        <v>75.05</v>
      </c>
      <c r="GE38" s="1">
        <v>43132</v>
      </c>
      <c r="GF38">
        <v>83</v>
      </c>
      <c r="GG38" s="1">
        <v>43160</v>
      </c>
      <c r="GH38">
        <v>81.125</v>
      </c>
      <c r="GI38" s="1">
        <v>43193</v>
      </c>
      <c r="GJ38">
        <v>73.625</v>
      </c>
      <c r="GK38" s="1">
        <v>43251</v>
      </c>
      <c r="GL38">
        <v>63.274999999999999</v>
      </c>
      <c r="GM38" s="1">
        <v>43312</v>
      </c>
      <c r="GN38">
        <v>46.55</v>
      </c>
      <c r="GO38" s="1">
        <v>43375</v>
      </c>
      <c r="GP38">
        <v>67.8</v>
      </c>
      <c r="GQ38" s="1">
        <v>43433</v>
      </c>
      <c r="GR38">
        <v>72</v>
      </c>
      <c r="GS38" s="1">
        <v>43496</v>
      </c>
      <c r="GT38">
        <v>75.3</v>
      </c>
      <c r="GU38" s="1">
        <v>43525</v>
      </c>
      <c r="GV38">
        <v>77.974999999999994</v>
      </c>
      <c r="GW38" s="1">
        <v>43557</v>
      </c>
      <c r="GX38">
        <v>95.525000000000006</v>
      </c>
      <c r="GY38" s="1">
        <v>43619</v>
      </c>
      <c r="GZ38">
        <v>77.900000000000006</v>
      </c>
      <c r="HA38" s="1">
        <v>43677</v>
      </c>
      <c r="HB38">
        <v>70.275000000000006</v>
      </c>
      <c r="HC38" s="1">
        <v>43739</v>
      </c>
      <c r="HD38">
        <v>76.099999999999994</v>
      </c>
    </row>
    <row r="39" spans="1:212" x14ac:dyDescent="0.3">
      <c r="A39" s="1">
        <v>38264</v>
      </c>
      <c r="B39">
        <v>66.325000000000003</v>
      </c>
      <c r="C39" s="1">
        <v>38322</v>
      </c>
      <c r="D39">
        <v>73.349999999999994</v>
      </c>
      <c r="E39" s="1">
        <v>38385</v>
      </c>
      <c r="F39">
        <v>76.075000000000003</v>
      </c>
      <c r="G39" s="1">
        <v>38414</v>
      </c>
      <c r="H39">
        <v>77.8</v>
      </c>
      <c r="I39" s="1">
        <v>38446</v>
      </c>
      <c r="J39">
        <v>76.775000000000006</v>
      </c>
      <c r="K39" s="1">
        <v>38504</v>
      </c>
      <c r="L39">
        <v>59.825000000000003</v>
      </c>
      <c r="M39" s="1">
        <v>38567</v>
      </c>
      <c r="N39">
        <v>58.024999999999999</v>
      </c>
      <c r="O39" s="1">
        <v>38629</v>
      </c>
      <c r="P39">
        <v>67.349999999999994</v>
      </c>
      <c r="Q39" s="1">
        <v>38686</v>
      </c>
      <c r="R39">
        <v>69.775000000000006</v>
      </c>
      <c r="S39" s="1">
        <v>38751</v>
      </c>
      <c r="T39">
        <v>68.174999999999997</v>
      </c>
      <c r="U39" s="1">
        <v>38778</v>
      </c>
      <c r="V39">
        <v>68.924999999999997</v>
      </c>
      <c r="W39" s="1">
        <v>38810</v>
      </c>
      <c r="X39">
        <v>65.25</v>
      </c>
      <c r="Y39" s="1">
        <v>38870</v>
      </c>
      <c r="Z39">
        <v>58.524999999999999</v>
      </c>
      <c r="AA39" s="1">
        <v>38931</v>
      </c>
      <c r="AB39">
        <v>59.7</v>
      </c>
      <c r="AC39" s="1">
        <v>38994</v>
      </c>
      <c r="AD39">
        <v>62.75</v>
      </c>
      <c r="AE39" s="1">
        <v>39051</v>
      </c>
      <c r="AF39">
        <v>68.3</v>
      </c>
      <c r="AG39" s="1">
        <v>39115</v>
      </c>
      <c r="AH39">
        <v>77.974999999999994</v>
      </c>
      <c r="AI39" s="1">
        <v>39143</v>
      </c>
      <c r="AJ39">
        <v>76.95</v>
      </c>
      <c r="AK39" s="1">
        <v>39175</v>
      </c>
      <c r="AL39">
        <v>75.55</v>
      </c>
      <c r="AM39" s="1">
        <v>39234</v>
      </c>
      <c r="AN39">
        <v>68.05</v>
      </c>
      <c r="AO39" s="1">
        <v>39295</v>
      </c>
      <c r="AP39">
        <v>72.3</v>
      </c>
      <c r="AQ39" s="1">
        <v>39358</v>
      </c>
      <c r="AR39">
        <v>66.75</v>
      </c>
      <c r="AS39" s="1">
        <v>39419</v>
      </c>
      <c r="AT39">
        <v>66.95</v>
      </c>
      <c r="AU39" s="1">
        <v>39482</v>
      </c>
      <c r="AV39">
        <v>81.05</v>
      </c>
      <c r="AW39" s="1">
        <v>39511</v>
      </c>
      <c r="AX39">
        <v>76.375</v>
      </c>
      <c r="AY39" s="1">
        <v>39541</v>
      </c>
      <c r="AZ39">
        <v>73.25</v>
      </c>
      <c r="BA39" s="1">
        <v>39602</v>
      </c>
      <c r="BB39">
        <v>73.325000000000003</v>
      </c>
      <c r="BC39" s="1">
        <v>39661</v>
      </c>
      <c r="BD39">
        <v>75.849999999999994</v>
      </c>
      <c r="BE39" s="1">
        <v>39723</v>
      </c>
      <c r="BF39">
        <v>68.2</v>
      </c>
      <c r="BG39" s="1">
        <v>39784</v>
      </c>
      <c r="BH39">
        <v>72.150000000000006</v>
      </c>
      <c r="BI39" s="1">
        <v>39847</v>
      </c>
      <c r="BJ39">
        <v>74.25</v>
      </c>
      <c r="BK39" s="1">
        <v>39876</v>
      </c>
      <c r="BL39">
        <v>74.650000000000006</v>
      </c>
      <c r="BM39" s="1">
        <v>39904</v>
      </c>
      <c r="BN39">
        <v>72.575000000000003</v>
      </c>
      <c r="BO39" s="1">
        <v>39968</v>
      </c>
      <c r="BP39">
        <v>61.225000000000001</v>
      </c>
      <c r="BQ39" s="1">
        <v>40028</v>
      </c>
      <c r="BR39">
        <v>51.7</v>
      </c>
      <c r="BS39" s="1">
        <v>40088</v>
      </c>
      <c r="BT39">
        <v>55.875</v>
      </c>
      <c r="BU39" s="1">
        <v>40149</v>
      </c>
      <c r="BV39">
        <v>70.724999999999994</v>
      </c>
      <c r="BW39" s="1">
        <v>40212</v>
      </c>
      <c r="BX39">
        <v>75.900000000000006</v>
      </c>
      <c r="BY39" s="1">
        <v>40241</v>
      </c>
      <c r="BZ39">
        <v>82.224999999999994</v>
      </c>
      <c r="CA39" s="1">
        <v>40269</v>
      </c>
      <c r="CB39">
        <v>83.5</v>
      </c>
      <c r="CC39" s="1">
        <v>40331</v>
      </c>
      <c r="CD39">
        <v>75.599999999999994</v>
      </c>
      <c r="CE39" s="1">
        <v>40393</v>
      </c>
      <c r="CF39">
        <v>75.674999999999997</v>
      </c>
      <c r="CG39" s="1">
        <v>40455</v>
      </c>
      <c r="CH39">
        <v>74.900000000000006</v>
      </c>
      <c r="CI39" s="1">
        <v>40513</v>
      </c>
      <c r="CJ39">
        <v>79.2</v>
      </c>
      <c r="CK39" s="1">
        <v>40576</v>
      </c>
      <c r="CL39">
        <v>100</v>
      </c>
      <c r="CM39" s="1">
        <v>40605</v>
      </c>
      <c r="CN39">
        <v>100.55</v>
      </c>
      <c r="CO39" s="1">
        <v>40634</v>
      </c>
      <c r="CP39">
        <v>103.4</v>
      </c>
      <c r="CQ39" s="1">
        <v>40696</v>
      </c>
      <c r="CR39">
        <v>83.825000000000003</v>
      </c>
      <c r="CS39" s="1">
        <v>40758</v>
      </c>
      <c r="CT39">
        <v>89.325000000000003</v>
      </c>
      <c r="CU39" s="1">
        <v>40820</v>
      </c>
      <c r="CV39">
        <v>90.1</v>
      </c>
      <c r="CW39" s="1">
        <v>40878</v>
      </c>
      <c r="CX39">
        <v>92.8</v>
      </c>
      <c r="CY39" s="1">
        <v>40942</v>
      </c>
      <c r="CZ39">
        <v>98.1</v>
      </c>
      <c r="DA39" s="1">
        <v>40970</v>
      </c>
      <c r="DB39">
        <v>99.75</v>
      </c>
      <c r="DC39" s="1">
        <v>41002</v>
      </c>
      <c r="DD39">
        <v>92.2</v>
      </c>
      <c r="DE39" s="1">
        <v>41061</v>
      </c>
      <c r="DF39">
        <v>82.95</v>
      </c>
      <c r="DG39" s="1">
        <v>41122</v>
      </c>
      <c r="DH39">
        <v>77</v>
      </c>
      <c r="DI39" s="1">
        <v>41185</v>
      </c>
      <c r="DJ39">
        <v>81.75</v>
      </c>
      <c r="DK39" s="1">
        <v>41243</v>
      </c>
      <c r="DL39">
        <v>91.775000000000006</v>
      </c>
      <c r="DM39" s="1">
        <v>41306</v>
      </c>
      <c r="DN39">
        <v>97.5</v>
      </c>
      <c r="DO39" s="1">
        <v>41337</v>
      </c>
      <c r="DP39">
        <v>90.75</v>
      </c>
      <c r="DQ39" s="1">
        <v>41368</v>
      </c>
      <c r="DR39">
        <v>91.4</v>
      </c>
      <c r="DS39" s="1">
        <v>41428</v>
      </c>
      <c r="DT39">
        <v>83.2</v>
      </c>
      <c r="DU39" s="1">
        <v>41487</v>
      </c>
      <c r="DV39">
        <v>80.900000000000006</v>
      </c>
      <c r="DW39" s="1">
        <v>41549</v>
      </c>
      <c r="DX39">
        <v>88.7</v>
      </c>
      <c r="DY39" s="1">
        <v>41610</v>
      </c>
      <c r="DZ39">
        <v>93.75</v>
      </c>
      <c r="EA39" s="1">
        <v>41673</v>
      </c>
      <c r="EB39">
        <v>103.55</v>
      </c>
      <c r="EC39" s="1">
        <v>41702</v>
      </c>
      <c r="ED39">
        <v>114.4</v>
      </c>
      <c r="EE39" s="1">
        <v>41731</v>
      </c>
      <c r="EF39">
        <v>121.3</v>
      </c>
      <c r="EG39" s="1">
        <v>41794</v>
      </c>
      <c r="EH39">
        <v>107.6</v>
      </c>
      <c r="EI39" s="1">
        <v>41852</v>
      </c>
      <c r="EJ39">
        <v>94.4</v>
      </c>
      <c r="EK39" s="1">
        <v>41914</v>
      </c>
      <c r="EL39">
        <v>91.95</v>
      </c>
      <c r="EM39" s="1">
        <v>41975</v>
      </c>
      <c r="EN39">
        <v>91</v>
      </c>
      <c r="EO39" s="1">
        <v>42038</v>
      </c>
      <c r="EP39">
        <v>82.625</v>
      </c>
      <c r="EQ39" s="1">
        <v>42067</v>
      </c>
      <c r="ER39">
        <v>82.325000000000003</v>
      </c>
      <c r="ES39" s="1">
        <v>42095</v>
      </c>
      <c r="ET39">
        <v>78.025000000000006</v>
      </c>
      <c r="EU39" s="1">
        <v>42158</v>
      </c>
      <c r="EV39">
        <v>71.8</v>
      </c>
      <c r="EW39" s="1">
        <v>42219</v>
      </c>
      <c r="EX39">
        <v>61.9</v>
      </c>
      <c r="EY39" s="1">
        <v>42279</v>
      </c>
      <c r="EZ39">
        <v>68.224999999999994</v>
      </c>
      <c r="FA39" s="1">
        <v>42340</v>
      </c>
      <c r="FB39">
        <v>63.475000000000001</v>
      </c>
      <c r="FC39" s="1">
        <v>42404</v>
      </c>
      <c r="FD39">
        <v>80.775000000000006</v>
      </c>
      <c r="FE39" s="1">
        <v>42432</v>
      </c>
      <c r="FF39">
        <v>80.474999999999994</v>
      </c>
      <c r="FG39" s="1">
        <v>42464</v>
      </c>
      <c r="FH39">
        <v>78.45</v>
      </c>
      <c r="FI39" s="1">
        <v>42522</v>
      </c>
      <c r="FJ39">
        <v>69.174999999999997</v>
      </c>
      <c r="FK39" s="1">
        <v>42585</v>
      </c>
      <c r="FL39">
        <v>55.375</v>
      </c>
      <c r="FM39" s="1">
        <v>42647</v>
      </c>
      <c r="FN39">
        <v>49.924999999999997</v>
      </c>
      <c r="FO39" s="1">
        <v>42704</v>
      </c>
      <c r="FP39">
        <v>61.5</v>
      </c>
      <c r="FQ39" s="1">
        <v>42769</v>
      </c>
      <c r="FR39">
        <v>78.400000000000006</v>
      </c>
      <c r="FS39" s="1">
        <v>42796</v>
      </c>
      <c r="FT39">
        <v>78</v>
      </c>
      <c r="FU39" s="1">
        <v>42828</v>
      </c>
      <c r="FV39">
        <v>72.75</v>
      </c>
      <c r="FW39" s="1">
        <v>42888</v>
      </c>
      <c r="FX39">
        <v>68.7</v>
      </c>
      <c r="FY39" s="1">
        <v>42949</v>
      </c>
      <c r="FZ39">
        <v>60.625</v>
      </c>
      <c r="GA39" s="1">
        <v>43012</v>
      </c>
      <c r="GB39">
        <v>67.3</v>
      </c>
      <c r="GC39" s="1">
        <v>43069</v>
      </c>
      <c r="GD39">
        <v>73.849999999999994</v>
      </c>
      <c r="GE39" s="1">
        <v>43133</v>
      </c>
      <c r="GF39">
        <v>83.65</v>
      </c>
      <c r="GG39" s="1">
        <v>43161</v>
      </c>
      <c r="GH39">
        <v>80.5</v>
      </c>
      <c r="GI39" s="1">
        <v>43194</v>
      </c>
      <c r="GJ39">
        <v>75.650000000000006</v>
      </c>
      <c r="GK39" s="1">
        <v>43252</v>
      </c>
      <c r="GL39">
        <v>63.25</v>
      </c>
      <c r="GM39" s="1">
        <v>43313</v>
      </c>
      <c r="GN39">
        <v>46.3</v>
      </c>
      <c r="GO39" s="1">
        <v>43376</v>
      </c>
      <c r="GP39">
        <v>66.25</v>
      </c>
      <c r="GQ39" s="1">
        <v>43434</v>
      </c>
      <c r="GR39">
        <v>71.974999999999994</v>
      </c>
      <c r="GS39" s="1">
        <v>43497</v>
      </c>
      <c r="GT39">
        <v>76.05</v>
      </c>
      <c r="GU39" s="1">
        <v>43528</v>
      </c>
      <c r="GV39">
        <v>77.575000000000003</v>
      </c>
      <c r="GW39" s="1">
        <v>43558</v>
      </c>
      <c r="GX39">
        <v>97.474999999999994</v>
      </c>
      <c r="GY39" s="1">
        <v>43620</v>
      </c>
      <c r="GZ39">
        <v>78.900000000000006</v>
      </c>
      <c r="HA39" s="1">
        <v>43678</v>
      </c>
      <c r="HB39">
        <v>66.25</v>
      </c>
      <c r="HC39" s="1">
        <v>43740</v>
      </c>
      <c r="HD39">
        <v>75.825000000000003</v>
      </c>
    </row>
    <row r="40" spans="1:212" x14ac:dyDescent="0.3">
      <c r="A40" s="1">
        <v>38265</v>
      </c>
      <c r="B40">
        <v>65.075000000000003</v>
      </c>
      <c r="C40" s="1">
        <v>38323</v>
      </c>
      <c r="D40">
        <v>73.174999999999997</v>
      </c>
      <c r="E40" s="1">
        <v>38386</v>
      </c>
      <c r="F40">
        <v>76.75</v>
      </c>
      <c r="G40" s="1">
        <v>38415</v>
      </c>
      <c r="H40">
        <v>77.525000000000006</v>
      </c>
      <c r="I40" s="1">
        <v>38447</v>
      </c>
      <c r="J40">
        <v>75.55</v>
      </c>
      <c r="K40" s="1">
        <v>38505</v>
      </c>
      <c r="L40">
        <v>58.725000000000001</v>
      </c>
      <c r="M40" s="1">
        <v>38568</v>
      </c>
      <c r="N40">
        <v>58.325000000000003</v>
      </c>
      <c r="O40" s="1">
        <v>38630</v>
      </c>
      <c r="P40">
        <v>67.775000000000006</v>
      </c>
      <c r="Q40" s="1">
        <v>38687</v>
      </c>
      <c r="R40">
        <v>70.150000000000006</v>
      </c>
      <c r="S40" s="1">
        <v>38754</v>
      </c>
      <c r="T40">
        <v>68.525000000000006</v>
      </c>
      <c r="U40" s="1">
        <v>38779</v>
      </c>
      <c r="V40">
        <v>69.224999999999994</v>
      </c>
      <c r="W40" s="1">
        <v>38811</v>
      </c>
      <c r="X40">
        <v>63.375</v>
      </c>
      <c r="Y40" s="1">
        <v>38873</v>
      </c>
      <c r="Z40">
        <v>59.65</v>
      </c>
      <c r="AA40" s="1">
        <v>38932</v>
      </c>
      <c r="AB40">
        <v>59.35</v>
      </c>
      <c r="AC40" s="1">
        <v>38995</v>
      </c>
      <c r="AD40">
        <v>63.325000000000003</v>
      </c>
      <c r="AE40" s="1">
        <v>39052</v>
      </c>
      <c r="AF40">
        <v>67.625</v>
      </c>
      <c r="AG40" s="1">
        <v>39118</v>
      </c>
      <c r="AH40">
        <v>77.424999999999997</v>
      </c>
      <c r="AI40" s="1">
        <v>39146</v>
      </c>
      <c r="AJ40">
        <v>75.650000000000006</v>
      </c>
      <c r="AK40" s="1">
        <v>39176</v>
      </c>
      <c r="AL40">
        <v>76</v>
      </c>
      <c r="AM40" s="1">
        <v>39237</v>
      </c>
      <c r="AN40">
        <v>68.150000000000006</v>
      </c>
      <c r="AO40" s="1">
        <v>39296</v>
      </c>
      <c r="AP40">
        <v>72.650000000000006</v>
      </c>
      <c r="AQ40" s="1">
        <v>39359</v>
      </c>
      <c r="AR40">
        <v>66.650000000000006</v>
      </c>
      <c r="AS40" s="1">
        <v>39420</v>
      </c>
      <c r="AT40">
        <v>65.95</v>
      </c>
      <c r="AU40" s="1">
        <v>39483</v>
      </c>
      <c r="AV40">
        <v>79.825000000000003</v>
      </c>
      <c r="AW40" s="1">
        <v>39512</v>
      </c>
      <c r="AX40">
        <v>76.7</v>
      </c>
      <c r="AY40" s="1">
        <v>39542</v>
      </c>
      <c r="AZ40">
        <v>75.3</v>
      </c>
      <c r="BA40" s="1">
        <v>39603</v>
      </c>
      <c r="BB40">
        <v>73.349999999999994</v>
      </c>
      <c r="BC40" s="1">
        <v>39664</v>
      </c>
      <c r="BD40">
        <v>75.8</v>
      </c>
      <c r="BE40" s="1">
        <v>39724</v>
      </c>
      <c r="BF40">
        <v>67.974999999999994</v>
      </c>
      <c r="BG40" s="1">
        <v>39785</v>
      </c>
      <c r="BH40">
        <v>70.875</v>
      </c>
      <c r="BI40" s="1">
        <v>39848</v>
      </c>
      <c r="BJ40">
        <v>73.349999999999994</v>
      </c>
      <c r="BK40" s="1">
        <v>39877</v>
      </c>
      <c r="BL40">
        <v>74.599999999999994</v>
      </c>
      <c r="BM40" s="1">
        <v>39905</v>
      </c>
      <c r="BN40">
        <v>72.974999999999994</v>
      </c>
      <c r="BO40" s="1">
        <v>39969</v>
      </c>
      <c r="BP40">
        <v>61.075000000000003</v>
      </c>
      <c r="BQ40" s="1">
        <v>40029</v>
      </c>
      <c r="BR40">
        <v>49.225000000000001</v>
      </c>
      <c r="BS40" s="1">
        <v>40091</v>
      </c>
      <c r="BT40">
        <v>54.75</v>
      </c>
      <c r="BU40" s="1">
        <v>40150</v>
      </c>
      <c r="BV40">
        <v>69.849999999999994</v>
      </c>
      <c r="BW40" s="1">
        <v>40213</v>
      </c>
      <c r="BX40">
        <v>75.650000000000006</v>
      </c>
      <c r="BY40" s="1">
        <v>40242</v>
      </c>
      <c r="BZ40">
        <v>81.95</v>
      </c>
      <c r="CA40" s="1">
        <v>40273</v>
      </c>
      <c r="CB40">
        <v>85.1</v>
      </c>
      <c r="CC40" s="1">
        <v>40332</v>
      </c>
      <c r="CD40">
        <v>75.650000000000006</v>
      </c>
      <c r="CE40" s="1">
        <v>40394</v>
      </c>
      <c r="CF40">
        <v>75.95</v>
      </c>
      <c r="CG40" s="1">
        <v>40456</v>
      </c>
      <c r="CH40">
        <v>75.674999999999997</v>
      </c>
      <c r="CI40" s="1">
        <v>40514</v>
      </c>
      <c r="CJ40">
        <v>79.924999999999997</v>
      </c>
      <c r="CK40" s="1">
        <v>40577</v>
      </c>
      <c r="CL40">
        <v>100.75</v>
      </c>
      <c r="CM40" s="1">
        <v>40606</v>
      </c>
      <c r="CN40">
        <v>100.825</v>
      </c>
      <c r="CO40" s="1">
        <v>40637</v>
      </c>
      <c r="CP40">
        <v>104.1</v>
      </c>
      <c r="CQ40" s="1">
        <v>40697</v>
      </c>
      <c r="CR40">
        <v>83.95</v>
      </c>
      <c r="CS40" s="1">
        <v>40759</v>
      </c>
      <c r="CT40">
        <v>89.3</v>
      </c>
      <c r="CU40" s="1">
        <v>40821</v>
      </c>
      <c r="CV40">
        <v>91.025000000000006</v>
      </c>
      <c r="CW40" s="1">
        <v>40879</v>
      </c>
      <c r="CX40">
        <v>92.025000000000006</v>
      </c>
      <c r="CY40" s="1">
        <v>40945</v>
      </c>
      <c r="CZ40">
        <v>98.474999999999994</v>
      </c>
      <c r="DA40" s="1">
        <v>40973</v>
      </c>
      <c r="DB40">
        <v>99.05</v>
      </c>
      <c r="DC40" s="1">
        <v>41003</v>
      </c>
      <c r="DD40">
        <v>92.474999999999994</v>
      </c>
      <c r="DE40" s="1">
        <v>41064</v>
      </c>
      <c r="DF40">
        <v>82.825000000000003</v>
      </c>
      <c r="DG40" s="1">
        <v>41123</v>
      </c>
      <c r="DH40">
        <v>75.924999999999997</v>
      </c>
      <c r="DI40" s="1">
        <v>41186</v>
      </c>
      <c r="DJ40">
        <v>81.674999999999997</v>
      </c>
      <c r="DK40" s="1">
        <v>41246</v>
      </c>
      <c r="DL40">
        <v>90.674999999999997</v>
      </c>
      <c r="DM40" s="1">
        <v>41309</v>
      </c>
      <c r="DN40">
        <v>97.1</v>
      </c>
      <c r="DO40" s="1">
        <v>41338</v>
      </c>
      <c r="DP40">
        <v>89.6</v>
      </c>
      <c r="DQ40" s="1">
        <v>41369</v>
      </c>
      <c r="DR40">
        <v>89.674999999999997</v>
      </c>
      <c r="DS40" s="1">
        <v>41429</v>
      </c>
      <c r="DT40">
        <v>84.075000000000003</v>
      </c>
      <c r="DU40" s="1">
        <v>41488</v>
      </c>
      <c r="DV40">
        <v>80.8</v>
      </c>
      <c r="DW40" s="1">
        <v>41550</v>
      </c>
      <c r="DX40">
        <v>89.15</v>
      </c>
      <c r="DY40" s="1">
        <v>41611</v>
      </c>
      <c r="DZ40">
        <v>92.45</v>
      </c>
      <c r="EA40" s="1">
        <v>41674</v>
      </c>
      <c r="EB40">
        <v>103.75</v>
      </c>
      <c r="EC40" s="1">
        <v>41703</v>
      </c>
      <c r="ED40">
        <v>116.325</v>
      </c>
      <c r="EE40" s="1">
        <v>41732</v>
      </c>
      <c r="EF40">
        <v>120.15</v>
      </c>
      <c r="EG40" s="1">
        <v>41795</v>
      </c>
      <c r="EH40">
        <v>107.25</v>
      </c>
      <c r="EI40" s="1">
        <v>41855</v>
      </c>
      <c r="EJ40">
        <v>95.35</v>
      </c>
      <c r="EK40" s="1">
        <v>41915</v>
      </c>
      <c r="EL40">
        <v>90.65</v>
      </c>
      <c r="EM40" s="1">
        <v>41976</v>
      </c>
      <c r="EN40">
        <v>88.15</v>
      </c>
      <c r="EO40" s="1">
        <v>42039</v>
      </c>
      <c r="EP40">
        <v>79.625</v>
      </c>
      <c r="EQ40" s="1">
        <v>42068</v>
      </c>
      <c r="ER40">
        <v>80.825000000000003</v>
      </c>
      <c r="ES40" s="1">
        <v>42096</v>
      </c>
      <c r="ET40">
        <v>77.575000000000003</v>
      </c>
      <c r="EU40" s="1">
        <v>42159</v>
      </c>
      <c r="EV40">
        <v>70.05</v>
      </c>
      <c r="EW40" s="1">
        <v>42220</v>
      </c>
      <c r="EX40">
        <v>63.15</v>
      </c>
      <c r="EY40" s="1">
        <v>42282</v>
      </c>
      <c r="EZ40">
        <v>68.325000000000003</v>
      </c>
      <c r="FA40" s="1">
        <v>42341</v>
      </c>
      <c r="FB40">
        <v>63.15</v>
      </c>
      <c r="FC40" s="1">
        <v>42405</v>
      </c>
      <c r="FD40">
        <v>80.424999999999997</v>
      </c>
      <c r="FE40" s="1">
        <v>42433</v>
      </c>
      <c r="FF40">
        <v>80.875</v>
      </c>
      <c r="FG40" s="1">
        <v>42465</v>
      </c>
      <c r="FH40">
        <v>78.775000000000006</v>
      </c>
      <c r="FI40" s="1">
        <v>42523</v>
      </c>
      <c r="FJ40">
        <v>70.174999999999997</v>
      </c>
      <c r="FK40" s="1">
        <v>42586</v>
      </c>
      <c r="FL40">
        <v>54.375</v>
      </c>
      <c r="FM40" s="1">
        <v>42648</v>
      </c>
      <c r="FN40">
        <v>47.924999999999997</v>
      </c>
      <c r="FO40" s="1">
        <v>42705</v>
      </c>
      <c r="FP40">
        <v>60.45</v>
      </c>
      <c r="FQ40" s="1">
        <v>42772</v>
      </c>
      <c r="FR40">
        <v>79.099999999999994</v>
      </c>
      <c r="FS40" s="1">
        <v>42797</v>
      </c>
      <c r="FT40">
        <v>76.825000000000003</v>
      </c>
      <c r="FU40" s="1">
        <v>42829</v>
      </c>
      <c r="FV40">
        <v>72.55</v>
      </c>
      <c r="FW40" s="1">
        <v>42891</v>
      </c>
      <c r="FX40">
        <v>67.325000000000003</v>
      </c>
      <c r="FY40" s="1">
        <v>42950</v>
      </c>
      <c r="FZ40">
        <v>60.524999999999999</v>
      </c>
      <c r="GA40" s="1">
        <v>43013</v>
      </c>
      <c r="GB40">
        <v>67.599999999999994</v>
      </c>
      <c r="GC40" s="1">
        <v>43070</v>
      </c>
      <c r="GD40">
        <v>74.45</v>
      </c>
      <c r="GE40" s="1">
        <v>43136</v>
      </c>
      <c r="GF40">
        <v>82.7</v>
      </c>
      <c r="GG40" s="1">
        <v>43164</v>
      </c>
      <c r="GH40">
        <v>81.3</v>
      </c>
      <c r="GI40" s="1">
        <v>43195</v>
      </c>
      <c r="GJ40">
        <v>76.375</v>
      </c>
      <c r="GK40" s="1">
        <v>43255</v>
      </c>
      <c r="GL40">
        <v>62.6</v>
      </c>
      <c r="GM40" s="1">
        <v>43314</v>
      </c>
      <c r="GN40">
        <v>45.174999999999997</v>
      </c>
      <c r="GO40" s="1">
        <v>43377</v>
      </c>
      <c r="GP40">
        <v>64.724999999999994</v>
      </c>
      <c r="GQ40" s="1">
        <v>43437</v>
      </c>
      <c r="GR40">
        <v>71.224999999999994</v>
      </c>
      <c r="GS40" s="1">
        <v>43500</v>
      </c>
      <c r="GT40">
        <v>77.674999999999997</v>
      </c>
      <c r="GU40" s="1">
        <v>43529</v>
      </c>
      <c r="GV40">
        <v>78.575000000000003</v>
      </c>
      <c r="GW40" s="1">
        <v>43559</v>
      </c>
      <c r="GX40">
        <v>100.22499999999999</v>
      </c>
      <c r="GY40" s="1">
        <v>43621</v>
      </c>
      <c r="GZ40">
        <v>80.45</v>
      </c>
      <c r="HA40" s="1">
        <v>43679</v>
      </c>
      <c r="HB40">
        <v>63.25</v>
      </c>
      <c r="HC40" s="1">
        <v>43741</v>
      </c>
      <c r="HD40">
        <v>75.3</v>
      </c>
    </row>
    <row r="41" spans="1:212" x14ac:dyDescent="0.3">
      <c r="A41" s="1">
        <v>38266</v>
      </c>
      <c r="B41">
        <v>65.55</v>
      </c>
      <c r="C41" s="1">
        <v>38324</v>
      </c>
      <c r="D41">
        <v>72.674999999999997</v>
      </c>
      <c r="E41" s="1">
        <v>38387</v>
      </c>
      <c r="F41">
        <v>76.349999999999994</v>
      </c>
      <c r="G41" s="1">
        <v>38418</v>
      </c>
      <c r="H41">
        <v>77.875</v>
      </c>
      <c r="I41" s="1">
        <v>38448</v>
      </c>
      <c r="J41">
        <v>73.75</v>
      </c>
      <c r="K41" s="1">
        <v>38506</v>
      </c>
      <c r="L41">
        <v>57.774999999999999</v>
      </c>
      <c r="M41" s="1">
        <v>38569</v>
      </c>
      <c r="N41">
        <v>58.774999999999999</v>
      </c>
      <c r="O41" s="1">
        <v>38631</v>
      </c>
      <c r="P41">
        <v>67.150000000000006</v>
      </c>
      <c r="Q41" s="1">
        <v>38688</v>
      </c>
      <c r="R41">
        <v>68.900000000000006</v>
      </c>
      <c r="S41" s="1">
        <v>38755</v>
      </c>
      <c r="T41">
        <v>68.875</v>
      </c>
      <c r="U41" s="1">
        <v>38782</v>
      </c>
      <c r="V41">
        <v>68.625</v>
      </c>
      <c r="W41" s="1">
        <v>38812</v>
      </c>
      <c r="X41">
        <v>63.725000000000001</v>
      </c>
      <c r="Y41" s="1">
        <v>38874</v>
      </c>
      <c r="Z41">
        <v>58.8</v>
      </c>
      <c r="AA41" s="1">
        <v>38933</v>
      </c>
      <c r="AB41">
        <v>59.8</v>
      </c>
      <c r="AC41" s="1">
        <v>38996</v>
      </c>
      <c r="AD41">
        <v>62.125</v>
      </c>
      <c r="AE41" s="1">
        <v>39055</v>
      </c>
      <c r="AF41">
        <v>66.099999999999994</v>
      </c>
      <c r="AG41" s="1">
        <v>39119</v>
      </c>
      <c r="AH41">
        <v>77.25</v>
      </c>
      <c r="AI41" s="1">
        <v>39147</v>
      </c>
      <c r="AJ41">
        <v>75.875</v>
      </c>
      <c r="AK41" s="1">
        <v>39177</v>
      </c>
      <c r="AL41">
        <v>76.45</v>
      </c>
      <c r="AM41" s="1">
        <v>39238</v>
      </c>
      <c r="AN41">
        <v>68.375</v>
      </c>
      <c r="AO41" s="1">
        <v>39297</v>
      </c>
      <c r="AP41">
        <v>74.575000000000003</v>
      </c>
      <c r="AQ41" s="1">
        <v>39360</v>
      </c>
      <c r="AR41">
        <v>66.95</v>
      </c>
      <c r="AS41" s="1">
        <v>39421</v>
      </c>
      <c r="AT41">
        <v>66.325000000000003</v>
      </c>
      <c r="AU41" s="1">
        <v>39484</v>
      </c>
      <c r="AV41">
        <v>78.7</v>
      </c>
      <c r="AW41" s="1">
        <v>39513</v>
      </c>
      <c r="AX41">
        <v>77.7</v>
      </c>
      <c r="AY41" s="1">
        <v>39545</v>
      </c>
      <c r="AZ41">
        <v>75.599999999999994</v>
      </c>
      <c r="BA41" s="1">
        <v>39604</v>
      </c>
      <c r="BB41">
        <v>74.650000000000006</v>
      </c>
      <c r="BC41" s="1">
        <v>39665</v>
      </c>
      <c r="BD41">
        <v>74.150000000000006</v>
      </c>
      <c r="BE41" s="1">
        <v>39727</v>
      </c>
      <c r="BF41">
        <v>66.2</v>
      </c>
      <c r="BG41" s="1">
        <v>39786</v>
      </c>
      <c r="BH41">
        <v>69.849999999999994</v>
      </c>
      <c r="BI41" s="1">
        <v>39849</v>
      </c>
      <c r="BJ41">
        <v>72.525000000000006</v>
      </c>
      <c r="BK41" s="1">
        <v>39878</v>
      </c>
      <c r="BL41">
        <v>75.375</v>
      </c>
      <c r="BM41" s="1">
        <v>39906</v>
      </c>
      <c r="BN41">
        <v>74.099999999999994</v>
      </c>
      <c r="BO41" s="1">
        <v>39972</v>
      </c>
      <c r="BP41">
        <v>60.674999999999997</v>
      </c>
      <c r="BQ41" s="1">
        <v>40030</v>
      </c>
      <c r="BR41">
        <v>48.75</v>
      </c>
      <c r="BS41" s="1">
        <v>40092</v>
      </c>
      <c r="BT41">
        <v>56.225000000000001</v>
      </c>
      <c r="BU41" s="1">
        <v>40151</v>
      </c>
      <c r="BV41">
        <v>70.849999999999994</v>
      </c>
      <c r="BW41" s="1">
        <v>40214</v>
      </c>
      <c r="BX41">
        <v>75.424999999999997</v>
      </c>
      <c r="BY41" s="1">
        <v>40245</v>
      </c>
      <c r="BZ41">
        <v>81.8</v>
      </c>
      <c r="CA41" s="1">
        <v>40274</v>
      </c>
      <c r="CB41">
        <v>84.424999999999997</v>
      </c>
      <c r="CC41" s="1">
        <v>40333</v>
      </c>
      <c r="CD41">
        <v>74.075000000000003</v>
      </c>
      <c r="CE41" s="1">
        <v>40395</v>
      </c>
      <c r="CF41">
        <v>73.775000000000006</v>
      </c>
      <c r="CG41" s="1">
        <v>40457</v>
      </c>
      <c r="CH41">
        <v>75.625</v>
      </c>
      <c r="CI41" s="1">
        <v>40515</v>
      </c>
      <c r="CJ41">
        <v>80.275000000000006</v>
      </c>
      <c r="CK41" s="1">
        <v>40578</v>
      </c>
      <c r="CL41">
        <v>100.875</v>
      </c>
      <c r="CM41" s="1">
        <v>40609</v>
      </c>
      <c r="CN41">
        <v>99.45</v>
      </c>
      <c r="CO41" s="1">
        <v>40638</v>
      </c>
      <c r="CP41">
        <v>103.675</v>
      </c>
      <c r="CQ41" s="1">
        <v>40700</v>
      </c>
      <c r="CR41">
        <v>83.924999999999997</v>
      </c>
      <c r="CS41" s="1">
        <v>40760</v>
      </c>
      <c r="CT41">
        <v>88.75</v>
      </c>
      <c r="CU41" s="1">
        <v>40822</v>
      </c>
      <c r="CV41">
        <v>91.525000000000006</v>
      </c>
      <c r="CW41" s="1">
        <v>40882</v>
      </c>
      <c r="CX41">
        <v>91.25</v>
      </c>
      <c r="CY41" s="1">
        <v>40946</v>
      </c>
      <c r="CZ41">
        <v>98.5</v>
      </c>
      <c r="DA41" s="1">
        <v>40974</v>
      </c>
      <c r="DB41">
        <v>96.8</v>
      </c>
      <c r="DC41" s="1">
        <v>41004</v>
      </c>
      <c r="DD41">
        <v>93.85</v>
      </c>
      <c r="DE41" s="1">
        <v>41065</v>
      </c>
      <c r="DF41">
        <v>82.95</v>
      </c>
      <c r="DG41" s="1">
        <v>41124</v>
      </c>
      <c r="DH41">
        <v>73.95</v>
      </c>
      <c r="DI41" s="1">
        <v>41187</v>
      </c>
      <c r="DJ41">
        <v>82</v>
      </c>
      <c r="DK41" s="1">
        <v>41247</v>
      </c>
      <c r="DL41">
        <v>89.95</v>
      </c>
      <c r="DM41" s="1">
        <v>41310</v>
      </c>
      <c r="DN41">
        <v>96.45</v>
      </c>
      <c r="DO41" s="1">
        <v>41339</v>
      </c>
      <c r="DP41">
        <v>89.2</v>
      </c>
      <c r="DQ41" s="1">
        <v>41372</v>
      </c>
      <c r="DR41">
        <v>90.5</v>
      </c>
      <c r="DS41" s="1">
        <v>41430</v>
      </c>
      <c r="DT41">
        <v>83.775000000000006</v>
      </c>
      <c r="DU41" s="1">
        <v>41491</v>
      </c>
      <c r="DV41">
        <v>82.2</v>
      </c>
      <c r="DW41" s="1">
        <v>41551</v>
      </c>
      <c r="DX41">
        <v>89.85</v>
      </c>
      <c r="DY41" s="1">
        <v>41612</v>
      </c>
      <c r="DZ41">
        <v>92.424999999999997</v>
      </c>
      <c r="EA41" s="1">
        <v>41675</v>
      </c>
      <c r="EB41">
        <v>105.4</v>
      </c>
      <c r="EC41" s="1">
        <v>41704</v>
      </c>
      <c r="ED41">
        <v>118</v>
      </c>
      <c r="EE41" s="1">
        <v>41733</v>
      </c>
      <c r="EF41">
        <v>117.15</v>
      </c>
      <c r="EG41" s="1">
        <v>41796</v>
      </c>
      <c r="EH41">
        <v>107.77500000000001</v>
      </c>
      <c r="EI41" s="1">
        <v>41856</v>
      </c>
      <c r="EJ41">
        <v>93.974999999999994</v>
      </c>
      <c r="EK41" s="1">
        <v>41918</v>
      </c>
      <c r="EL41">
        <v>92.75</v>
      </c>
      <c r="EM41" s="1">
        <v>41977</v>
      </c>
      <c r="EN41">
        <v>88.45</v>
      </c>
      <c r="EO41" s="1">
        <v>42040</v>
      </c>
      <c r="EP41">
        <v>78.05</v>
      </c>
      <c r="EQ41" s="1">
        <v>42069</v>
      </c>
      <c r="ER41">
        <v>80.525000000000006</v>
      </c>
      <c r="ES41" s="1">
        <v>42100</v>
      </c>
      <c r="ET41">
        <v>78.25</v>
      </c>
      <c r="EU41" s="1">
        <v>42160</v>
      </c>
      <c r="EV41">
        <v>70.424999999999997</v>
      </c>
      <c r="EW41" s="1">
        <v>42221</v>
      </c>
      <c r="EX41">
        <v>62.825000000000003</v>
      </c>
      <c r="EY41" s="1">
        <v>42283</v>
      </c>
      <c r="EZ41">
        <v>69.825000000000003</v>
      </c>
      <c r="FA41" s="1">
        <v>42342</v>
      </c>
      <c r="FB41">
        <v>63.225000000000001</v>
      </c>
      <c r="FC41" s="1">
        <v>42408</v>
      </c>
      <c r="FD41">
        <v>79.825000000000003</v>
      </c>
      <c r="FE41" s="1">
        <v>42436</v>
      </c>
      <c r="FF41">
        <v>80.900000000000006</v>
      </c>
      <c r="FG41" s="1">
        <v>42466</v>
      </c>
      <c r="FH41">
        <v>79.424999999999997</v>
      </c>
      <c r="FI41" s="1">
        <v>42524</v>
      </c>
      <c r="FJ41">
        <v>70.575000000000003</v>
      </c>
      <c r="FK41" s="1">
        <v>42587</v>
      </c>
      <c r="FL41">
        <v>54.075000000000003</v>
      </c>
      <c r="FM41" s="1">
        <v>42649</v>
      </c>
      <c r="FN41">
        <v>48.875</v>
      </c>
      <c r="FO41" s="1">
        <v>42706</v>
      </c>
      <c r="FP41">
        <v>60.15</v>
      </c>
      <c r="FQ41" s="1">
        <v>42773</v>
      </c>
      <c r="FR41">
        <v>79.900000000000006</v>
      </c>
      <c r="FS41" s="1">
        <v>42800</v>
      </c>
      <c r="FT41">
        <v>77.125</v>
      </c>
      <c r="FU41" s="1">
        <v>42830</v>
      </c>
      <c r="FV41">
        <v>72.349999999999994</v>
      </c>
      <c r="FW41" s="1">
        <v>42892</v>
      </c>
      <c r="FX41">
        <v>67.8</v>
      </c>
      <c r="FY41" s="1">
        <v>42951</v>
      </c>
      <c r="FZ41">
        <v>61.45</v>
      </c>
      <c r="GA41" s="1">
        <v>43014</v>
      </c>
      <c r="GB41">
        <v>66.55</v>
      </c>
      <c r="GC41" s="1">
        <v>43073</v>
      </c>
      <c r="GD41">
        <v>75.45</v>
      </c>
      <c r="GE41" s="1">
        <v>43137</v>
      </c>
      <c r="GF41">
        <v>81.400000000000006</v>
      </c>
      <c r="GG41" s="1">
        <v>43165</v>
      </c>
      <c r="GH41">
        <v>80.724999999999994</v>
      </c>
      <c r="GI41" s="1">
        <v>43196</v>
      </c>
      <c r="GJ41">
        <v>76.150000000000006</v>
      </c>
      <c r="GK41" s="1">
        <v>43256</v>
      </c>
      <c r="GL41">
        <v>62.45</v>
      </c>
      <c r="GM41" s="1">
        <v>43315</v>
      </c>
      <c r="GN41">
        <v>46.174999999999997</v>
      </c>
      <c r="GO41" s="1">
        <v>43378</v>
      </c>
      <c r="GP41">
        <v>66.650000000000006</v>
      </c>
      <c r="GQ41" s="1">
        <v>43438</v>
      </c>
      <c r="GR41">
        <v>70.75</v>
      </c>
      <c r="GS41" s="1">
        <v>43501</v>
      </c>
      <c r="GT41">
        <v>76.474999999999994</v>
      </c>
      <c r="GU41" s="1">
        <v>43530</v>
      </c>
      <c r="GV41">
        <v>78.2</v>
      </c>
      <c r="GW41" s="1">
        <v>43560</v>
      </c>
      <c r="GX41">
        <v>101.375</v>
      </c>
      <c r="GY41" s="1">
        <v>43622</v>
      </c>
      <c r="GZ41">
        <v>80.275000000000006</v>
      </c>
      <c r="HA41" s="1">
        <v>43682</v>
      </c>
      <c r="HB41">
        <v>62.2</v>
      </c>
      <c r="HC41" s="1">
        <v>43742</v>
      </c>
      <c r="HD41">
        <v>74.474999999999994</v>
      </c>
    </row>
    <row r="42" spans="1:212" x14ac:dyDescent="0.3">
      <c r="A42" s="1">
        <v>38267</v>
      </c>
      <c r="B42">
        <v>65.349999999999994</v>
      </c>
      <c r="C42" s="1">
        <v>38327</v>
      </c>
      <c r="D42">
        <v>70.674999999999997</v>
      </c>
      <c r="E42" s="1">
        <v>38390</v>
      </c>
      <c r="F42">
        <v>77.55</v>
      </c>
      <c r="G42" s="1">
        <v>38419</v>
      </c>
      <c r="H42">
        <v>78.724999999999994</v>
      </c>
      <c r="I42" s="1">
        <v>38449</v>
      </c>
      <c r="J42">
        <v>74.150000000000006</v>
      </c>
      <c r="K42" s="1">
        <v>38509</v>
      </c>
      <c r="L42">
        <v>58.45</v>
      </c>
      <c r="M42" s="1">
        <v>38572</v>
      </c>
      <c r="N42">
        <v>57.924999999999997</v>
      </c>
      <c r="O42" s="1">
        <v>38632</v>
      </c>
      <c r="P42">
        <v>68</v>
      </c>
      <c r="Q42" s="1">
        <v>38691</v>
      </c>
      <c r="R42">
        <v>69.3</v>
      </c>
      <c r="S42" s="1">
        <v>38756</v>
      </c>
      <c r="T42">
        <v>69.349999999999994</v>
      </c>
      <c r="U42" s="1">
        <v>38783</v>
      </c>
      <c r="V42">
        <v>67.849999999999994</v>
      </c>
      <c r="W42" s="1">
        <v>38813</v>
      </c>
      <c r="X42">
        <v>63.475000000000001</v>
      </c>
      <c r="Y42" s="1">
        <v>38875</v>
      </c>
      <c r="Z42">
        <v>59.35</v>
      </c>
      <c r="AA42" s="1">
        <v>38936</v>
      </c>
      <c r="AB42">
        <v>60.924999999999997</v>
      </c>
      <c r="AC42" s="1">
        <v>38999</v>
      </c>
      <c r="AD42">
        <v>61.95</v>
      </c>
      <c r="AE42" s="1">
        <v>39056</v>
      </c>
      <c r="AF42">
        <v>66.849999999999994</v>
      </c>
      <c r="AG42" s="1">
        <v>39120</v>
      </c>
      <c r="AH42">
        <v>76.775000000000006</v>
      </c>
      <c r="AI42" s="1">
        <v>39148</v>
      </c>
      <c r="AJ42">
        <v>76.674999999999997</v>
      </c>
      <c r="AK42" s="1">
        <v>39181</v>
      </c>
      <c r="AL42">
        <v>76.7</v>
      </c>
      <c r="AM42" s="1">
        <v>39239</v>
      </c>
      <c r="AN42">
        <v>67.45</v>
      </c>
      <c r="AO42" s="1">
        <v>39300</v>
      </c>
      <c r="AP42">
        <v>72.924999999999997</v>
      </c>
      <c r="AQ42" s="1">
        <v>39363</v>
      </c>
      <c r="AR42">
        <v>66.174999999999997</v>
      </c>
      <c r="AS42" s="1">
        <v>39422</v>
      </c>
      <c r="AT42">
        <v>66.375</v>
      </c>
      <c r="AU42" s="1">
        <v>39485</v>
      </c>
      <c r="AV42">
        <v>77.900000000000006</v>
      </c>
      <c r="AW42" s="1">
        <v>39514</v>
      </c>
      <c r="AX42">
        <v>78.05</v>
      </c>
      <c r="AY42" s="1">
        <v>39546</v>
      </c>
      <c r="AZ42">
        <v>75.674999999999997</v>
      </c>
      <c r="BA42" s="1">
        <v>39605</v>
      </c>
      <c r="BB42">
        <v>75.3</v>
      </c>
      <c r="BC42" s="1">
        <v>39666</v>
      </c>
      <c r="BD42">
        <v>74.349999999999994</v>
      </c>
      <c r="BE42" s="1">
        <v>39728</v>
      </c>
      <c r="BF42">
        <v>67.150000000000006</v>
      </c>
      <c r="BG42" s="1">
        <v>39787</v>
      </c>
      <c r="BH42">
        <v>69.375</v>
      </c>
      <c r="BI42" s="1">
        <v>39850</v>
      </c>
      <c r="BJ42">
        <v>72.95</v>
      </c>
      <c r="BK42" s="1">
        <v>39881</v>
      </c>
      <c r="BL42">
        <v>74.775000000000006</v>
      </c>
      <c r="BM42" s="1">
        <v>39909</v>
      </c>
      <c r="BN42">
        <v>73.775000000000006</v>
      </c>
      <c r="BO42" s="1">
        <v>39973</v>
      </c>
      <c r="BP42">
        <v>59.774999999999999</v>
      </c>
      <c r="BQ42" s="1">
        <v>40031</v>
      </c>
      <c r="BR42">
        <v>45.774999999999999</v>
      </c>
      <c r="BS42" s="1">
        <v>40093</v>
      </c>
      <c r="BT42">
        <v>58.6</v>
      </c>
      <c r="BU42" s="1">
        <v>40154</v>
      </c>
      <c r="BV42">
        <v>70.974999999999994</v>
      </c>
      <c r="BW42" s="1">
        <v>40217</v>
      </c>
      <c r="BX42">
        <v>77.599999999999994</v>
      </c>
      <c r="BY42" s="1">
        <v>40246</v>
      </c>
      <c r="BZ42">
        <v>80.724999999999994</v>
      </c>
      <c r="CA42" s="1">
        <v>40275</v>
      </c>
      <c r="CB42">
        <v>84.85</v>
      </c>
      <c r="CC42" s="1">
        <v>40336</v>
      </c>
      <c r="CD42">
        <v>71.8</v>
      </c>
      <c r="CE42" s="1">
        <v>40396</v>
      </c>
      <c r="CF42">
        <v>72.650000000000006</v>
      </c>
      <c r="CG42" s="1">
        <v>40458</v>
      </c>
      <c r="CH42">
        <v>74.95</v>
      </c>
      <c r="CI42" s="1">
        <v>40518</v>
      </c>
      <c r="CJ42">
        <v>79.05</v>
      </c>
      <c r="CK42" s="1">
        <v>40581</v>
      </c>
      <c r="CL42">
        <v>101.35</v>
      </c>
      <c r="CM42" s="1">
        <v>40610</v>
      </c>
      <c r="CN42">
        <v>101.2</v>
      </c>
      <c r="CO42" s="1">
        <v>40639</v>
      </c>
      <c r="CP42">
        <v>102.1</v>
      </c>
      <c r="CQ42" s="1">
        <v>40701</v>
      </c>
      <c r="CR42">
        <v>85.325000000000003</v>
      </c>
      <c r="CS42" s="1">
        <v>40763</v>
      </c>
      <c r="CT42">
        <v>87.1</v>
      </c>
      <c r="CU42" s="1">
        <v>40823</v>
      </c>
      <c r="CV42">
        <v>91.75</v>
      </c>
      <c r="CW42" s="1">
        <v>40883</v>
      </c>
      <c r="CX42">
        <v>91.85</v>
      </c>
      <c r="CY42" s="1">
        <v>40947</v>
      </c>
      <c r="CZ42">
        <v>98.325000000000003</v>
      </c>
      <c r="DA42" s="1">
        <v>40975</v>
      </c>
      <c r="DB42">
        <v>96.6</v>
      </c>
      <c r="DC42" s="1">
        <v>41008</v>
      </c>
      <c r="DD42">
        <v>94.2</v>
      </c>
      <c r="DE42" s="1">
        <v>41066</v>
      </c>
      <c r="DF42">
        <v>83.55</v>
      </c>
      <c r="DG42" s="1">
        <v>41127</v>
      </c>
      <c r="DH42">
        <v>72.900000000000006</v>
      </c>
      <c r="DI42" s="1">
        <v>41190</v>
      </c>
      <c r="DJ42">
        <v>82.3</v>
      </c>
      <c r="DK42" s="1">
        <v>41248</v>
      </c>
      <c r="DL42">
        <v>90.2</v>
      </c>
      <c r="DM42" s="1">
        <v>41311</v>
      </c>
      <c r="DN42">
        <v>95.15</v>
      </c>
      <c r="DO42" s="1">
        <v>41340</v>
      </c>
      <c r="DP42">
        <v>91.974999999999994</v>
      </c>
      <c r="DQ42" s="1">
        <v>41373</v>
      </c>
      <c r="DR42">
        <v>90.35</v>
      </c>
      <c r="DS42" s="1">
        <v>41431</v>
      </c>
      <c r="DT42">
        <v>84.15</v>
      </c>
      <c r="DU42" s="1">
        <v>41492</v>
      </c>
      <c r="DV42">
        <v>82.85</v>
      </c>
      <c r="DW42" s="1">
        <v>41554</v>
      </c>
      <c r="DX42">
        <v>90.224999999999994</v>
      </c>
      <c r="DY42" s="1">
        <v>41613</v>
      </c>
      <c r="DZ42">
        <v>92.15</v>
      </c>
      <c r="EA42" s="1">
        <v>41676</v>
      </c>
      <c r="EB42">
        <v>105.05</v>
      </c>
      <c r="EC42" s="1">
        <v>41705</v>
      </c>
      <c r="ED42">
        <v>118.55</v>
      </c>
      <c r="EE42" s="1">
        <v>41736</v>
      </c>
      <c r="EF42">
        <v>117.9</v>
      </c>
      <c r="EG42" s="1">
        <v>41799</v>
      </c>
      <c r="EH42">
        <v>107.6</v>
      </c>
      <c r="EI42" s="1">
        <v>41857</v>
      </c>
      <c r="EJ42">
        <v>94.8</v>
      </c>
      <c r="EK42" s="1">
        <v>41919</v>
      </c>
      <c r="EL42">
        <v>91.625</v>
      </c>
      <c r="EM42" s="1">
        <v>41978</v>
      </c>
      <c r="EN42">
        <v>86.95</v>
      </c>
      <c r="EO42" s="1">
        <v>42041</v>
      </c>
      <c r="EP42">
        <v>81.05</v>
      </c>
      <c r="EQ42" s="1">
        <v>42072</v>
      </c>
      <c r="ER42">
        <v>80.025000000000006</v>
      </c>
      <c r="ES42" s="1">
        <v>42101</v>
      </c>
      <c r="ET42">
        <v>78.224999999999994</v>
      </c>
      <c r="EU42" s="1">
        <v>42163</v>
      </c>
      <c r="EV42">
        <v>70.224999999999994</v>
      </c>
      <c r="EW42" s="1">
        <v>42222</v>
      </c>
      <c r="EX42">
        <v>60.7</v>
      </c>
      <c r="EY42" s="1">
        <v>42284</v>
      </c>
      <c r="EZ42">
        <v>68.825000000000003</v>
      </c>
      <c r="FA42" s="1">
        <v>42345</v>
      </c>
      <c r="FB42">
        <v>61.65</v>
      </c>
      <c r="FC42" s="1">
        <v>42409</v>
      </c>
      <c r="FD42">
        <v>79.575000000000003</v>
      </c>
      <c r="FE42" s="1">
        <v>42437</v>
      </c>
      <c r="FF42">
        <v>81</v>
      </c>
      <c r="FG42" s="1">
        <v>42467</v>
      </c>
      <c r="FH42">
        <v>79.599999999999994</v>
      </c>
      <c r="FI42" s="1">
        <v>42527</v>
      </c>
      <c r="FJ42">
        <v>70.825000000000003</v>
      </c>
      <c r="FK42" s="1">
        <v>42590</v>
      </c>
      <c r="FL42">
        <v>54.725000000000001</v>
      </c>
      <c r="FM42" s="1">
        <v>42650</v>
      </c>
      <c r="FN42">
        <v>49.3</v>
      </c>
      <c r="FO42" s="1">
        <v>42709</v>
      </c>
      <c r="FP42">
        <v>61.125</v>
      </c>
      <c r="FQ42" s="1">
        <v>42774</v>
      </c>
      <c r="FR42">
        <v>79.625</v>
      </c>
      <c r="FS42" s="1">
        <v>42801</v>
      </c>
      <c r="FT42">
        <v>77.775000000000006</v>
      </c>
      <c r="FU42" s="1">
        <v>42831</v>
      </c>
      <c r="FV42">
        <v>73.625</v>
      </c>
      <c r="FW42" s="1">
        <v>42893</v>
      </c>
      <c r="FX42">
        <v>68.174999999999997</v>
      </c>
      <c r="FY42" s="1">
        <v>42954</v>
      </c>
      <c r="FZ42">
        <v>62.5</v>
      </c>
      <c r="GA42" s="1">
        <v>43017</v>
      </c>
      <c r="GB42">
        <v>66.825000000000003</v>
      </c>
      <c r="GC42" s="1">
        <v>43074</v>
      </c>
      <c r="GD42">
        <v>74.325000000000003</v>
      </c>
      <c r="GE42" s="1">
        <v>43138</v>
      </c>
      <c r="GF42">
        <v>79.599999999999994</v>
      </c>
      <c r="GG42" s="1">
        <v>43166</v>
      </c>
      <c r="GH42">
        <v>79.55</v>
      </c>
      <c r="GI42" s="1">
        <v>43199</v>
      </c>
      <c r="GJ42">
        <v>78.875</v>
      </c>
      <c r="GK42" s="1">
        <v>43257</v>
      </c>
      <c r="GL42">
        <v>64.174999999999997</v>
      </c>
      <c r="GM42" s="1">
        <v>43318</v>
      </c>
      <c r="GN42">
        <v>45.45</v>
      </c>
      <c r="GO42" s="1">
        <v>43381</v>
      </c>
      <c r="GP42">
        <v>67.2</v>
      </c>
      <c r="GQ42" s="1">
        <v>43439</v>
      </c>
      <c r="GR42">
        <v>72.125</v>
      </c>
      <c r="GS42" s="1">
        <v>43502</v>
      </c>
      <c r="GT42">
        <v>76.099999999999994</v>
      </c>
      <c r="GU42" s="1">
        <v>43531</v>
      </c>
      <c r="GV42">
        <v>77.974999999999994</v>
      </c>
      <c r="GW42" s="1">
        <v>43563</v>
      </c>
      <c r="GX42">
        <v>100.8</v>
      </c>
      <c r="GY42" s="1">
        <v>43623</v>
      </c>
      <c r="GZ42">
        <v>77.424999999999997</v>
      </c>
      <c r="HA42" s="1">
        <v>43683</v>
      </c>
      <c r="HB42">
        <v>61.024999999999999</v>
      </c>
      <c r="HC42" s="1">
        <v>43745</v>
      </c>
      <c r="HD42">
        <v>71.474999999999994</v>
      </c>
    </row>
    <row r="43" spans="1:212" x14ac:dyDescent="0.3">
      <c r="A43" s="1">
        <v>38268</v>
      </c>
      <c r="B43">
        <v>65.7</v>
      </c>
      <c r="C43" s="1">
        <v>38328</v>
      </c>
      <c r="D43">
        <v>70.424999999999997</v>
      </c>
      <c r="E43" s="1">
        <v>38391</v>
      </c>
      <c r="F43">
        <v>77.825000000000003</v>
      </c>
      <c r="G43" s="1">
        <v>38420</v>
      </c>
      <c r="H43">
        <v>77.625</v>
      </c>
      <c r="I43" s="1">
        <v>38450</v>
      </c>
      <c r="J43">
        <v>75.2</v>
      </c>
      <c r="K43" s="1">
        <v>38510</v>
      </c>
      <c r="L43">
        <v>58.774999999999999</v>
      </c>
      <c r="M43" s="1">
        <v>38573</v>
      </c>
      <c r="N43">
        <v>57.55</v>
      </c>
      <c r="O43" s="1">
        <v>38635</v>
      </c>
      <c r="P43">
        <v>67.55</v>
      </c>
      <c r="Q43" s="1">
        <v>38692</v>
      </c>
      <c r="R43">
        <v>68.55</v>
      </c>
      <c r="S43" s="1">
        <v>38757</v>
      </c>
      <c r="T43">
        <v>69.474999999999994</v>
      </c>
      <c r="U43" s="1">
        <v>38784</v>
      </c>
      <c r="V43">
        <v>67.325000000000003</v>
      </c>
      <c r="W43" s="1">
        <v>38814</v>
      </c>
      <c r="X43">
        <v>63.674999999999997</v>
      </c>
      <c r="Y43" s="1">
        <v>38876</v>
      </c>
      <c r="Z43">
        <v>58.5</v>
      </c>
      <c r="AA43" s="1">
        <v>38937</v>
      </c>
      <c r="AB43">
        <v>60.95</v>
      </c>
      <c r="AC43" s="1">
        <v>39000</v>
      </c>
      <c r="AD43">
        <v>61.85</v>
      </c>
      <c r="AE43" s="1">
        <v>39057</v>
      </c>
      <c r="AF43">
        <v>66.424999999999997</v>
      </c>
      <c r="AG43" s="1">
        <v>39121</v>
      </c>
      <c r="AH43">
        <v>76</v>
      </c>
      <c r="AI43" s="1">
        <v>39149</v>
      </c>
      <c r="AJ43">
        <v>78.174999999999997</v>
      </c>
      <c r="AK43" s="1">
        <v>39182</v>
      </c>
      <c r="AL43">
        <v>76.724999999999994</v>
      </c>
      <c r="AM43" s="1">
        <v>39240</v>
      </c>
      <c r="AN43">
        <v>67.45</v>
      </c>
      <c r="AO43" s="1">
        <v>39301</v>
      </c>
      <c r="AP43">
        <v>70.3</v>
      </c>
      <c r="AQ43" s="1">
        <v>39364</v>
      </c>
      <c r="AR43">
        <v>66.25</v>
      </c>
      <c r="AS43" s="1">
        <v>39423</v>
      </c>
      <c r="AT43">
        <v>66.724999999999994</v>
      </c>
      <c r="AU43" s="1">
        <v>39486</v>
      </c>
      <c r="AV43">
        <v>78.55</v>
      </c>
      <c r="AW43" s="1">
        <v>39517</v>
      </c>
      <c r="AX43">
        <v>77.974999999999994</v>
      </c>
      <c r="AY43" s="1">
        <v>39547</v>
      </c>
      <c r="AZ43">
        <v>75.75</v>
      </c>
      <c r="BA43" s="1">
        <v>39608</v>
      </c>
      <c r="BB43">
        <v>73.924999999999997</v>
      </c>
      <c r="BC43" s="1">
        <v>39667</v>
      </c>
      <c r="BD43">
        <v>75.45</v>
      </c>
      <c r="BE43" s="1">
        <v>39729</v>
      </c>
      <c r="BF43">
        <v>67.05</v>
      </c>
      <c r="BG43" s="1">
        <v>39790</v>
      </c>
      <c r="BH43">
        <v>69.924999999999997</v>
      </c>
      <c r="BI43" s="1">
        <v>39853</v>
      </c>
      <c r="BJ43">
        <v>73.05</v>
      </c>
      <c r="BK43" s="1">
        <v>39882</v>
      </c>
      <c r="BL43">
        <v>73.525000000000006</v>
      </c>
      <c r="BM43" s="1">
        <v>39910</v>
      </c>
      <c r="BN43">
        <v>74.325000000000003</v>
      </c>
      <c r="BO43" s="1">
        <v>39974</v>
      </c>
      <c r="BP43">
        <v>57.625</v>
      </c>
      <c r="BQ43" s="1">
        <v>40032</v>
      </c>
      <c r="BR43">
        <v>44.85</v>
      </c>
      <c r="BS43" s="1">
        <v>40094</v>
      </c>
      <c r="BT43">
        <v>59.95</v>
      </c>
      <c r="BU43" s="1">
        <v>40155</v>
      </c>
      <c r="BV43">
        <v>69.625</v>
      </c>
      <c r="BW43" s="1">
        <v>40218</v>
      </c>
      <c r="BX43">
        <v>76.8</v>
      </c>
      <c r="BY43" s="1">
        <v>40247</v>
      </c>
      <c r="BZ43">
        <v>80.75</v>
      </c>
      <c r="CA43" s="1">
        <v>40276</v>
      </c>
      <c r="CB43">
        <v>85.075000000000003</v>
      </c>
      <c r="CC43" s="1">
        <v>40337</v>
      </c>
      <c r="CD43">
        <v>72.125</v>
      </c>
      <c r="CE43" s="1">
        <v>40399</v>
      </c>
      <c r="CF43">
        <v>71.7</v>
      </c>
      <c r="CG43" s="1">
        <v>40459</v>
      </c>
      <c r="CH43">
        <v>77.95</v>
      </c>
      <c r="CI43" s="1">
        <v>40519</v>
      </c>
      <c r="CJ43">
        <v>79.3</v>
      </c>
      <c r="CK43" s="1">
        <v>40582</v>
      </c>
      <c r="CL43">
        <v>100.9</v>
      </c>
      <c r="CM43" s="1">
        <v>40611</v>
      </c>
      <c r="CN43">
        <v>101.425</v>
      </c>
      <c r="CO43" s="1">
        <v>40640</v>
      </c>
      <c r="CP43">
        <v>100.85</v>
      </c>
      <c r="CQ43" s="1">
        <v>40702</v>
      </c>
      <c r="CR43">
        <v>85.05</v>
      </c>
      <c r="CS43" s="1">
        <v>40764</v>
      </c>
      <c r="CT43">
        <v>85.85</v>
      </c>
      <c r="CU43" s="1">
        <v>40826</v>
      </c>
      <c r="CV43">
        <v>91.174999999999997</v>
      </c>
      <c r="CW43" s="1">
        <v>40884</v>
      </c>
      <c r="CX43">
        <v>91.05</v>
      </c>
      <c r="CY43" s="1">
        <v>40948</v>
      </c>
      <c r="CZ43">
        <v>98.45</v>
      </c>
      <c r="DA43" s="1">
        <v>40976</v>
      </c>
      <c r="DB43">
        <v>96.25</v>
      </c>
      <c r="DC43" s="1">
        <v>41009</v>
      </c>
      <c r="DD43">
        <v>94.174999999999997</v>
      </c>
      <c r="DE43" s="1">
        <v>41067</v>
      </c>
      <c r="DF43">
        <v>83.224999999999994</v>
      </c>
      <c r="DG43" s="1">
        <v>41128</v>
      </c>
      <c r="DH43">
        <v>73.25</v>
      </c>
      <c r="DI43" s="1">
        <v>41191</v>
      </c>
      <c r="DJ43">
        <v>82.6</v>
      </c>
      <c r="DK43" s="1">
        <v>41249</v>
      </c>
      <c r="DL43">
        <v>88.974999999999994</v>
      </c>
      <c r="DM43" s="1">
        <v>41312</v>
      </c>
      <c r="DN43">
        <v>94.6</v>
      </c>
      <c r="DO43" s="1">
        <v>41341</v>
      </c>
      <c r="DP43">
        <v>92</v>
      </c>
      <c r="DQ43" s="1">
        <v>41374</v>
      </c>
      <c r="DR43">
        <v>89.95</v>
      </c>
      <c r="DS43" s="1">
        <v>41432</v>
      </c>
      <c r="DT43">
        <v>84.6</v>
      </c>
      <c r="DU43" s="1">
        <v>41493</v>
      </c>
      <c r="DV43">
        <v>81.674999999999997</v>
      </c>
      <c r="DW43" s="1">
        <v>41555</v>
      </c>
      <c r="DX43">
        <v>90.35</v>
      </c>
      <c r="DY43" s="1">
        <v>41614</v>
      </c>
      <c r="DZ43">
        <v>92.05</v>
      </c>
      <c r="EA43" s="1">
        <v>41677</v>
      </c>
      <c r="EB43">
        <v>105.35</v>
      </c>
      <c r="EC43" s="1">
        <v>41708</v>
      </c>
      <c r="ED43">
        <v>121.3</v>
      </c>
      <c r="EE43" s="1">
        <v>41737</v>
      </c>
      <c r="EF43">
        <v>115.15</v>
      </c>
      <c r="EG43" s="1">
        <v>41800</v>
      </c>
      <c r="EH43">
        <v>108.45</v>
      </c>
      <c r="EI43" s="1">
        <v>41858</v>
      </c>
      <c r="EJ43">
        <v>91.825000000000003</v>
      </c>
      <c r="EK43" s="1">
        <v>41920</v>
      </c>
      <c r="EL43">
        <v>92.4</v>
      </c>
      <c r="EM43" s="1">
        <v>41981</v>
      </c>
      <c r="EN43">
        <v>86.35</v>
      </c>
      <c r="EO43" s="1">
        <v>42044</v>
      </c>
      <c r="EP43">
        <v>79.575000000000003</v>
      </c>
      <c r="EQ43" s="1">
        <v>42073</v>
      </c>
      <c r="ER43">
        <v>79.3</v>
      </c>
      <c r="ES43" s="1">
        <v>42102</v>
      </c>
      <c r="ET43">
        <v>78.75</v>
      </c>
      <c r="EU43" s="1">
        <v>42164</v>
      </c>
      <c r="EV43">
        <v>69.55</v>
      </c>
      <c r="EW43" s="1">
        <v>42223</v>
      </c>
      <c r="EX43">
        <v>60.475000000000001</v>
      </c>
      <c r="EY43" s="1">
        <v>42285</v>
      </c>
      <c r="EZ43">
        <v>69.075000000000003</v>
      </c>
      <c r="FA43" s="1">
        <v>42346</v>
      </c>
      <c r="FB43">
        <v>62.35</v>
      </c>
      <c r="FC43" s="1">
        <v>42410</v>
      </c>
      <c r="FD43">
        <v>78.650000000000006</v>
      </c>
      <c r="FE43" s="1">
        <v>42438</v>
      </c>
      <c r="FF43">
        <v>81.650000000000006</v>
      </c>
      <c r="FG43" s="1">
        <v>42468</v>
      </c>
      <c r="FH43">
        <v>80.150000000000006</v>
      </c>
      <c r="FI43" s="1">
        <v>42528</v>
      </c>
      <c r="FJ43">
        <v>71.924999999999997</v>
      </c>
      <c r="FK43" s="1">
        <v>42591</v>
      </c>
      <c r="FL43">
        <v>54.4</v>
      </c>
      <c r="FM43" s="1">
        <v>42653</v>
      </c>
      <c r="FN43">
        <v>49.575000000000003</v>
      </c>
      <c r="FO43" s="1">
        <v>42710</v>
      </c>
      <c r="FP43">
        <v>63.625</v>
      </c>
      <c r="FQ43" s="1">
        <v>42775</v>
      </c>
      <c r="FR43">
        <v>78.55</v>
      </c>
      <c r="FS43" s="1">
        <v>42802</v>
      </c>
      <c r="FT43">
        <v>77.5</v>
      </c>
      <c r="FU43" s="1">
        <v>42832</v>
      </c>
      <c r="FV43">
        <v>73.275000000000006</v>
      </c>
      <c r="FW43" s="1">
        <v>42894</v>
      </c>
      <c r="FX43">
        <v>68.974999999999994</v>
      </c>
      <c r="FY43" s="1">
        <v>42955</v>
      </c>
      <c r="FZ43">
        <v>62.55</v>
      </c>
      <c r="GA43" s="1">
        <v>43018</v>
      </c>
      <c r="GB43">
        <v>67.400000000000006</v>
      </c>
      <c r="GC43" s="1">
        <v>43075</v>
      </c>
      <c r="GD43">
        <v>72.974999999999994</v>
      </c>
      <c r="GE43" s="1">
        <v>43139</v>
      </c>
      <c r="GF43">
        <v>79.625</v>
      </c>
      <c r="GG43" s="1">
        <v>43167</v>
      </c>
      <c r="GH43">
        <v>78.924999999999997</v>
      </c>
      <c r="GI43" s="1">
        <v>43200</v>
      </c>
      <c r="GJ43">
        <v>78.224999999999994</v>
      </c>
      <c r="GK43" s="1">
        <v>43258</v>
      </c>
      <c r="GL43">
        <v>63.85</v>
      </c>
      <c r="GM43" s="1">
        <v>43319</v>
      </c>
      <c r="GN43">
        <v>45.625</v>
      </c>
      <c r="GO43" s="1">
        <v>43382</v>
      </c>
      <c r="GP43">
        <v>65.625</v>
      </c>
      <c r="GQ43" s="1">
        <v>43440</v>
      </c>
      <c r="GR43">
        <v>71.275000000000006</v>
      </c>
      <c r="GS43" s="1">
        <v>43503</v>
      </c>
      <c r="GT43">
        <v>75.375</v>
      </c>
      <c r="GU43" s="1">
        <v>43532</v>
      </c>
      <c r="GV43">
        <v>80.05</v>
      </c>
      <c r="GW43" s="1">
        <v>43564</v>
      </c>
      <c r="GX43">
        <v>97.8</v>
      </c>
      <c r="GY43" s="1">
        <v>43626</v>
      </c>
      <c r="GZ43">
        <v>79.75</v>
      </c>
      <c r="HA43" s="1">
        <v>43684</v>
      </c>
      <c r="HB43">
        <v>63.424999999999997</v>
      </c>
      <c r="HC43" s="1">
        <v>43746</v>
      </c>
      <c r="HD43">
        <v>73.599999999999994</v>
      </c>
    </row>
    <row r="44" spans="1:212" x14ac:dyDescent="0.3">
      <c r="A44" s="1">
        <v>38271</v>
      </c>
      <c r="B44">
        <v>65.625</v>
      </c>
      <c r="C44" s="1">
        <v>38329</v>
      </c>
      <c r="D44">
        <v>70.424999999999997</v>
      </c>
      <c r="E44" s="1">
        <v>38392</v>
      </c>
      <c r="F44">
        <v>77.825000000000003</v>
      </c>
      <c r="G44" s="1">
        <v>38421</v>
      </c>
      <c r="H44">
        <v>76.674999999999997</v>
      </c>
      <c r="I44" s="1">
        <v>38453</v>
      </c>
      <c r="J44">
        <v>75.8</v>
      </c>
      <c r="K44" s="1">
        <v>38511</v>
      </c>
      <c r="L44">
        <v>59.424999999999997</v>
      </c>
      <c r="M44" s="1">
        <v>38574</v>
      </c>
      <c r="N44">
        <v>56.75</v>
      </c>
      <c r="O44" s="1">
        <v>38636</v>
      </c>
      <c r="P44">
        <v>66.775000000000006</v>
      </c>
      <c r="Q44" s="1">
        <v>38693</v>
      </c>
      <c r="R44">
        <v>68.924999999999997</v>
      </c>
      <c r="S44" s="1">
        <v>38758</v>
      </c>
      <c r="T44">
        <v>70.099999999999994</v>
      </c>
      <c r="U44" s="1">
        <v>38785</v>
      </c>
      <c r="V44">
        <v>66.974999999999994</v>
      </c>
      <c r="W44" s="1">
        <v>38817</v>
      </c>
      <c r="X44">
        <v>63.125</v>
      </c>
      <c r="Y44" s="1">
        <v>38877</v>
      </c>
      <c r="Z44">
        <v>58.45</v>
      </c>
      <c r="AA44" s="1">
        <v>38938</v>
      </c>
      <c r="AB44">
        <v>60.475000000000001</v>
      </c>
      <c r="AC44" s="1">
        <v>39001</v>
      </c>
      <c r="AD44">
        <v>62.075000000000003</v>
      </c>
      <c r="AE44" s="1">
        <v>39058</v>
      </c>
      <c r="AF44">
        <v>67.349999999999994</v>
      </c>
      <c r="AG44" s="1">
        <v>39122</v>
      </c>
      <c r="AH44">
        <v>76.5</v>
      </c>
      <c r="AI44" s="1">
        <v>39150</v>
      </c>
      <c r="AJ44">
        <v>78.775000000000006</v>
      </c>
      <c r="AK44" s="1">
        <v>39183</v>
      </c>
      <c r="AL44">
        <v>77.125</v>
      </c>
      <c r="AM44" s="1">
        <v>39241</v>
      </c>
      <c r="AN44">
        <v>67.5</v>
      </c>
      <c r="AO44" s="1">
        <v>39302</v>
      </c>
      <c r="AP44">
        <v>70.724999999999994</v>
      </c>
      <c r="AQ44" s="1">
        <v>39365</v>
      </c>
      <c r="AR44">
        <v>66.55</v>
      </c>
      <c r="AS44" s="1">
        <v>39426</v>
      </c>
      <c r="AT44">
        <v>67.375</v>
      </c>
      <c r="AU44" s="1">
        <v>39489</v>
      </c>
      <c r="AV44">
        <v>78.674999999999997</v>
      </c>
      <c r="AW44" s="1">
        <v>39518</v>
      </c>
      <c r="AX44">
        <v>78.575000000000003</v>
      </c>
      <c r="AY44" s="1">
        <v>39548</v>
      </c>
      <c r="AZ44">
        <v>75.05</v>
      </c>
      <c r="BA44" s="1">
        <v>39609</v>
      </c>
      <c r="BB44">
        <v>73.125</v>
      </c>
      <c r="BC44" s="1">
        <v>39668</v>
      </c>
      <c r="BD44">
        <v>76.474999999999994</v>
      </c>
      <c r="BE44" s="1">
        <v>39730</v>
      </c>
      <c r="BF44">
        <v>66.55</v>
      </c>
      <c r="BG44" s="1">
        <v>39791</v>
      </c>
      <c r="BH44">
        <v>69.150000000000006</v>
      </c>
      <c r="BI44" s="1">
        <v>39854</v>
      </c>
      <c r="BJ44">
        <v>75.05</v>
      </c>
      <c r="BK44" s="1">
        <v>39883</v>
      </c>
      <c r="BL44">
        <v>73.724999999999994</v>
      </c>
      <c r="BM44" s="1">
        <v>39911</v>
      </c>
      <c r="BN44">
        <v>74.424999999999997</v>
      </c>
      <c r="BO44" s="1">
        <v>39975</v>
      </c>
      <c r="BP44">
        <v>58.225000000000001</v>
      </c>
      <c r="BQ44" s="1">
        <v>40035</v>
      </c>
      <c r="BR44">
        <v>44.6</v>
      </c>
      <c r="BS44" s="1">
        <v>40095</v>
      </c>
      <c r="BT44">
        <v>59</v>
      </c>
      <c r="BU44" s="1">
        <v>40156</v>
      </c>
      <c r="BV44">
        <v>69.55</v>
      </c>
      <c r="BW44" s="1">
        <v>40219</v>
      </c>
      <c r="BX44">
        <v>77.150000000000006</v>
      </c>
      <c r="BY44" s="1">
        <v>40248</v>
      </c>
      <c r="BZ44">
        <v>80.174999999999997</v>
      </c>
      <c r="CA44" s="1">
        <v>40277</v>
      </c>
      <c r="CB44">
        <v>84.625</v>
      </c>
      <c r="CC44" s="1">
        <v>40338</v>
      </c>
      <c r="CD44">
        <v>72.95</v>
      </c>
      <c r="CE44" s="1">
        <v>40400</v>
      </c>
      <c r="CF44">
        <v>72.275000000000006</v>
      </c>
      <c r="CG44" s="1">
        <v>40462</v>
      </c>
      <c r="CH44">
        <v>77</v>
      </c>
      <c r="CI44" s="1">
        <v>40520</v>
      </c>
      <c r="CJ44">
        <v>79.525000000000006</v>
      </c>
      <c r="CK44" s="1">
        <v>40583</v>
      </c>
      <c r="CL44">
        <v>100.95</v>
      </c>
      <c r="CM44" s="1">
        <v>40612</v>
      </c>
      <c r="CN44">
        <v>100.8</v>
      </c>
      <c r="CO44" s="1">
        <v>40641</v>
      </c>
      <c r="CP44">
        <v>100.875</v>
      </c>
      <c r="CQ44" s="1">
        <v>40703</v>
      </c>
      <c r="CR44">
        <v>86.95</v>
      </c>
      <c r="CS44" s="1">
        <v>40765</v>
      </c>
      <c r="CT44">
        <v>83.65</v>
      </c>
      <c r="CU44" s="1">
        <v>40827</v>
      </c>
      <c r="CV44">
        <v>91</v>
      </c>
      <c r="CW44" s="1">
        <v>40885</v>
      </c>
      <c r="CX44">
        <v>89.6</v>
      </c>
      <c r="CY44" s="1">
        <v>40949</v>
      </c>
      <c r="CZ44">
        <v>97.85</v>
      </c>
      <c r="DA44" s="1">
        <v>40977</v>
      </c>
      <c r="DB44">
        <v>95.4</v>
      </c>
      <c r="DC44" s="1">
        <v>41010</v>
      </c>
      <c r="DD44">
        <v>92.875</v>
      </c>
      <c r="DE44" s="1">
        <v>41068</v>
      </c>
      <c r="DF44">
        <v>82.95</v>
      </c>
      <c r="DG44" s="1">
        <v>41129</v>
      </c>
      <c r="DH44">
        <v>73.625</v>
      </c>
      <c r="DI44" s="1">
        <v>41192</v>
      </c>
      <c r="DJ44">
        <v>83.85</v>
      </c>
      <c r="DK44" s="1">
        <v>41250</v>
      </c>
      <c r="DL44">
        <v>88.474999999999994</v>
      </c>
      <c r="DM44" s="1">
        <v>41313</v>
      </c>
      <c r="DN44">
        <v>94.5</v>
      </c>
      <c r="DO44" s="1">
        <v>41344</v>
      </c>
      <c r="DP44">
        <v>91.375</v>
      </c>
      <c r="DQ44" s="1">
        <v>41375</v>
      </c>
      <c r="DR44">
        <v>89.8</v>
      </c>
      <c r="DS44" s="1">
        <v>41435</v>
      </c>
      <c r="DT44">
        <v>83.7</v>
      </c>
      <c r="DU44" s="1">
        <v>41494</v>
      </c>
      <c r="DV44">
        <v>82.15</v>
      </c>
      <c r="DW44" s="1">
        <v>41556</v>
      </c>
      <c r="DX44">
        <v>89.1</v>
      </c>
      <c r="DY44" s="1">
        <v>41617</v>
      </c>
      <c r="DZ44">
        <v>93.05</v>
      </c>
      <c r="EA44" s="1">
        <v>41680</v>
      </c>
      <c r="EB44">
        <v>105.425</v>
      </c>
      <c r="EC44" s="1">
        <v>41709</v>
      </c>
      <c r="ED44">
        <v>122.35</v>
      </c>
      <c r="EE44" s="1">
        <v>41738</v>
      </c>
      <c r="EF44">
        <v>116.75</v>
      </c>
      <c r="EG44" s="1">
        <v>41801</v>
      </c>
      <c r="EH44">
        <v>110.05</v>
      </c>
      <c r="EI44" s="1">
        <v>41859</v>
      </c>
      <c r="EJ44">
        <v>89.15</v>
      </c>
      <c r="EK44" s="1">
        <v>41921</v>
      </c>
      <c r="EL44">
        <v>92.05</v>
      </c>
      <c r="EM44" s="1">
        <v>41982</v>
      </c>
      <c r="EN44">
        <v>86.224999999999994</v>
      </c>
      <c r="EO44" s="1">
        <v>42045</v>
      </c>
      <c r="EP44">
        <v>79.625</v>
      </c>
      <c r="EQ44" s="1">
        <v>42074</v>
      </c>
      <c r="ER44">
        <v>76.825000000000003</v>
      </c>
      <c r="ES44" s="1">
        <v>42103</v>
      </c>
      <c r="ET44">
        <v>78.224999999999994</v>
      </c>
      <c r="EU44" s="1">
        <v>42165</v>
      </c>
      <c r="EV44">
        <v>69.3</v>
      </c>
      <c r="EW44" s="1">
        <v>42226</v>
      </c>
      <c r="EX44">
        <v>59.45</v>
      </c>
      <c r="EY44" s="1">
        <v>42286</v>
      </c>
      <c r="EZ44">
        <v>68.95</v>
      </c>
      <c r="FA44" s="1">
        <v>42347</v>
      </c>
      <c r="FB44">
        <v>63.25</v>
      </c>
      <c r="FC44" s="1">
        <v>42411</v>
      </c>
      <c r="FD44">
        <v>79.575000000000003</v>
      </c>
      <c r="FE44" s="1">
        <v>42439</v>
      </c>
      <c r="FF44">
        <v>82.05</v>
      </c>
      <c r="FG44" s="1">
        <v>42471</v>
      </c>
      <c r="FH44">
        <v>79.45</v>
      </c>
      <c r="FI44" s="1">
        <v>42529</v>
      </c>
      <c r="FJ44">
        <v>72.174999999999997</v>
      </c>
      <c r="FK44" s="1">
        <v>42592</v>
      </c>
      <c r="FL44">
        <v>55.35</v>
      </c>
      <c r="FM44" s="1">
        <v>42654</v>
      </c>
      <c r="FN44">
        <v>50.1</v>
      </c>
      <c r="FO44" s="1">
        <v>42711</v>
      </c>
      <c r="FP44">
        <v>65.775000000000006</v>
      </c>
      <c r="FQ44" s="1">
        <v>42776</v>
      </c>
      <c r="FR44">
        <v>79.05</v>
      </c>
      <c r="FS44" s="1">
        <v>42803</v>
      </c>
      <c r="FT44">
        <v>77.2</v>
      </c>
      <c r="FU44" s="1">
        <v>42835</v>
      </c>
      <c r="FV44">
        <v>74.075000000000003</v>
      </c>
      <c r="FW44" s="1">
        <v>42895</v>
      </c>
      <c r="FX44">
        <v>69.5</v>
      </c>
      <c r="FY44" s="1">
        <v>42956</v>
      </c>
      <c r="FZ44">
        <v>62.95</v>
      </c>
      <c r="GA44" s="1">
        <v>43019</v>
      </c>
      <c r="GB44">
        <v>67.775000000000006</v>
      </c>
      <c r="GC44" s="1">
        <v>43076</v>
      </c>
      <c r="GD44">
        <v>72.400000000000006</v>
      </c>
      <c r="GE44" s="1">
        <v>43140</v>
      </c>
      <c r="GF44">
        <v>79</v>
      </c>
      <c r="GG44" s="1">
        <v>43168</v>
      </c>
      <c r="GH44">
        <v>78.55</v>
      </c>
      <c r="GI44" s="1">
        <v>43201</v>
      </c>
      <c r="GJ44">
        <v>78.674999999999997</v>
      </c>
      <c r="GK44" s="1">
        <v>43259</v>
      </c>
      <c r="GL44">
        <v>64.474999999999994</v>
      </c>
      <c r="GM44" s="1">
        <v>43320</v>
      </c>
      <c r="GN44">
        <v>44.375</v>
      </c>
      <c r="GO44" s="1">
        <v>43383</v>
      </c>
      <c r="GP44">
        <v>64.525000000000006</v>
      </c>
      <c r="GQ44" s="1">
        <v>43441</v>
      </c>
      <c r="GR44">
        <v>72.325000000000003</v>
      </c>
      <c r="GS44" s="1">
        <v>43504</v>
      </c>
      <c r="GT44">
        <v>74.375</v>
      </c>
      <c r="GU44" s="1">
        <v>43535</v>
      </c>
      <c r="GV44">
        <v>81.95</v>
      </c>
      <c r="GW44" s="1">
        <v>43565</v>
      </c>
      <c r="GX44">
        <v>99.3</v>
      </c>
      <c r="GY44" s="1">
        <v>43627</v>
      </c>
      <c r="GZ44">
        <v>76.900000000000006</v>
      </c>
      <c r="HA44" s="1">
        <v>43685</v>
      </c>
      <c r="HB44">
        <v>65.25</v>
      </c>
      <c r="HC44" s="1">
        <v>43747</v>
      </c>
      <c r="HD44">
        <v>75.95</v>
      </c>
    </row>
    <row r="45" spans="1:212" x14ac:dyDescent="0.3">
      <c r="A45" s="1">
        <v>38272</v>
      </c>
      <c r="B45">
        <v>64.05</v>
      </c>
      <c r="C45" s="1">
        <v>38330</v>
      </c>
      <c r="D45">
        <v>69.974999999999994</v>
      </c>
      <c r="E45" s="1">
        <v>38393</v>
      </c>
      <c r="F45">
        <v>75.825000000000003</v>
      </c>
      <c r="G45" s="1">
        <v>38422</v>
      </c>
      <c r="H45">
        <v>78.125</v>
      </c>
      <c r="I45" s="1">
        <v>38454</v>
      </c>
      <c r="J45">
        <v>75.674999999999997</v>
      </c>
      <c r="K45" s="1">
        <v>38512</v>
      </c>
      <c r="L45">
        <v>59.174999999999997</v>
      </c>
      <c r="M45" s="1">
        <v>38575</v>
      </c>
      <c r="N45">
        <v>56.75</v>
      </c>
      <c r="O45" s="1">
        <v>38637</v>
      </c>
      <c r="P45">
        <v>65.400000000000006</v>
      </c>
      <c r="Q45" s="1">
        <v>38694</v>
      </c>
      <c r="R45">
        <v>69.05</v>
      </c>
      <c r="S45" s="1">
        <v>38761</v>
      </c>
      <c r="T45">
        <v>69.95</v>
      </c>
      <c r="U45" s="1">
        <v>38786</v>
      </c>
      <c r="V45">
        <v>67.650000000000006</v>
      </c>
      <c r="W45" s="1">
        <v>38818</v>
      </c>
      <c r="X45">
        <v>63.75</v>
      </c>
      <c r="Y45" s="1">
        <v>38880</v>
      </c>
      <c r="Z45">
        <v>58.9</v>
      </c>
      <c r="AA45" s="1">
        <v>38939</v>
      </c>
      <c r="AB45">
        <v>61.825000000000003</v>
      </c>
      <c r="AC45" s="1">
        <v>39002</v>
      </c>
      <c r="AD45">
        <v>63.3</v>
      </c>
      <c r="AE45" s="1">
        <v>39059</v>
      </c>
      <c r="AF45">
        <v>67.45</v>
      </c>
      <c r="AG45" s="1">
        <v>39125</v>
      </c>
      <c r="AH45">
        <v>77.275000000000006</v>
      </c>
      <c r="AI45" s="1">
        <v>39153</v>
      </c>
      <c r="AJ45">
        <v>78.55</v>
      </c>
      <c r="AK45" s="1">
        <v>39184</v>
      </c>
      <c r="AL45">
        <v>77.224999999999994</v>
      </c>
      <c r="AM45" s="1">
        <v>39244</v>
      </c>
      <c r="AN45">
        <v>67.349999999999994</v>
      </c>
      <c r="AO45" s="1">
        <v>39303</v>
      </c>
      <c r="AP45">
        <v>69.974999999999994</v>
      </c>
      <c r="AQ45" s="1">
        <v>39366</v>
      </c>
      <c r="AR45">
        <v>66.974999999999994</v>
      </c>
      <c r="AS45" s="1">
        <v>39427</v>
      </c>
      <c r="AT45">
        <v>67.724999999999994</v>
      </c>
      <c r="AU45" s="1">
        <v>39490</v>
      </c>
      <c r="AV45">
        <v>78.849999999999994</v>
      </c>
      <c r="AW45" s="1">
        <v>39519</v>
      </c>
      <c r="AX45">
        <v>78.099999999999994</v>
      </c>
      <c r="AY45" s="1">
        <v>39549</v>
      </c>
      <c r="AZ45">
        <v>76.25</v>
      </c>
      <c r="BA45" s="1">
        <v>39610</v>
      </c>
      <c r="BB45">
        <v>73.625</v>
      </c>
      <c r="BC45" s="1">
        <v>39671</v>
      </c>
      <c r="BD45">
        <v>76.75</v>
      </c>
      <c r="BE45" s="1">
        <v>39731</v>
      </c>
      <c r="BF45">
        <v>64.974999999999994</v>
      </c>
      <c r="BG45" s="1">
        <v>39792</v>
      </c>
      <c r="BH45">
        <v>68.599999999999994</v>
      </c>
      <c r="BI45" s="1">
        <v>39855</v>
      </c>
      <c r="BJ45">
        <v>75.3</v>
      </c>
      <c r="BK45" s="1">
        <v>39884</v>
      </c>
      <c r="BL45">
        <v>74.900000000000006</v>
      </c>
      <c r="BM45" s="1">
        <v>39912</v>
      </c>
      <c r="BN45">
        <v>75.075000000000003</v>
      </c>
      <c r="BO45" s="1">
        <v>39976</v>
      </c>
      <c r="BP45">
        <v>56.825000000000003</v>
      </c>
      <c r="BQ45" s="1">
        <v>40036</v>
      </c>
      <c r="BR45">
        <v>44.2</v>
      </c>
      <c r="BS45" s="1">
        <v>40098</v>
      </c>
      <c r="BT45">
        <v>59.524999999999999</v>
      </c>
      <c r="BU45" s="1">
        <v>40157</v>
      </c>
      <c r="BV45">
        <v>69.849999999999994</v>
      </c>
      <c r="BW45" s="1">
        <v>40220</v>
      </c>
      <c r="BX45">
        <v>77.275000000000006</v>
      </c>
      <c r="BY45" s="1">
        <v>40249</v>
      </c>
      <c r="BZ45">
        <v>80.75</v>
      </c>
      <c r="CA45" s="1">
        <v>40280</v>
      </c>
      <c r="CB45">
        <v>84.125</v>
      </c>
      <c r="CC45" s="1">
        <v>40339</v>
      </c>
      <c r="CD45">
        <v>73.45</v>
      </c>
      <c r="CE45" s="1">
        <v>40401</v>
      </c>
      <c r="CF45">
        <v>72.025000000000006</v>
      </c>
      <c r="CG45" s="1">
        <v>40463</v>
      </c>
      <c r="CH45">
        <v>76.924999999999997</v>
      </c>
      <c r="CI45" s="1">
        <v>40521</v>
      </c>
      <c r="CJ45">
        <v>79.825000000000003</v>
      </c>
      <c r="CK45" s="1">
        <v>40584</v>
      </c>
      <c r="CL45">
        <v>102.4</v>
      </c>
      <c r="CM45" s="1">
        <v>40613</v>
      </c>
      <c r="CN45">
        <v>99.125</v>
      </c>
      <c r="CO45" s="1">
        <v>40644</v>
      </c>
      <c r="CP45">
        <v>100.85</v>
      </c>
      <c r="CQ45" s="1">
        <v>40704</v>
      </c>
      <c r="CR45">
        <v>86.75</v>
      </c>
      <c r="CS45" s="1">
        <v>40766</v>
      </c>
      <c r="CT45">
        <v>85</v>
      </c>
      <c r="CU45" s="1">
        <v>40828</v>
      </c>
      <c r="CV45">
        <v>90.974999999999994</v>
      </c>
      <c r="CW45" s="1">
        <v>40886</v>
      </c>
      <c r="CX45">
        <v>88.75</v>
      </c>
      <c r="CY45" s="1">
        <v>40952</v>
      </c>
      <c r="CZ45">
        <v>97.5</v>
      </c>
      <c r="DA45" s="1">
        <v>40980</v>
      </c>
      <c r="DB45">
        <v>94.924999999999997</v>
      </c>
      <c r="DC45" s="1">
        <v>41011</v>
      </c>
      <c r="DD45">
        <v>93.65</v>
      </c>
      <c r="DE45" s="1">
        <v>41071</v>
      </c>
      <c r="DF45">
        <v>83.075000000000003</v>
      </c>
      <c r="DG45" s="1">
        <v>41130</v>
      </c>
      <c r="DH45">
        <v>73.474999999999994</v>
      </c>
      <c r="DI45" s="1">
        <v>41193</v>
      </c>
      <c r="DJ45">
        <v>84.125</v>
      </c>
      <c r="DK45" s="1">
        <v>41253</v>
      </c>
      <c r="DL45">
        <v>88.95</v>
      </c>
      <c r="DM45" s="1">
        <v>41316</v>
      </c>
      <c r="DN45">
        <v>94.775000000000006</v>
      </c>
      <c r="DO45" s="1">
        <v>41345</v>
      </c>
      <c r="DP45">
        <v>91.85</v>
      </c>
      <c r="DQ45" s="1">
        <v>41376</v>
      </c>
      <c r="DR45">
        <v>89.974999999999994</v>
      </c>
      <c r="DS45" s="1">
        <v>41436</v>
      </c>
      <c r="DT45">
        <v>83.775000000000006</v>
      </c>
      <c r="DU45" s="1">
        <v>41495</v>
      </c>
      <c r="DV45">
        <v>82.05</v>
      </c>
      <c r="DW45" s="1">
        <v>41557</v>
      </c>
      <c r="DX45">
        <v>89.3</v>
      </c>
      <c r="DY45" s="1">
        <v>41618</v>
      </c>
      <c r="DZ45">
        <v>92.3</v>
      </c>
      <c r="EA45" s="1">
        <v>41681</v>
      </c>
      <c r="EB45">
        <v>104.675</v>
      </c>
      <c r="EC45" s="1">
        <v>41710</v>
      </c>
      <c r="ED45">
        <v>122.4</v>
      </c>
      <c r="EE45" s="1">
        <v>41739</v>
      </c>
      <c r="EF45">
        <v>116.5</v>
      </c>
      <c r="EG45" s="1">
        <v>41802</v>
      </c>
      <c r="EH45">
        <v>111.65</v>
      </c>
      <c r="EI45" s="1">
        <v>41862</v>
      </c>
      <c r="EJ45">
        <v>89.55</v>
      </c>
      <c r="EK45" s="1">
        <v>41922</v>
      </c>
      <c r="EL45">
        <v>91.224999999999994</v>
      </c>
      <c r="EM45" s="1">
        <v>41983</v>
      </c>
      <c r="EN45">
        <v>86.35</v>
      </c>
      <c r="EO45" s="1">
        <v>42046</v>
      </c>
      <c r="EP45">
        <v>77.224999999999994</v>
      </c>
      <c r="EQ45" s="1">
        <v>42075</v>
      </c>
      <c r="ER45">
        <v>76.224999999999994</v>
      </c>
      <c r="ES45" s="1">
        <v>42104</v>
      </c>
      <c r="ET45">
        <v>79.174999999999997</v>
      </c>
      <c r="EU45" s="1">
        <v>42166</v>
      </c>
      <c r="EV45">
        <v>68.775000000000006</v>
      </c>
      <c r="EW45" s="1">
        <v>42227</v>
      </c>
      <c r="EX45">
        <v>59.4</v>
      </c>
      <c r="EY45" s="1">
        <v>42289</v>
      </c>
      <c r="EZ45">
        <v>69.375</v>
      </c>
      <c r="FA45" s="1">
        <v>42348</v>
      </c>
      <c r="FB45">
        <v>63.25</v>
      </c>
      <c r="FC45" s="1">
        <v>42412</v>
      </c>
      <c r="FD45">
        <v>80.349999999999994</v>
      </c>
      <c r="FE45" s="1">
        <v>42440</v>
      </c>
      <c r="FF45">
        <v>82.2</v>
      </c>
      <c r="FG45" s="1">
        <v>42472</v>
      </c>
      <c r="FH45">
        <v>79.150000000000006</v>
      </c>
      <c r="FI45" s="1">
        <v>42530</v>
      </c>
      <c r="FJ45">
        <v>72.275000000000006</v>
      </c>
      <c r="FK45" s="1">
        <v>42593</v>
      </c>
      <c r="FL45">
        <v>54.35</v>
      </c>
      <c r="FM45" s="1">
        <v>42655</v>
      </c>
      <c r="FN45">
        <v>50.924999999999997</v>
      </c>
      <c r="FO45" s="1">
        <v>42712</v>
      </c>
      <c r="FP45">
        <v>66.349999999999994</v>
      </c>
      <c r="FQ45" s="1">
        <v>42779</v>
      </c>
      <c r="FR45">
        <v>78.150000000000006</v>
      </c>
      <c r="FS45" s="1">
        <v>42804</v>
      </c>
      <c r="FT45">
        <v>77</v>
      </c>
      <c r="FU45" s="1">
        <v>42836</v>
      </c>
      <c r="FV45">
        <v>74.95</v>
      </c>
      <c r="FW45" s="1">
        <v>42898</v>
      </c>
      <c r="FX45">
        <v>68.5</v>
      </c>
      <c r="FY45" s="1">
        <v>42957</v>
      </c>
      <c r="FZ45">
        <v>62.7</v>
      </c>
      <c r="GA45" s="1">
        <v>43020</v>
      </c>
      <c r="GB45">
        <v>66.825000000000003</v>
      </c>
      <c r="GC45" s="1">
        <v>43077</v>
      </c>
      <c r="GD45">
        <v>73.125</v>
      </c>
      <c r="GE45" s="1">
        <v>43143</v>
      </c>
      <c r="GF45">
        <v>80.3</v>
      </c>
      <c r="GG45" s="1">
        <v>43171</v>
      </c>
      <c r="GH45">
        <v>77.974999999999994</v>
      </c>
      <c r="GI45" s="1">
        <v>43202</v>
      </c>
      <c r="GJ45">
        <v>79.25</v>
      </c>
      <c r="GK45" s="1">
        <v>43262</v>
      </c>
      <c r="GL45">
        <v>63.424999999999997</v>
      </c>
      <c r="GM45" s="1">
        <v>43321</v>
      </c>
      <c r="GN45">
        <v>47.325000000000003</v>
      </c>
      <c r="GO45" s="1">
        <v>43384</v>
      </c>
      <c r="GP45">
        <v>62.424999999999997</v>
      </c>
      <c r="GQ45" s="1">
        <v>43444</v>
      </c>
      <c r="GR45">
        <v>72.075000000000003</v>
      </c>
      <c r="GS45" s="1">
        <v>43507</v>
      </c>
      <c r="GT45">
        <v>75.650000000000006</v>
      </c>
      <c r="GU45" s="1">
        <v>43536</v>
      </c>
      <c r="GV45">
        <v>82.724999999999994</v>
      </c>
      <c r="GW45" s="1">
        <v>43566</v>
      </c>
      <c r="GX45">
        <v>100.9</v>
      </c>
      <c r="GY45" s="1">
        <v>43628</v>
      </c>
      <c r="GZ45">
        <v>76.125</v>
      </c>
      <c r="HA45" s="1">
        <v>43686</v>
      </c>
      <c r="HB45">
        <v>64.674999999999997</v>
      </c>
      <c r="HC45" s="1">
        <v>43748</v>
      </c>
      <c r="HD45">
        <v>75.875</v>
      </c>
    </row>
    <row r="46" spans="1:212" x14ac:dyDescent="0.3">
      <c r="A46" s="1">
        <v>38273</v>
      </c>
      <c r="B46">
        <v>64.674999999999997</v>
      </c>
      <c r="C46" s="1">
        <v>38331</v>
      </c>
      <c r="D46">
        <v>70.174999999999997</v>
      </c>
      <c r="E46" s="1">
        <v>38394</v>
      </c>
      <c r="F46">
        <v>76.625</v>
      </c>
      <c r="G46" s="1">
        <v>38425</v>
      </c>
      <c r="H46">
        <v>76.625</v>
      </c>
      <c r="I46" s="1">
        <v>38455</v>
      </c>
      <c r="J46">
        <v>75.25</v>
      </c>
      <c r="K46" s="1">
        <v>38513</v>
      </c>
      <c r="L46">
        <v>59.05</v>
      </c>
      <c r="M46" s="1">
        <v>38576</v>
      </c>
      <c r="N46">
        <v>57.225000000000001</v>
      </c>
      <c r="O46" s="1">
        <v>38638</v>
      </c>
      <c r="P46">
        <v>65.474999999999994</v>
      </c>
      <c r="Q46" s="1">
        <v>38695</v>
      </c>
      <c r="R46">
        <v>69</v>
      </c>
      <c r="S46" s="1">
        <v>38762</v>
      </c>
      <c r="T46">
        <v>70.174999999999997</v>
      </c>
      <c r="U46" s="1">
        <v>38789</v>
      </c>
      <c r="V46">
        <v>68.125</v>
      </c>
      <c r="W46" s="1">
        <v>38819</v>
      </c>
      <c r="X46">
        <v>64.3</v>
      </c>
      <c r="Y46" s="1">
        <v>38881</v>
      </c>
      <c r="Z46">
        <v>60.7</v>
      </c>
      <c r="AA46" s="1">
        <v>38940</v>
      </c>
      <c r="AB46">
        <v>61.8</v>
      </c>
      <c r="AC46" s="1">
        <v>39003</v>
      </c>
      <c r="AD46">
        <v>63.274999999999999</v>
      </c>
      <c r="AE46" s="1">
        <v>39062</v>
      </c>
      <c r="AF46">
        <v>66.849999999999994</v>
      </c>
      <c r="AG46" s="1">
        <v>39126</v>
      </c>
      <c r="AH46">
        <v>77.05</v>
      </c>
      <c r="AI46" s="1">
        <v>39154</v>
      </c>
      <c r="AJ46">
        <v>78.5</v>
      </c>
      <c r="AK46" s="1">
        <v>39185</v>
      </c>
      <c r="AL46">
        <v>77.474999999999994</v>
      </c>
      <c r="AM46" s="1">
        <v>39245</v>
      </c>
      <c r="AN46">
        <v>68.349999999999994</v>
      </c>
      <c r="AO46" s="1">
        <v>39304</v>
      </c>
      <c r="AP46">
        <v>69.45</v>
      </c>
      <c r="AQ46" s="1">
        <v>39367</v>
      </c>
      <c r="AR46">
        <v>65.099999999999994</v>
      </c>
      <c r="AS46" s="1">
        <v>39428</v>
      </c>
      <c r="AT46">
        <v>67.150000000000006</v>
      </c>
      <c r="AU46" s="1">
        <v>39491</v>
      </c>
      <c r="AV46">
        <v>77.400000000000006</v>
      </c>
      <c r="AW46" s="1">
        <v>39520</v>
      </c>
      <c r="AX46">
        <v>76.900000000000006</v>
      </c>
      <c r="AY46" s="1">
        <v>39552</v>
      </c>
      <c r="AZ46">
        <v>76.150000000000006</v>
      </c>
      <c r="BA46" s="1">
        <v>39611</v>
      </c>
      <c r="BB46">
        <v>72.8</v>
      </c>
      <c r="BC46" s="1">
        <v>39672</v>
      </c>
      <c r="BD46">
        <v>75.325000000000003</v>
      </c>
      <c r="BE46" s="1">
        <v>39734</v>
      </c>
      <c r="BF46">
        <v>66.525000000000006</v>
      </c>
      <c r="BG46" s="1">
        <v>39793</v>
      </c>
      <c r="BH46">
        <v>67.849999999999994</v>
      </c>
      <c r="BI46" s="1">
        <v>39856</v>
      </c>
      <c r="BJ46">
        <v>76.8</v>
      </c>
      <c r="BK46" s="1">
        <v>39885</v>
      </c>
      <c r="BL46">
        <v>75.275000000000006</v>
      </c>
      <c r="BM46" s="1">
        <v>39916</v>
      </c>
      <c r="BN46">
        <v>75.224999999999994</v>
      </c>
      <c r="BO46" s="1">
        <v>39979</v>
      </c>
      <c r="BP46">
        <v>55.75</v>
      </c>
      <c r="BQ46" s="1">
        <v>40037</v>
      </c>
      <c r="BR46">
        <v>43.674999999999997</v>
      </c>
      <c r="BS46" s="1">
        <v>40099</v>
      </c>
      <c r="BT46">
        <v>59.2</v>
      </c>
      <c r="BU46" s="1">
        <v>40158</v>
      </c>
      <c r="BV46">
        <v>69.599999999999994</v>
      </c>
      <c r="BW46" s="1">
        <v>40221</v>
      </c>
      <c r="BX46">
        <v>78.05</v>
      </c>
      <c r="BY46" s="1">
        <v>40252</v>
      </c>
      <c r="BZ46">
        <v>80.525000000000006</v>
      </c>
      <c r="CA46" s="1">
        <v>40281</v>
      </c>
      <c r="CB46">
        <v>84.95</v>
      </c>
      <c r="CC46" s="1">
        <v>40340</v>
      </c>
      <c r="CD46">
        <v>73.5</v>
      </c>
      <c r="CE46" s="1">
        <v>40402</v>
      </c>
      <c r="CF46">
        <v>73.099999999999994</v>
      </c>
      <c r="CG46" s="1">
        <v>40464</v>
      </c>
      <c r="CH46">
        <v>75.224999999999994</v>
      </c>
      <c r="CI46" s="1">
        <v>40522</v>
      </c>
      <c r="CJ46">
        <v>79</v>
      </c>
      <c r="CK46" s="1">
        <v>40585</v>
      </c>
      <c r="CL46">
        <v>101.45</v>
      </c>
      <c r="CM46" s="1">
        <v>40616</v>
      </c>
      <c r="CN46">
        <v>97.7</v>
      </c>
      <c r="CO46" s="1">
        <v>40645</v>
      </c>
      <c r="CP46">
        <v>99.45</v>
      </c>
      <c r="CQ46" s="1">
        <v>40707</v>
      </c>
      <c r="CR46">
        <v>86.924999999999997</v>
      </c>
      <c r="CS46" s="1">
        <v>40767</v>
      </c>
      <c r="CT46">
        <v>86.2</v>
      </c>
      <c r="CU46" s="1">
        <v>40829</v>
      </c>
      <c r="CV46">
        <v>90.85</v>
      </c>
      <c r="CW46" s="1">
        <v>40889</v>
      </c>
      <c r="CX46">
        <v>88.7</v>
      </c>
      <c r="CY46" s="1">
        <v>40953</v>
      </c>
      <c r="CZ46">
        <v>98.85</v>
      </c>
      <c r="DA46" s="1">
        <v>40981</v>
      </c>
      <c r="DB46">
        <v>95.6</v>
      </c>
      <c r="DC46" s="1">
        <v>41012</v>
      </c>
      <c r="DD46">
        <v>91</v>
      </c>
      <c r="DE46" s="1">
        <v>41072</v>
      </c>
      <c r="DF46">
        <v>82.55</v>
      </c>
      <c r="DG46" s="1">
        <v>41131</v>
      </c>
      <c r="DH46">
        <v>73.424999999999997</v>
      </c>
      <c r="DI46" s="1">
        <v>41194</v>
      </c>
      <c r="DJ46">
        <v>84.65</v>
      </c>
      <c r="DK46" s="1">
        <v>41254</v>
      </c>
      <c r="DL46">
        <v>89.45</v>
      </c>
      <c r="DM46" s="1">
        <v>41317</v>
      </c>
      <c r="DN46">
        <v>94.25</v>
      </c>
      <c r="DO46" s="1">
        <v>41346</v>
      </c>
      <c r="DP46">
        <v>90.8</v>
      </c>
      <c r="DQ46" s="1">
        <v>41379</v>
      </c>
      <c r="DR46">
        <v>88.6</v>
      </c>
      <c r="DS46" s="1">
        <v>41437</v>
      </c>
      <c r="DT46">
        <v>84.75</v>
      </c>
      <c r="DU46" s="1">
        <v>41498</v>
      </c>
      <c r="DV46">
        <v>83.05</v>
      </c>
      <c r="DW46" s="1">
        <v>41558</v>
      </c>
      <c r="DX46">
        <v>88.9</v>
      </c>
      <c r="DY46" s="1">
        <v>41619</v>
      </c>
      <c r="DZ46">
        <v>91.7</v>
      </c>
      <c r="EA46" s="1">
        <v>41682</v>
      </c>
      <c r="EB46">
        <v>104.65</v>
      </c>
      <c r="EC46" s="1">
        <v>41711</v>
      </c>
      <c r="ED46">
        <v>124.85</v>
      </c>
      <c r="EE46" s="1">
        <v>41740</v>
      </c>
      <c r="EF46">
        <v>116.6</v>
      </c>
      <c r="EG46" s="1">
        <v>41803</v>
      </c>
      <c r="EH46">
        <v>111.75</v>
      </c>
      <c r="EI46" s="1">
        <v>41863</v>
      </c>
      <c r="EJ46">
        <v>87.3</v>
      </c>
      <c r="EK46" s="1">
        <v>41925</v>
      </c>
      <c r="EL46">
        <v>92.1</v>
      </c>
      <c r="EM46" s="1">
        <v>41984</v>
      </c>
      <c r="EN46">
        <v>85.7</v>
      </c>
      <c r="EO46" s="1">
        <v>42047</v>
      </c>
      <c r="EP46">
        <v>78.5</v>
      </c>
      <c r="EQ46" s="1">
        <v>42076</v>
      </c>
      <c r="ER46">
        <v>75.650000000000006</v>
      </c>
      <c r="ES46" s="1">
        <v>42107</v>
      </c>
      <c r="ET46">
        <v>79.424999999999997</v>
      </c>
      <c r="EU46" s="1">
        <v>42167</v>
      </c>
      <c r="EV46">
        <v>67.349999999999994</v>
      </c>
      <c r="EW46" s="1">
        <v>42228</v>
      </c>
      <c r="EX46">
        <v>60.1</v>
      </c>
      <c r="EY46" s="1">
        <v>42290</v>
      </c>
      <c r="EZ46">
        <v>69.724999999999994</v>
      </c>
      <c r="FA46" s="1">
        <v>42349</v>
      </c>
      <c r="FB46">
        <v>64.7</v>
      </c>
      <c r="FC46" s="1">
        <v>42416</v>
      </c>
      <c r="FD46">
        <v>79.775000000000006</v>
      </c>
      <c r="FE46" s="1">
        <v>42443</v>
      </c>
      <c r="FF46">
        <v>82.35</v>
      </c>
      <c r="FG46" s="1">
        <v>42473</v>
      </c>
      <c r="FH46">
        <v>78.099999999999994</v>
      </c>
      <c r="FI46" s="1">
        <v>42531</v>
      </c>
      <c r="FJ46">
        <v>72.8</v>
      </c>
      <c r="FK46" s="1">
        <v>42594</v>
      </c>
      <c r="FL46">
        <v>54.95</v>
      </c>
      <c r="FM46" s="1">
        <v>42656</v>
      </c>
      <c r="FN46">
        <v>51.2</v>
      </c>
      <c r="FO46" s="1">
        <v>42713</v>
      </c>
      <c r="FP46">
        <v>65.95</v>
      </c>
      <c r="FQ46" s="1">
        <v>42780</v>
      </c>
      <c r="FR46">
        <v>79.375</v>
      </c>
      <c r="FS46" s="1">
        <v>42807</v>
      </c>
      <c r="FT46">
        <v>78.575000000000003</v>
      </c>
      <c r="FU46" s="1">
        <v>42837</v>
      </c>
      <c r="FV46">
        <v>74.025000000000006</v>
      </c>
      <c r="FW46" s="1">
        <v>42899</v>
      </c>
      <c r="FX46">
        <v>69.075000000000003</v>
      </c>
      <c r="FY46" s="1">
        <v>42958</v>
      </c>
      <c r="FZ46">
        <v>63.25</v>
      </c>
      <c r="GA46" s="1">
        <v>43021</v>
      </c>
      <c r="GB46">
        <v>67.45</v>
      </c>
      <c r="GC46" s="1">
        <v>43080</v>
      </c>
      <c r="GD46">
        <v>71.825000000000003</v>
      </c>
      <c r="GE46" s="1">
        <v>43144</v>
      </c>
      <c r="GF46">
        <v>79.525000000000006</v>
      </c>
      <c r="GG46" s="1">
        <v>43172</v>
      </c>
      <c r="GH46">
        <v>78.424999999999997</v>
      </c>
      <c r="GI46" s="1">
        <v>43203</v>
      </c>
      <c r="GJ46">
        <v>79.424999999999997</v>
      </c>
      <c r="GK46" s="1">
        <v>43263</v>
      </c>
      <c r="GL46">
        <v>64.650000000000006</v>
      </c>
      <c r="GM46" s="1">
        <v>43322</v>
      </c>
      <c r="GN46">
        <v>47.475000000000001</v>
      </c>
      <c r="GO46" s="1">
        <v>43385</v>
      </c>
      <c r="GP46">
        <v>62.225000000000001</v>
      </c>
      <c r="GQ46" s="1">
        <v>43445</v>
      </c>
      <c r="GR46">
        <v>71.45</v>
      </c>
      <c r="GS46" s="1">
        <v>43508</v>
      </c>
      <c r="GT46">
        <v>77.224999999999994</v>
      </c>
      <c r="GU46" s="1">
        <v>43537</v>
      </c>
      <c r="GV46">
        <v>84.075000000000003</v>
      </c>
      <c r="GW46" s="1">
        <v>43567</v>
      </c>
      <c r="GX46">
        <v>101.375</v>
      </c>
      <c r="GY46" s="1">
        <v>43629</v>
      </c>
      <c r="GZ46">
        <v>77.224999999999994</v>
      </c>
      <c r="HA46" s="1">
        <v>43689</v>
      </c>
      <c r="HB46">
        <v>63.774999999999999</v>
      </c>
      <c r="HC46" s="1">
        <v>43749</v>
      </c>
      <c r="HD46">
        <v>77.05</v>
      </c>
    </row>
    <row r="47" spans="1:212" x14ac:dyDescent="0.3">
      <c r="A47" s="1">
        <v>38274</v>
      </c>
      <c r="B47">
        <v>64.875</v>
      </c>
      <c r="C47" s="1">
        <v>38334</v>
      </c>
      <c r="D47">
        <v>70.525000000000006</v>
      </c>
      <c r="E47" s="1">
        <v>38397</v>
      </c>
      <c r="F47">
        <v>77.075000000000003</v>
      </c>
      <c r="G47" s="1">
        <v>38426</v>
      </c>
      <c r="H47">
        <v>76.825000000000003</v>
      </c>
      <c r="I47" s="1">
        <v>38456</v>
      </c>
      <c r="J47">
        <v>75.224999999999994</v>
      </c>
      <c r="K47" s="1">
        <v>38516</v>
      </c>
      <c r="L47">
        <v>59.5</v>
      </c>
      <c r="M47" s="1">
        <v>38579</v>
      </c>
      <c r="N47">
        <v>58.6</v>
      </c>
      <c r="O47" s="1">
        <v>38639</v>
      </c>
      <c r="P47">
        <v>64.650000000000006</v>
      </c>
      <c r="Q47" s="1">
        <v>38698</v>
      </c>
      <c r="R47">
        <v>68.525000000000006</v>
      </c>
      <c r="S47" s="1">
        <v>38763</v>
      </c>
      <c r="T47">
        <v>68.900000000000006</v>
      </c>
      <c r="U47" s="1">
        <v>38790</v>
      </c>
      <c r="V47">
        <v>66.150000000000006</v>
      </c>
      <c r="W47" s="1">
        <v>38820</v>
      </c>
      <c r="X47">
        <v>64.8</v>
      </c>
      <c r="Y47" s="1">
        <v>38882</v>
      </c>
      <c r="Z47">
        <v>60.15</v>
      </c>
      <c r="AA47" s="1">
        <v>38943</v>
      </c>
      <c r="AB47">
        <v>61.85</v>
      </c>
      <c r="AC47" s="1">
        <v>39006</v>
      </c>
      <c r="AD47">
        <v>63.225000000000001</v>
      </c>
      <c r="AE47" s="1">
        <v>39063</v>
      </c>
      <c r="AF47">
        <v>66.900000000000006</v>
      </c>
      <c r="AG47" s="1">
        <v>39127</v>
      </c>
      <c r="AH47">
        <v>78.575000000000003</v>
      </c>
      <c r="AI47" s="1">
        <v>39155</v>
      </c>
      <c r="AJ47">
        <v>76.400000000000006</v>
      </c>
      <c r="AK47" s="1">
        <v>39188</v>
      </c>
      <c r="AL47">
        <v>77.875</v>
      </c>
      <c r="AM47" s="1">
        <v>39246</v>
      </c>
      <c r="AN47">
        <v>68.275000000000006</v>
      </c>
      <c r="AO47" s="1">
        <v>39307</v>
      </c>
      <c r="AP47">
        <v>70.525000000000006</v>
      </c>
      <c r="AQ47" s="1">
        <v>39370</v>
      </c>
      <c r="AR47">
        <v>65.25</v>
      </c>
      <c r="AS47" s="1">
        <v>39429</v>
      </c>
      <c r="AT47">
        <v>66.825000000000003</v>
      </c>
      <c r="AU47" s="1">
        <v>39492</v>
      </c>
      <c r="AV47">
        <v>78.325000000000003</v>
      </c>
      <c r="AW47" s="1">
        <v>39521</v>
      </c>
      <c r="AX47">
        <v>74.5</v>
      </c>
      <c r="AY47" s="1">
        <v>39553</v>
      </c>
      <c r="AZ47">
        <v>77.375</v>
      </c>
      <c r="BA47" s="1">
        <v>39612</v>
      </c>
      <c r="BB47">
        <v>73.849999999999994</v>
      </c>
      <c r="BC47" s="1">
        <v>39673</v>
      </c>
      <c r="BD47">
        <v>76.125</v>
      </c>
      <c r="BE47" s="1">
        <v>39735</v>
      </c>
      <c r="BF47">
        <v>66.424999999999997</v>
      </c>
      <c r="BG47" s="1">
        <v>39794</v>
      </c>
      <c r="BH47">
        <v>67.775000000000006</v>
      </c>
      <c r="BI47" s="1">
        <v>39857</v>
      </c>
      <c r="BJ47">
        <v>76.95</v>
      </c>
      <c r="BK47" s="1">
        <v>39888</v>
      </c>
      <c r="BL47">
        <v>75.174999999999997</v>
      </c>
      <c r="BM47" s="1">
        <v>39917</v>
      </c>
      <c r="BN47">
        <v>73.900000000000006</v>
      </c>
      <c r="BO47" s="1">
        <v>39980</v>
      </c>
      <c r="BP47">
        <v>55.95</v>
      </c>
      <c r="BQ47" s="1">
        <v>40038</v>
      </c>
      <c r="BR47">
        <v>45.05</v>
      </c>
      <c r="BS47" s="1">
        <v>40100</v>
      </c>
      <c r="BT47">
        <v>60.25</v>
      </c>
      <c r="BU47" s="1">
        <v>40161</v>
      </c>
      <c r="BV47">
        <v>70.325000000000003</v>
      </c>
      <c r="BW47" s="1">
        <v>40225</v>
      </c>
      <c r="BX47">
        <v>78.224999999999994</v>
      </c>
      <c r="BY47" s="1">
        <v>40253</v>
      </c>
      <c r="BZ47">
        <v>81.5</v>
      </c>
      <c r="CA47" s="1">
        <v>40282</v>
      </c>
      <c r="CB47">
        <v>84.75</v>
      </c>
      <c r="CC47" s="1">
        <v>40343</v>
      </c>
      <c r="CD47">
        <v>74.8</v>
      </c>
      <c r="CE47" s="1">
        <v>40403</v>
      </c>
      <c r="CF47">
        <v>73.25</v>
      </c>
      <c r="CG47" s="1">
        <v>40465</v>
      </c>
      <c r="CH47">
        <v>72.875</v>
      </c>
      <c r="CI47" s="1">
        <v>40525</v>
      </c>
      <c r="CJ47">
        <v>80.05</v>
      </c>
      <c r="CK47" s="1">
        <v>40588</v>
      </c>
      <c r="CL47">
        <v>102.075</v>
      </c>
      <c r="CM47" s="1">
        <v>40617</v>
      </c>
      <c r="CN47">
        <v>94.775000000000006</v>
      </c>
      <c r="CO47" s="1">
        <v>40646</v>
      </c>
      <c r="CP47">
        <v>101.35</v>
      </c>
      <c r="CQ47" s="1">
        <v>40708</v>
      </c>
      <c r="CR47">
        <v>87.674999999999997</v>
      </c>
      <c r="CS47" s="1">
        <v>40770</v>
      </c>
      <c r="CT47">
        <v>85.8</v>
      </c>
      <c r="CU47" s="1">
        <v>40830</v>
      </c>
      <c r="CV47">
        <v>92.55</v>
      </c>
      <c r="CW47" s="1">
        <v>40890</v>
      </c>
      <c r="CX47">
        <v>88.9</v>
      </c>
      <c r="CY47" s="1">
        <v>40954</v>
      </c>
      <c r="CZ47">
        <v>98.625</v>
      </c>
      <c r="DA47" s="1">
        <v>40982</v>
      </c>
      <c r="DB47">
        <v>95.25</v>
      </c>
      <c r="DC47" s="1">
        <v>41015</v>
      </c>
      <c r="DD47">
        <v>90.15</v>
      </c>
      <c r="DE47" s="1">
        <v>41073</v>
      </c>
      <c r="DF47">
        <v>83.05</v>
      </c>
      <c r="DG47" s="1">
        <v>41134</v>
      </c>
      <c r="DH47">
        <v>74.95</v>
      </c>
      <c r="DI47" s="1">
        <v>41197</v>
      </c>
      <c r="DJ47">
        <v>84.575000000000003</v>
      </c>
      <c r="DK47" s="1">
        <v>41255</v>
      </c>
      <c r="DL47">
        <v>90.474999999999994</v>
      </c>
      <c r="DM47" s="1">
        <v>41318</v>
      </c>
      <c r="DN47">
        <v>94.15</v>
      </c>
      <c r="DO47" s="1">
        <v>41347</v>
      </c>
      <c r="DP47">
        <v>91.15</v>
      </c>
      <c r="DQ47" s="1">
        <v>41380</v>
      </c>
      <c r="DR47">
        <v>89.3</v>
      </c>
      <c r="DS47" s="1">
        <v>41438</v>
      </c>
      <c r="DT47">
        <v>84.55</v>
      </c>
      <c r="DU47" s="1">
        <v>41499</v>
      </c>
      <c r="DV47">
        <v>83.25</v>
      </c>
      <c r="DW47" s="1">
        <v>41561</v>
      </c>
      <c r="DX47">
        <v>88.65</v>
      </c>
      <c r="DY47" s="1">
        <v>41620</v>
      </c>
      <c r="DZ47">
        <v>91.95</v>
      </c>
      <c r="EA47" s="1">
        <v>41683</v>
      </c>
      <c r="EB47">
        <v>104.9</v>
      </c>
      <c r="EC47" s="1">
        <v>41712</v>
      </c>
      <c r="ED47">
        <v>124.5</v>
      </c>
      <c r="EE47" s="1">
        <v>41743</v>
      </c>
      <c r="EF47">
        <v>118.22499999999999</v>
      </c>
      <c r="EG47" s="1">
        <v>41806</v>
      </c>
      <c r="EH47">
        <v>109.6</v>
      </c>
      <c r="EI47" s="1">
        <v>41864</v>
      </c>
      <c r="EJ47">
        <v>88.2</v>
      </c>
      <c r="EK47" s="1">
        <v>41926</v>
      </c>
      <c r="EL47">
        <v>92.2</v>
      </c>
      <c r="EM47" s="1">
        <v>41985</v>
      </c>
      <c r="EN47">
        <v>84.35</v>
      </c>
      <c r="EO47" s="1">
        <v>42048</v>
      </c>
      <c r="EP47">
        <v>80.125</v>
      </c>
      <c r="EQ47" s="1">
        <v>42079</v>
      </c>
      <c r="ER47">
        <v>76.55</v>
      </c>
      <c r="ES47" s="1">
        <v>42108</v>
      </c>
      <c r="ET47">
        <v>79.3</v>
      </c>
      <c r="EU47" s="1">
        <v>42170</v>
      </c>
      <c r="EV47">
        <v>65.875</v>
      </c>
      <c r="EW47" s="1">
        <v>42229</v>
      </c>
      <c r="EX47">
        <v>61.225000000000001</v>
      </c>
      <c r="EY47" s="1">
        <v>42291</v>
      </c>
      <c r="EZ47">
        <v>69.45</v>
      </c>
      <c r="FA47" s="1">
        <v>42352</v>
      </c>
      <c r="FB47">
        <v>64.424999999999997</v>
      </c>
      <c r="FC47" s="1">
        <v>42417</v>
      </c>
      <c r="FD47">
        <v>80.5</v>
      </c>
      <c r="FE47" s="1">
        <v>42444</v>
      </c>
      <c r="FF47">
        <v>82.325000000000003</v>
      </c>
      <c r="FG47" s="1">
        <v>42474</v>
      </c>
      <c r="FH47">
        <v>77.375</v>
      </c>
      <c r="FI47" s="1">
        <v>42534</v>
      </c>
      <c r="FJ47">
        <v>73.375</v>
      </c>
      <c r="FK47" s="1">
        <v>42597</v>
      </c>
      <c r="FL47">
        <v>57.024999999999999</v>
      </c>
      <c r="FM47" s="1">
        <v>42657</v>
      </c>
      <c r="FN47">
        <v>50.274999999999999</v>
      </c>
      <c r="FO47" s="1">
        <v>42716</v>
      </c>
      <c r="FP47">
        <v>66.674999999999997</v>
      </c>
      <c r="FQ47" s="1">
        <v>42781</v>
      </c>
      <c r="FR47">
        <v>79.025000000000006</v>
      </c>
      <c r="FS47" s="1">
        <v>42808</v>
      </c>
      <c r="FT47">
        <v>78.900000000000006</v>
      </c>
      <c r="FU47" s="1">
        <v>42838</v>
      </c>
      <c r="FV47">
        <v>74.174999999999997</v>
      </c>
      <c r="FW47" s="1">
        <v>42900</v>
      </c>
      <c r="FX47">
        <v>68.575000000000003</v>
      </c>
      <c r="FY47" s="1">
        <v>42961</v>
      </c>
      <c r="FZ47">
        <v>63.5</v>
      </c>
      <c r="GA47" s="1">
        <v>43024</v>
      </c>
      <c r="GB47">
        <v>68.3</v>
      </c>
      <c r="GC47" s="1">
        <v>43081</v>
      </c>
      <c r="GD47">
        <v>71.174999999999997</v>
      </c>
      <c r="GE47" s="1">
        <v>43145</v>
      </c>
      <c r="GF47">
        <v>80.525000000000006</v>
      </c>
      <c r="GG47" s="1">
        <v>43173</v>
      </c>
      <c r="GH47">
        <v>79.55</v>
      </c>
      <c r="GI47" s="1">
        <v>43206</v>
      </c>
      <c r="GJ47">
        <v>78.375</v>
      </c>
      <c r="GK47" s="1">
        <v>43264</v>
      </c>
      <c r="GL47">
        <v>65.8</v>
      </c>
      <c r="GM47" s="1">
        <v>43325</v>
      </c>
      <c r="GN47">
        <v>48.575000000000003</v>
      </c>
      <c r="GO47" s="1">
        <v>43388</v>
      </c>
      <c r="GP47">
        <v>63.9</v>
      </c>
      <c r="GQ47" s="1">
        <v>43446</v>
      </c>
      <c r="GR47">
        <v>71.95</v>
      </c>
      <c r="GS47" s="1">
        <v>43509</v>
      </c>
      <c r="GT47">
        <v>77.575000000000003</v>
      </c>
      <c r="GU47" s="1">
        <v>43538</v>
      </c>
      <c r="GV47">
        <v>86.375</v>
      </c>
      <c r="GW47" s="1">
        <v>43570</v>
      </c>
      <c r="GX47">
        <v>101.77500000000001</v>
      </c>
      <c r="GY47" s="1">
        <v>43630</v>
      </c>
      <c r="GZ47">
        <v>75.099999999999994</v>
      </c>
      <c r="HA47" s="1">
        <v>43690</v>
      </c>
      <c r="HB47">
        <v>63.024999999999999</v>
      </c>
      <c r="HC47" s="1">
        <v>43752</v>
      </c>
      <c r="HD47">
        <v>77.25</v>
      </c>
    </row>
    <row r="48" spans="1:212" x14ac:dyDescent="0.3">
      <c r="A48" s="1">
        <v>38275</v>
      </c>
      <c r="B48">
        <v>66.875</v>
      </c>
      <c r="C48" s="1">
        <v>38335</v>
      </c>
      <c r="D48">
        <v>70.05</v>
      </c>
      <c r="E48" s="1">
        <v>38398</v>
      </c>
      <c r="F48">
        <v>77.349999999999994</v>
      </c>
      <c r="G48" s="1">
        <v>38427</v>
      </c>
      <c r="H48">
        <v>78.174999999999997</v>
      </c>
      <c r="I48" s="1">
        <v>38457</v>
      </c>
      <c r="J48">
        <v>75.775000000000006</v>
      </c>
      <c r="K48" s="1">
        <v>38517</v>
      </c>
      <c r="L48">
        <v>57.674999999999997</v>
      </c>
      <c r="M48" s="1">
        <v>38580</v>
      </c>
      <c r="N48">
        <v>58.875</v>
      </c>
      <c r="O48" s="1">
        <v>38642</v>
      </c>
      <c r="P48">
        <v>63.424999999999997</v>
      </c>
      <c r="Q48" s="1">
        <v>38699</v>
      </c>
      <c r="R48">
        <v>69.2</v>
      </c>
      <c r="S48" s="1">
        <v>38764</v>
      </c>
      <c r="T48">
        <v>69.3</v>
      </c>
      <c r="U48" s="1">
        <v>38791</v>
      </c>
      <c r="V48">
        <v>66.150000000000006</v>
      </c>
      <c r="W48" s="1">
        <v>38824</v>
      </c>
      <c r="X48">
        <v>64.849999999999994</v>
      </c>
      <c r="Y48" s="1">
        <v>38883</v>
      </c>
      <c r="Z48">
        <v>61.625</v>
      </c>
      <c r="AA48" s="1">
        <v>38944</v>
      </c>
      <c r="AB48">
        <v>61.225000000000001</v>
      </c>
      <c r="AC48" s="1">
        <v>39007</v>
      </c>
      <c r="AD48">
        <v>62.25</v>
      </c>
      <c r="AE48" s="1">
        <v>39064</v>
      </c>
      <c r="AF48">
        <v>66.95</v>
      </c>
      <c r="AG48" s="1">
        <v>39128</v>
      </c>
      <c r="AH48">
        <v>77.775000000000006</v>
      </c>
      <c r="AI48" s="1">
        <v>39156</v>
      </c>
      <c r="AJ48">
        <v>76.349999999999994</v>
      </c>
      <c r="AK48" s="1">
        <v>39189</v>
      </c>
      <c r="AL48">
        <v>77.55</v>
      </c>
      <c r="AM48" s="1">
        <v>39247</v>
      </c>
      <c r="AN48">
        <v>68.924999999999997</v>
      </c>
      <c r="AO48" s="1">
        <v>39308</v>
      </c>
      <c r="AP48">
        <v>68.674999999999997</v>
      </c>
      <c r="AQ48" s="1">
        <v>39371</v>
      </c>
      <c r="AR48">
        <v>64.575000000000003</v>
      </c>
      <c r="AS48" s="1">
        <v>39430</v>
      </c>
      <c r="AT48">
        <v>65.2</v>
      </c>
      <c r="AU48" s="1">
        <v>39493</v>
      </c>
      <c r="AV48">
        <v>78.650000000000006</v>
      </c>
      <c r="AW48" s="1">
        <v>39524</v>
      </c>
      <c r="AX48">
        <v>75.150000000000006</v>
      </c>
      <c r="AY48" s="1">
        <v>39554</v>
      </c>
      <c r="AZ48">
        <v>77.650000000000006</v>
      </c>
      <c r="BA48" s="1">
        <v>39615</v>
      </c>
      <c r="BB48">
        <v>73.924999999999997</v>
      </c>
      <c r="BC48" s="1">
        <v>39674</v>
      </c>
      <c r="BD48">
        <v>76.174999999999997</v>
      </c>
      <c r="BE48" s="1">
        <v>39736</v>
      </c>
      <c r="BF48">
        <v>64</v>
      </c>
      <c r="BG48" s="1">
        <v>39797</v>
      </c>
      <c r="BH48">
        <v>68.45</v>
      </c>
      <c r="BI48" s="1">
        <v>39861</v>
      </c>
      <c r="BJ48">
        <v>74.55</v>
      </c>
      <c r="BK48" s="1">
        <v>39889</v>
      </c>
      <c r="BL48">
        <v>75.224999999999994</v>
      </c>
      <c r="BM48" s="1">
        <v>39918</v>
      </c>
      <c r="BN48">
        <v>74.474999999999994</v>
      </c>
      <c r="BO48" s="1">
        <v>39981</v>
      </c>
      <c r="BP48">
        <v>57.024999999999999</v>
      </c>
      <c r="BQ48" s="1">
        <v>40039</v>
      </c>
      <c r="BR48">
        <v>44.825000000000003</v>
      </c>
      <c r="BS48" s="1">
        <v>40101</v>
      </c>
      <c r="BT48">
        <v>60.7</v>
      </c>
      <c r="BU48" s="1">
        <v>40162</v>
      </c>
      <c r="BV48">
        <v>71.25</v>
      </c>
      <c r="BW48" s="1">
        <v>40226</v>
      </c>
      <c r="BX48">
        <v>78.900000000000006</v>
      </c>
      <c r="BY48" s="1">
        <v>40254</v>
      </c>
      <c r="BZ48">
        <v>81.674999999999997</v>
      </c>
      <c r="CA48" s="1">
        <v>40283</v>
      </c>
      <c r="CB48">
        <v>85.924999999999997</v>
      </c>
      <c r="CC48" s="1">
        <v>40344</v>
      </c>
      <c r="CD48">
        <v>75.174999999999997</v>
      </c>
      <c r="CE48" s="1">
        <v>40406</v>
      </c>
      <c r="CF48">
        <v>73.05</v>
      </c>
      <c r="CG48" s="1">
        <v>40466</v>
      </c>
      <c r="CH48">
        <v>73.325000000000003</v>
      </c>
      <c r="CI48" s="1">
        <v>40526</v>
      </c>
      <c r="CJ48">
        <v>80.05</v>
      </c>
      <c r="CK48" s="1">
        <v>40589</v>
      </c>
      <c r="CL48">
        <v>102.35</v>
      </c>
      <c r="CM48" s="1">
        <v>40618</v>
      </c>
      <c r="CN48">
        <v>95.15</v>
      </c>
      <c r="CO48" s="1">
        <v>40647</v>
      </c>
      <c r="CP48">
        <v>102.47499999999999</v>
      </c>
      <c r="CQ48" s="1">
        <v>40709</v>
      </c>
      <c r="CR48">
        <v>88.125</v>
      </c>
      <c r="CS48" s="1">
        <v>40771</v>
      </c>
      <c r="CT48">
        <v>85.674999999999997</v>
      </c>
      <c r="CU48" s="1">
        <v>40833</v>
      </c>
      <c r="CV48">
        <v>93.45</v>
      </c>
      <c r="CW48" s="1">
        <v>40891</v>
      </c>
      <c r="CX48">
        <v>88.6</v>
      </c>
      <c r="CY48" s="1">
        <v>40955</v>
      </c>
      <c r="CZ48">
        <v>99.45</v>
      </c>
      <c r="DA48" s="1">
        <v>40983</v>
      </c>
      <c r="DB48">
        <v>94.8</v>
      </c>
      <c r="DC48" s="1">
        <v>41016</v>
      </c>
      <c r="DD48">
        <v>90.724999999999994</v>
      </c>
      <c r="DE48" s="1">
        <v>41074</v>
      </c>
      <c r="DF48">
        <v>82.575000000000003</v>
      </c>
      <c r="DG48" s="1">
        <v>41135</v>
      </c>
      <c r="DH48">
        <v>74.825000000000003</v>
      </c>
      <c r="DI48" s="1">
        <v>41198</v>
      </c>
      <c r="DJ48">
        <v>84.424999999999997</v>
      </c>
      <c r="DK48" s="1">
        <v>41256</v>
      </c>
      <c r="DL48">
        <v>90.65</v>
      </c>
      <c r="DM48" s="1">
        <v>41319</v>
      </c>
      <c r="DN48">
        <v>92.7</v>
      </c>
      <c r="DO48" s="1">
        <v>41348</v>
      </c>
      <c r="DP48">
        <v>90</v>
      </c>
      <c r="DQ48" s="1">
        <v>41381</v>
      </c>
      <c r="DR48">
        <v>90.424999999999997</v>
      </c>
      <c r="DS48" s="1">
        <v>41439</v>
      </c>
      <c r="DT48">
        <v>84.35</v>
      </c>
      <c r="DU48" s="1">
        <v>41500</v>
      </c>
      <c r="DV48">
        <v>84.674999999999997</v>
      </c>
      <c r="DW48" s="1">
        <v>41562</v>
      </c>
      <c r="DX48">
        <v>89.8</v>
      </c>
      <c r="DY48" s="1">
        <v>41621</v>
      </c>
      <c r="DZ48">
        <v>91.5</v>
      </c>
      <c r="EA48" s="1">
        <v>41684</v>
      </c>
      <c r="EB48">
        <v>106.125</v>
      </c>
      <c r="EC48" s="1">
        <v>41715</v>
      </c>
      <c r="ED48">
        <v>125.675</v>
      </c>
      <c r="EE48" s="1">
        <v>41744</v>
      </c>
      <c r="EF48">
        <v>118.575</v>
      </c>
      <c r="EG48" s="1">
        <v>41807</v>
      </c>
      <c r="EH48">
        <v>108.4</v>
      </c>
      <c r="EI48" s="1">
        <v>41865</v>
      </c>
      <c r="EJ48">
        <v>87.75</v>
      </c>
      <c r="EK48" s="1">
        <v>41927</v>
      </c>
      <c r="EL48">
        <v>89.2</v>
      </c>
      <c r="EM48" s="1">
        <v>41988</v>
      </c>
      <c r="EN48">
        <v>84.825000000000003</v>
      </c>
      <c r="EO48" s="1">
        <v>42052</v>
      </c>
      <c r="EP48">
        <v>78.375</v>
      </c>
      <c r="EQ48" s="1">
        <v>42080</v>
      </c>
      <c r="ER48">
        <v>76.7</v>
      </c>
      <c r="ES48" s="1">
        <v>42109</v>
      </c>
      <c r="ET48">
        <v>77.125</v>
      </c>
      <c r="EU48" s="1">
        <v>42171</v>
      </c>
      <c r="EV48">
        <v>65.55</v>
      </c>
      <c r="EW48" s="1">
        <v>42230</v>
      </c>
      <c r="EX48">
        <v>61.975000000000001</v>
      </c>
      <c r="EY48" s="1">
        <v>42292</v>
      </c>
      <c r="EZ48">
        <v>69.125</v>
      </c>
      <c r="FA48" s="1">
        <v>42353</v>
      </c>
      <c r="FB48">
        <v>64.174999999999997</v>
      </c>
      <c r="FC48" s="1">
        <v>42418</v>
      </c>
      <c r="FD48">
        <v>80.3</v>
      </c>
      <c r="FE48" s="1">
        <v>42445</v>
      </c>
      <c r="FF48">
        <v>82.65</v>
      </c>
      <c r="FG48" s="1">
        <v>42475</v>
      </c>
      <c r="FH48">
        <v>77.924999999999997</v>
      </c>
      <c r="FI48" s="1">
        <v>42535</v>
      </c>
      <c r="FJ48">
        <v>73.8</v>
      </c>
      <c r="FK48" s="1">
        <v>42598</v>
      </c>
      <c r="FL48">
        <v>55.45</v>
      </c>
      <c r="FM48" s="1">
        <v>42660</v>
      </c>
      <c r="FN48">
        <v>48.924999999999997</v>
      </c>
      <c r="FO48" s="1">
        <v>42717</v>
      </c>
      <c r="FP48">
        <v>66.95</v>
      </c>
      <c r="FQ48" s="1">
        <v>42782</v>
      </c>
      <c r="FR48">
        <v>78.3</v>
      </c>
      <c r="FS48" s="1">
        <v>42809</v>
      </c>
      <c r="FT48">
        <v>78.424999999999997</v>
      </c>
      <c r="FU48" s="1">
        <v>42842</v>
      </c>
      <c r="FV48">
        <v>73.625</v>
      </c>
      <c r="FW48" s="1">
        <v>42901</v>
      </c>
      <c r="FX48">
        <v>67.2</v>
      </c>
      <c r="FY48" s="1">
        <v>42962</v>
      </c>
      <c r="FZ48">
        <v>64.7</v>
      </c>
      <c r="GA48" s="1">
        <v>43025</v>
      </c>
      <c r="GB48">
        <v>67.150000000000006</v>
      </c>
      <c r="GC48" s="1">
        <v>43082</v>
      </c>
      <c r="GD48">
        <v>71.474999999999994</v>
      </c>
      <c r="GE48" s="1">
        <v>43146</v>
      </c>
      <c r="GF48">
        <v>80.2</v>
      </c>
      <c r="GG48" s="1">
        <v>43174</v>
      </c>
      <c r="GH48">
        <v>80.5</v>
      </c>
      <c r="GI48" s="1">
        <v>43207</v>
      </c>
      <c r="GJ48">
        <v>78.974999999999994</v>
      </c>
      <c r="GK48" s="1">
        <v>43265</v>
      </c>
      <c r="GL48">
        <v>64.650000000000006</v>
      </c>
      <c r="GM48" s="1">
        <v>43326</v>
      </c>
      <c r="GN48">
        <v>48.65</v>
      </c>
      <c r="GO48" s="1">
        <v>43389</v>
      </c>
      <c r="GP48">
        <v>64.25</v>
      </c>
      <c r="GQ48" s="1">
        <v>43447</v>
      </c>
      <c r="GR48">
        <v>70.349999999999994</v>
      </c>
      <c r="GS48" s="1">
        <v>43510</v>
      </c>
      <c r="GT48">
        <v>76.474999999999994</v>
      </c>
      <c r="GU48" s="1">
        <v>43539</v>
      </c>
      <c r="GV48">
        <v>89.375</v>
      </c>
      <c r="GW48" s="1">
        <v>43571</v>
      </c>
      <c r="GX48">
        <v>102</v>
      </c>
      <c r="GY48" s="1">
        <v>43633</v>
      </c>
      <c r="GZ48">
        <v>76.775000000000006</v>
      </c>
      <c r="HA48" s="1">
        <v>43691</v>
      </c>
      <c r="HB48">
        <v>64.775000000000006</v>
      </c>
      <c r="HC48" s="1">
        <v>43753</v>
      </c>
      <c r="HD48">
        <v>79.150000000000006</v>
      </c>
    </row>
    <row r="49" spans="1:212" x14ac:dyDescent="0.3">
      <c r="A49" s="1">
        <v>38278</v>
      </c>
      <c r="B49">
        <v>65.5</v>
      </c>
      <c r="C49" s="1">
        <v>38336</v>
      </c>
      <c r="D49">
        <v>70.900000000000006</v>
      </c>
      <c r="E49" s="1">
        <v>38399</v>
      </c>
      <c r="F49">
        <v>78.150000000000006</v>
      </c>
      <c r="G49" s="1">
        <v>38428</v>
      </c>
      <c r="H49">
        <v>78.150000000000006</v>
      </c>
      <c r="I49" s="1">
        <v>38460</v>
      </c>
      <c r="J49">
        <v>74.849999999999994</v>
      </c>
      <c r="K49" s="1">
        <v>38518</v>
      </c>
      <c r="L49">
        <v>57.3</v>
      </c>
      <c r="M49" s="1">
        <v>38581</v>
      </c>
      <c r="N49">
        <v>58.9</v>
      </c>
      <c r="O49" s="1">
        <v>38643</v>
      </c>
      <c r="P49">
        <v>63.225000000000001</v>
      </c>
      <c r="Q49" s="1">
        <v>38700</v>
      </c>
      <c r="R49">
        <v>68.599999999999994</v>
      </c>
      <c r="S49" s="1">
        <v>38765</v>
      </c>
      <c r="T49">
        <v>70.650000000000006</v>
      </c>
      <c r="U49" s="1">
        <v>38792</v>
      </c>
      <c r="V49">
        <v>66.2</v>
      </c>
      <c r="W49" s="1">
        <v>38825</v>
      </c>
      <c r="X49">
        <v>64.974999999999994</v>
      </c>
      <c r="Y49" s="1">
        <v>38884</v>
      </c>
      <c r="Z49">
        <v>61.924999999999997</v>
      </c>
      <c r="AA49" s="1">
        <v>38945</v>
      </c>
      <c r="AB49">
        <v>62.174999999999997</v>
      </c>
      <c r="AC49" s="1">
        <v>39008</v>
      </c>
      <c r="AD49">
        <v>61.7</v>
      </c>
      <c r="AE49" s="1">
        <v>39065</v>
      </c>
      <c r="AF49">
        <v>65.325000000000003</v>
      </c>
      <c r="AG49" s="1">
        <v>39129</v>
      </c>
      <c r="AH49">
        <v>78.099999999999994</v>
      </c>
      <c r="AI49" s="1">
        <v>39157</v>
      </c>
      <c r="AJ49">
        <v>75.174999999999997</v>
      </c>
      <c r="AK49" s="1">
        <v>39190</v>
      </c>
      <c r="AL49">
        <v>76.7</v>
      </c>
      <c r="AM49" s="1">
        <v>39248</v>
      </c>
      <c r="AN49">
        <v>68.900000000000006</v>
      </c>
      <c r="AO49" s="1">
        <v>39309</v>
      </c>
      <c r="AP49">
        <v>67.674999999999997</v>
      </c>
      <c r="AQ49" s="1">
        <v>39372</v>
      </c>
      <c r="AR49">
        <v>63.75</v>
      </c>
      <c r="AS49" s="1">
        <v>39433</v>
      </c>
      <c r="AT49">
        <v>64.5</v>
      </c>
      <c r="AU49" s="1">
        <v>39497</v>
      </c>
      <c r="AV49">
        <v>78.849999999999994</v>
      </c>
      <c r="AW49" s="1">
        <v>39525</v>
      </c>
      <c r="AX49">
        <v>75.400000000000006</v>
      </c>
      <c r="AY49" s="1">
        <v>39555</v>
      </c>
      <c r="AZ49">
        <v>76.05</v>
      </c>
      <c r="BA49" s="1">
        <v>39616</v>
      </c>
      <c r="BB49">
        <v>74.974999999999994</v>
      </c>
      <c r="BC49" s="1">
        <v>39675</v>
      </c>
      <c r="BD49">
        <v>74.849999999999994</v>
      </c>
      <c r="BE49" s="1">
        <v>39737</v>
      </c>
      <c r="BF49">
        <v>62.45</v>
      </c>
      <c r="BG49" s="1">
        <v>39798</v>
      </c>
      <c r="BH49">
        <v>68.924999999999997</v>
      </c>
      <c r="BI49" s="1">
        <v>39862</v>
      </c>
      <c r="BJ49">
        <v>73.875</v>
      </c>
      <c r="BK49" s="1">
        <v>39890</v>
      </c>
      <c r="BL49">
        <v>75.724999999999994</v>
      </c>
      <c r="BM49" s="1">
        <v>39919</v>
      </c>
      <c r="BN49">
        <v>74.674999999999997</v>
      </c>
      <c r="BO49" s="1">
        <v>39982</v>
      </c>
      <c r="BP49">
        <v>56.2</v>
      </c>
      <c r="BQ49" s="1">
        <v>40042</v>
      </c>
      <c r="BR49">
        <v>44.575000000000003</v>
      </c>
      <c r="BS49" s="1">
        <v>40102</v>
      </c>
      <c r="BT49">
        <v>60.8</v>
      </c>
      <c r="BU49" s="1">
        <v>40163</v>
      </c>
      <c r="BV49">
        <v>71.025000000000006</v>
      </c>
      <c r="BW49" s="1">
        <v>40227</v>
      </c>
      <c r="BX49">
        <v>79.5</v>
      </c>
      <c r="BY49" s="1">
        <v>40255</v>
      </c>
      <c r="BZ49">
        <v>83.325000000000003</v>
      </c>
      <c r="CA49" s="1">
        <v>40284</v>
      </c>
      <c r="CB49">
        <v>86.25</v>
      </c>
      <c r="CC49" s="1">
        <v>40345</v>
      </c>
      <c r="CD49">
        <v>75.3</v>
      </c>
      <c r="CE49" s="1">
        <v>40407</v>
      </c>
      <c r="CF49">
        <v>73.825000000000003</v>
      </c>
      <c r="CG49" s="1">
        <v>40469</v>
      </c>
      <c r="CH49">
        <v>72.875</v>
      </c>
      <c r="CI49" s="1">
        <v>40527</v>
      </c>
      <c r="CJ49">
        <v>79.224999999999994</v>
      </c>
      <c r="CK49" s="1">
        <v>40590</v>
      </c>
      <c r="CL49">
        <v>101.97499999999999</v>
      </c>
      <c r="CM49" s="1">
        <v>40619</v>
      </c>
      <c r="CN49">
        <v>97.6</v>
      </c>
      <c r="CO49" s="1">
        <v>40648</v>
      </c>
      <c r="CP49">
        <v>101.35</v>
      </c>
      <c r="CQ49" s="1">
        <v>40710</v>
      </c>
      <c r="CR49">
        <v>88.224999999999994</v>
      </c>
      <c r="CS49" s="1">
        <v>40772</v>
      </c>
      <c r="CT49">
        <v>84.224999999999994</v>
      </c>
      <c r="CU49" s="1">
        <v>40834</v>
      </c>
      <c r="CV49">
        <v>93.5</v>
      </c>
      <c r="CW49" s="1">
        <v>40892</v>
      </c>
      <c r="CX49">
        <v>88.125</v>
      </c>
      <c r="CY49" s="1">
        <v>40956</v>
      </c>
      <c r="CZ49">
        <v>99.375</v>
      </c>
      <c r="DA49" s="1">
        <v>40984</v>
      </c>
      <c r="DB49">
        <v>93.775000000000006</v>
      </c>
      <c r="DC49" s="1">
        <v>41017</v>
      </c>
      <c r="DD49">
        <v>88.424999999999997</v>
      </c>
      <c r="DE49" s="1">
        <v>41075</v>
      </c>
      <c r="DF49">
        <v>81.05</v>
      </c>
      <c r="DG49" s="1">
        <v>41136</v>
      </c>
      <c r="DH49">
        <v>73.275000000000006</v>
      </c>
      <c r="DI49" s="1">
        <v>41199</v>
      </c>
      <c r="DJ49">
        <v>84.974999999999994</v>
      </c>
      <c r="DK49" s="1">
        <v>41257</v>
      </c>
      <c r="DL49">
        <v>90.4</v>
      </c>
      <c r="DM49" s="1">
        <v>41320</v>
      </c>
      <c r="DN49">
        <v>92.95</v>
      </c>
      <c r="DO49" s="1">
        <v>41351</v>
      </c>
      <c r="DP49">
        <v>89.674999999999997</v>
      </c>
      <c r="DQ49" s="1">
        <v>41382</v>
      </c>
      <c r="DR49">
        <v>90.55</v>
      </c>
      <c r="DS49" s="1">
        <v>41442</v>
      </c>
      <c r="DT49">
        <v>84.85</v>
      </c>
      <c r="DU49" s="1">
        <v>41501</v>
      </c>
      <c r="DV49">
        <v>84.025000000000006</v>
      </c>
      <c r="DW49" s="1">
        <v>41563</v>
      </c>
      <c r="DX49">
        <v>90.65</v>
      </c>
      <c r="DY49" s="1">
        <v>41624</v>
      </c>
      <c r="DZ49">
        <v>91.075000000000003</v>
      </c>
      <c r="EA49" s="1">
        <v>41688</v>
      </c>
      <c r="EB49">
        <v>107.325</v>
      </c>
      <c r="EC49" s="1">
        <v>41716</v>
      </c>
      <c r="ED49">
        <v>127.95</v>
      </c>
      <c r="EE49" s="1">
        <v>41745</v>
      </c>
      <c r="EF49">
        <v>120.25</v>
      </c>
      <c r="EG49" s="1">
        <v>41808</v>
      </c>
      <c r="EH49">
        <v>107.45</v>
      </c>
      <c r="EI49" s="1">
        <v>41866</v>
      </c>
      <c r="EJ49">
        <v>89.05</v>
      </c>
      <c r="EK49" s="1">
        <v>41928</v>
      </c>
      <c r="EL49">
        <v>86.45</v>
      </c>
      <c r="EM49" s="1">
        <v>41989</v>
      </c>
      <c r="EN49">
        <v>83.424999999999997</v>
      </c>
      <c r="EO49" s="1">
        <v>42053</v>
      </c>
      <c r="EP49">
        <v>79.25</v>
      </c>
      <c r="EQ49" s="1">
        <v>42081</v>
      </c>
      <c r="ER49">
        <v>75.8</v>
      </c>
      <c r="ES49" s="1">
        <v>42110</v>
      </c>
      <c r="ET49">
        <v>77.924999999999997</v>
      </c>
      <c r="EU49" s="1">
        <v>42172</v>
      </c>
      <c r="EV49">
        <v>66.775000000000006</v>
      </c>
      <c r="EW49" s="1">
        <v>42233</v>
      </c>
      <c r="EX49">
        <v>62.3</v>
      </c>
      <c r="EY49" s="1">
        <v>42293</v>
      </c>
      <c r="EZ49">
        <v>68.45</v>
      </c>
      <c r="FA49" s="1">
        <v>42354</v>
      </c>
      <c r="FB49">
        <v>63.725000000000001</v>
      </c>
      <c r="FC49" s="1">
        <v>42419</v>
      </c>
      <c r="FD49">
        <v>79.150000000000006</v>
      </c>
      <c r="FE49" s="1">
        <v>42446</v>
      </c>
      <c r="FF49">
        <v>82.775000000000006</v>
      </c>
      <c r="FG49" s="1">
        <v>42478</v>
      </c>
      <c r="FH49">
        <v>78.125</v>
      </c>
      <c r="FI49" s="1">
        <v>42536</v>
      </c>
      <c r="FJ49">
        <v>74.150000000000006</v>
      </c>
      <c r="FK49" s="1">
        <v>42599</v>
      </c>
      <c r="FL49">
        <v>56.75</v>
      </c>
      <c r="FM49" s="1">
        <v>42661</v>
      </c>
      <c r="FN49">
        <v>48.45</v>
      </c>
      <c r="FO49" s="1">
        <v>42718</v>
      </c>
      <c r="FP49">
        <v>66.95</v>
      </c>
      <c r="FQ49" s="1">
        <v>42783</v>
      </c>
      <c r="FR49">
        <v>79.275000000000006</v>
      </c>
      <c r="FS49" s="1">
        <v>42810</v>
      </c>
      <c r="FT49">
        <v>78.525000000000006</v>
      </c>
      <c r="FU49" s="1">
        <v>42843</v>
      </c>
      <c r="FV49">
        <v>73.400000000000006</v>
      </c>
      <c r="FW49" s="1">
        <v>42902</v>
      </c>
      <c r="FX49">
        <v>66.775000000000006</v>
      </c>
      <c r="FY49" s="1">
        <v>42963</v>
      </c>
      <c r="FZ49">
        <v>63.475000000000001</v>
      </c>
      <c r="GA49" s="1">
        <v>43026</v>
      </c>
      <c r="GB49">
        <v>68</v>
      </c>
      <c r="GC49" s="1">
        <v>43083</v>
      </c>
      <c r="GD49">
        <v>72.25</v>
      </c>
      <c r="GE49" s="1">
        <v>43147</v>
      </c>
      <c r="GF49">
        <v>79.724999999999994</v>
      </c>
      <c r="GG49" s="1">
        <v>43175</v>
      </c>
      <c r="GH49">
        <v>80.2</v>
      </c>
      <c r="GI49" s="1">
        <v>43208</v>
      </c>
      <c r="GJ49">
        <v>80.55</v>
      </c>
      <c r="GK49" s="1">
        <v>43266</v>
      </c>
      <c r="GL49">
        <v>64.275000000000006</v>
      </c>
      <c r="GM49" s="1">
        <v>43327</v>
      </c>
      <c r="GN49">
        <v>49.45</v>
      </c>
      <c r="GO49" s="1">
        <v>43390</v>
      </c>
      <c r="GP49">
        <v>62.575000000000003</v>
      </c>
      <c r="GQ49" s="1">
        <v>43448</v>
      </c>
      <c r="GR49">
        <v>70.05</v>
      </c>
      <c r="GS49" s="1">
        <v>43511</v>
      </c>
      <c r="GT49">
        <v>76.724999999999994</v>
      </c>
      <c r="GU49" s="1">
        <v>43542</v>
      </c>
      <c r="GV49">
        <v>90.375</v>
      </c>
      <c r="GW49" s="1">
        <v>43572</v>
      </c>
      <c r="GX49">
        <v>101.75</v>
      </c>
      <c r="GY49" s="1">
        <v>43634</v>
      </c>
      <c r="GZ49">
        <v>76.599999999999994</v>
      </c>
      <c r="HA49" s="1">
        <v>43692</v>
      </c>
      <c r="HB49">
        <v>63.75</v>
      </c>
      <c r="HC49" s="1">
        <v>43754</v>
      </c>
      <c r="HD49">
        <v>78.849999999999994</v>
      </c>
    </row>
    <row r="50" spans="1:212" x14ac:dyDescent="0.3">
      <c r="A50" s="1">
        <v>38279</v>
      </c>
      <c r="B50">
        <v>66.900000000000006</v>
      </c>
      <c r="C50" s="1">
        <v>38337</v>
      </c>
      <c r="D50">
        <v>72.150000000000006</v>
      </c>
      <c r="E50" s="1">
        <v>38400</v>
      </c>
      <c r="F50">
        <v>78.099999999999994</v>
      </c>
      <c r="G50" s="1">
        <v>38429</v>
      </c>
      <c r="H50">
        <v>77.650000000000006</v>
      </c>
      <c r="I50" s="1">
        <v>38461</v>
      </c>
      <c r="J50">
        <v>75.575000000000003</v>
      </c>
      <c r="K50" s="1">
        <v>38519</v>
      </c>
      <c r="L50">
        <v>57.55</v>
      </c>
      <c r="M50" s="1">
        <v>38582</v>
      </c>
      <c r="N50">
        <v>58.55</v>
      </c>
      <c r="O50" s="1">
        <v>38644</v>
      </c>
      <c r="P50">
        <v>63.975000000000001</v>
      </c>
      <c r="Q50" s="1">
        <v>38701</v>
      </c>
      <c r="R50">
        <v>67.099999999999994</v>
      </c>
      <c r="S50" s="1">
        <v>38769</v>
      </c>
      <c r="T50">
        <v>70.724999999999994</v>
      </c>
      <c r="U50" s="1">
        <v>38793</v>
      </c>
      <c r="V50">
        <v>66.575000000000003</v>
      </c>
      <c r="W50" s="1">
        <v>38826</v>
      </c>
      <c r="X50">
        <v>65.5</v>
      </c>
      <c r="Y50" s="1">
        <v>38887</v>
      </c>
      <c r="Z50">
        <v>63.424999999999997</v>
      </c>
      <c r="AA50" s="1">
        <v>38946</v>
      </c>
      <c r="AB50">
        <v>62.625</v>
      </c>
      <c r="AC50" s="1">
        <v>39009</v>
      </c>
      <c r="AD50">
        <v>61.174999999999997</v>
      </c>
      <c r="AE50" s="1">
        <v>39066</v>
      </c>
      <c r="AF50">
        <v>65.674999999999997</v>
      </c>
      <c r="AG50" s="1">
        <v>39133</v>
      </c>
      <c r="AH50">
        <v>76.95</v>
      </c>
      <c r="AI50" s="1">
        <v>39160</v>
      </c>
      <c r="AJ50">
        <v>75.599999999999994</v>
      </c>
      <c r="AK50" s="1">
        <v>39191</v>
      </c>
      <c r="AL50">
        <v>77.150000000000006</v>
      </c>
      <c r="AM50" s="1">
        <v>39251</v>
      </c>
      <c r="AN50">
        <v>68.650000000000006</v>
      </c>
      <c r="AO50" s="1">
        <v>39310</v>
      </c>
      <c r="AP50">
        <v>66.3</v>
      </c>
      <c r="AQ50" s="1">
        <v>39373</v>
      </c>
      <c r="AR50">
        <v>63.6</v>
      </c>
      <c r="AS50" s="1">
        <v>39434</v>
      </c>
      <c r="AT50">
        <v>65.25</v>
      </c>
      <c r="AU50" s="1">
        <v>39498</v>
      </c>
      <c r="AV50">
        <v>79.45</v>
      </c>
      <c r="AW50" s="1">
        <v>39526</v>
      </c>
      <c r="AX50">
        <v>74.7</v>
      </c>
      <c r="AY50" s="1">
        <v>39556</v>
      </c>
      <c r="AZ50">
        <v>76.924999999999997</v>
      </c>
      <c r="BA50" s="1">
        <v>39617</v>
      </c>
      <c r="BB50">
        <v>75.174999999999997</v>
      </c>
      <c r="BC50" s="1">
        <v>39678</v>
      </c>
      <c r="BD50">
        <v>75</v>
      </c>
      <c r="BE50" s="1">
        <v>39738</v>
      </c>
      <c r="BF50">
        <v>63.05</v>
      </c>
      <c r="BG50" s="1">
        <v>39799</v>
      </c>
      <c r="BH50">
        <v>69.474999999999994</v>
      </c>
      <c r="BI50" s="1">
        <v>39863</v>
      </c>
      <c r="BJ50">
        <v>73.099999999999994</v>
      </c>
      <c r="BK50" s="1">
        <v>39891</v>
      </c>
      <c r="BL50">
        <v>75.775000000000006</v>
      </c>
      <c r="BM50" s="1">
        <v>39920</v>
      </c>
      <c r="BN50">
        <v>74.849999999999994</v>
      </c>
      <c r="BO50" s="1">
        <v>39983</v>
      </c>
      <c r="BP50">
        <v>57.95</v>
      </c>
      <c r="BQ50" s="1">
        <v>40043</v>
      </c>
      <c r="BR50">
        <v>44.45</v>
      </c>
      <c r="BS50" s="1">
        <v>40105</v>
      </c>
      <c r="BT50">
        <v>60.825000000000003</v>
      </c>
      <c r="BU50" s="1">
        <v>40164</v>
      </c>
      <c r="BV50">
        <v>69.75</v>
      </c>
      <c r="BW50" s="1">
        <v>40228</v>
      </c>
      <c r="BX50">
        <v>79.2</v>
      </c>
      <c r="BY50" s="1">
        <v>40256</v>
      </c>
      <c r="BZ50">
        <v>83.15</v>
      </c>
      <c r="CA50" s="1">
        <v>40287</v>
      </c>
      <c r="CB50">
        <v>86.2</v>
      </c>
      <c r="CC50" s="1">
        <v>40346</v>
      </c>
      <c r="CD50">
        <v>74.5</v>
      </c>
      <c r="CE50" s="1">
        <v>40408</v>
      </c>
      <c r="CF50">
        <v>75.3</v>
      </c>
      <c r="CG50" s="1">
        <v>40470</v>
      </c>
      <c r="CH50">
        <v>73</v>
      </c>
      <c r="CI50" s="1">
        <v>40528</v>
      </c>
      <c r="CJ50">
        <v>78.95</v>
      </c>
      <c r="CK50" s="1">
        <v>40591</v>
      </c>
      <c r="CL50">
        <v>102.6</v>
      </c>
      <c r="CM50" s="1">
        <v>40620</v>
      </c>
      <c r="CN50">
        <v>99.974999999999994</v>
      </c>
      <c r="CO50" s="1">
        <v>40651</v>
      </c>
      <c r="CP50">
        <v>101.55</v>
      </c>
      <c r="CQ50" s="1">
        <v>40711</v>
      </c>
      <c r="CR50">
        <v>87.9</v>
      </c>
      <c r="CS50" s="1">
        <v>40773</v>
      </c>
      <c r="CT50">
        <v>83.125</v>
      </c>
      <c r="CU50" s="1">
        <v>40835</v>
      </c>
      <c r="CV50">
        <v>92.525000000000006</v>
      </c>
      <c r="CW50" s="1">
        <v>40893</v>
      </c>
      <c r="CX50">
        <v>85.9</v>
      </c>
      <c r="CY50" s="1">
        <v>40960</v>
      </c>
      <c r="CZ50">
        <v>99.35</v>
      </c>
      <c r="DA50" s="1">
        <v>40987</v>
      </c>
      <c r="DB50">
        <v>93.85</v>
      </c>
      <c r="DC50" s="1">
        <v>41018</v>
      </c>
      <c r="DD50">
        <v>89.7</v>
      </c>
      <c r="DE50" s="1">
        <v>41078</v>
      </c>
      <c r="DF50">
        <v>81.95</v>
      </c>
      <c r="DG50" s="1">
        <v>41137</v>
      </c>
      <c r="DH50">
        <v>72.900000000000006</v>
      </c>
      <c r="DI50" s="1">
        <v>41200</v>
      </c>
      <c r="DJ50">
        <v>85.325000000000003</v>
      </c>
      <c r="DK50" s="1">
        <v>41260</v>
      </c>
      <c r="DL50">
        <v>89.8</v>
      </c>
      <c r="DM50" s="1">
        <v>41324</v>
      </c>
      <c r="DN50">
        <v>91.974999999999994</v>
      </c>
      <c r="DO50" s="1">
        <v>41352</v>
      </c>
      <c r="DP50">
        <v>89</v>
      </c>
      <c r="DQ50" s="1">
        <v>41383</v>
      </c>
      <c r="DR50">
        <v>90</v>
      </c>
      <c r="DS50" s="1">
        <v>41443</v>
      </c>
      <c r="DT50">
        <v>84.875</v>
      </c>
      <c r="DU50" s="1">
        <v>41502</v>
      </c>
      <c r="DV50">
        <v>83.45</v>
      </c>
      <c r="DW50" s="1">
        <v>41564</v>
      </c>
      <c r="DX50">
        <v>90.525000000000006</v>
      </c>
      <c r="DY50" s="1">
        <v>41625</v>
      </c>
      <c r="DZ50">
        <v>90.424999999999997</v>
      </c>
      <c r="EA50" s="1">
        <v>41689</v>
      </c>
      <c r="EB50">
        <v>107.5</v>
      </c>
      <c r="EC50" s="1">
        <v>41717</v>
      </c>
      <c r="ED50">
        <v>127.85</v>
      </c>
      <c r="EE50" s="1">
        <v>41746</v>
      </c>
      <c r="EF50">
        <v>121.9</v>
      </c>
      <c r="EG50" s="1">
        <v>41809</v>
      </c>
      <c r="EH50">
        <v>109.77500000000001</v>
      </c>
      <c r="EI50" s="1">
        <v>41869</v>
      </c>
      <c r="EJ50">
        <v>88.875</v>
      </c>
      <c r="EK50" s="1">
        <v>41929</v>
      </c>
      <c r="EL50">
        <v>87.55</v>
      </c>
      <c r="EM50" s="1">
        <v>41990</v>
      </c>
      <c r="EN50">
        <v>81.900000000000006</v>
      </c>
      <c r="EO50" s="1">
        <v>42054</v>
      </c>
      <c r="EP50">
        <v>81.45</v>
      </c>
      <c r="EQ50" s="1">
        <v>42082</v>
      </c>
      <c r="ER50">
        <v>75.224999999999994</v>
      </c>
      <c r="ES50" s="1">
        <v>42111</v>
      </c>
      <c r="ET50">
        <v>77.5</v>
      </c>
      <c r="EU50" s="1">
        <v>42173</v>
      </c>
      <c r="EV50">
        <v>66.224999999999994</v>
      </c>
      <c r="EW50" s="1">
        <v>42234</v>
      </c>
      <c r="EX50">
        <v>62.25</v>
      </c>
      <c r="EY50" s="1">
        <v>42296</v>
      </c>
      <c r="EZ50">
        <v>67.974999999999994</v>
      </c>
      <c r="FA50" s="1">
        <v>42355</v>
      </c>
      <c r="FB50">
        <v>61.524999999999999</v>
      </c>
      <c r="FC50" s="1">
        <v>42422</v>
      </c>
      <c r="FD50">
        <v>79.95</v>
      </c>
      <c r="FE50" s="1">
        <v>42447</v>
      </c>
      <c r="FF50">
        <v>82.875</v>
      </c>
      <c r="FG50" s="1">
        <v>42479</v>
      </c>
      <c r="FH50">
        <v>78.900000000000006</v>
      </c>
      <c r="FI50" s="1">
        <v>42537</v>
      </c>
      <c r="FJ50">
        <v>74.5</v>
      </c>
      <c r="FK50" s="1">
        <v>42600</v>
      </c>
      <c r="FL50">
        <v>56.45</v>
      </c>
      <c r="FM50" s="1">
        <v>42662</v>
      </c>
      <c r="FN50">
        <v>48.15</v>
      </c>
      <c r="FO50" s="1">
        <v>42719</v>
      </c>
      <c r="FP50">
        <v>67.474999999999994</v>
      </c>
      <c r="FQ50" s="1">
        <v>42787</v>
      </c>
      <c r="FR50">
        <v>79.05</v>
      </c>
      <c r="FS50" s="1">
        <v>42811</v>
      </c>
      <c r="FT50">
        <v>77.474999999999994</v>
      </c>
      <c r="FU50" s="1">
        <v>42844</v>
      </c>
      <c r="FV50">
        <v>71.8</v>
      </c>
      <c r="FW50" s="1">
        <v>42905</v>
      </c>
      <c r="FX50">
        <v>69.375</v>
      </c>
      <c r="FY50" s="1">
        <v>42964</v>
      </c>
      <c r="FZ50">
        <v>61.8</v>
      </c>
      <c r="GA50" s="1">
        <v>43027</v>
      </c>
      <c r="GB50">
        <v>68.474999999999994</v>
      </c>
      <c r="GC50" s="1">
        <v>43084</v>
      </c>
      <c r="GD50">
        <v>72.8</v>
      </c>
      <c r="GE50" s="1">
        <v>43151</v>
      </c>
      <c r="GF50">
        <v>80.95</v>
      </c>
      <c r="GG50" s="1">
        <v>43178</v>
      </c>
      <c r="GH50">
        <v>78.174999999999997</v>
      </c>
      <c r="GI50" s="1">
        <v>43209</v>
      </c>
      <c r="GJ50">
        <v>80.025000000000006</v>
      </c>
      <c r="GK50" s="1">
        <v>43269</v>
      </c>
      <c r="GL50">
        <v>64.924999999999997</v>
      </c>
      <c r="GM50" s="1">
        <v>43328</v>
      </c>
      <c r="GN50">
        <v>52.45</v>
      </c>
      <c r="GO50" s="1">
        <v>43391</v>
      </c>
      <c r="GP50">
        <v>60.225000000000001</v>
      </c>
      <c r="GQ50" s="1">
        <v>43451</v>
      </c>
      <c r="GR50">
        <v>68.974999999999994</v>
      </c>
      <c r="GS50" s="1">
        <v>43515</v>
      </c>
      <c r="GT50">
        <v>73.724999999999994</v>
      </c>
      <c r="GU50" s="1">
        <v>43543</v>
      </c>
      <c r="GV50">
        <v>90.075000000000003</v>
      </c>
      <c r="GW50" s="1">
        <v>43573</v>
      </c>
      <c r="GX50">
        <v>101.77500000000001</v>
      </c>
      <c r="GY50" s="1">
        <v>43635</v>
      </c>
      <c r="GZ50">
        <v>77.45</v>
      </c>
      <c r="HA50" s="1">
        <v>43693</v>
      </c>
      <c r="HB50">
        <v>60.774999999999999</v>
      </c>
      <c r="HC50" s="1">
        <v>43755</v>
      </c>
      <c r="HD50">
        <v>77.650000000000006</v>
      </c>
    </row>
    <row r="51" spans="1:212" x14ac:dyDescent="0.3">
      <c r="A51" s="1">
        <v>38280</v>
      </c>
      <c r="B51">
        <v>66</v>
      </c>
      <c r="C51" s="1">
        <v>38338</v>
      </c>
      <c r="D51">
        <v>72.2</v>
      </c>
      <c r="E51" s="1">
        <v>38401</v>
      </c>
      <c r="F51">
        <v>77.474999999999994</v>
      </c>
      <c r="G51" s="1">
        <v>38432</v>
      </c>
      <c r="H51">
        <v>77.875</v>
      </c>
      <c r="I51" s="1">
        <v>38462</v>
      </c>
      <c r="J51">
        <v>76.25</v>
      </c>
      <c r="K51" s="1">
        <v>38520</v>
      </c>
      <c r="L51">
        <v>55.875</v>
      </c>
      <c r="M51" s="1">
        <v>38583</v>
      </c>
      <c r="N51">
        <v>59.875</v>
      </c>
      <c r="O51" s="1">
        <v>38645</v>
      </c>
      <c r="P51">
        <v>63.6</v>
      </c>
      <c r="Q51" s="1">
        <v>38702</v>
      </c>
      <c r="R51">
        <v>67.224999999999994</v>
      </c>
      <c r="S51" s="1">
        <v>38770</v>
      </c>
      <c r="T51">
        <v>70.125</v>
      </c>
      <c r="U51" s="1">
        <v>38796</v>
      </c>
      <c r="V51">
        <v>65.825000000000003</v>
      </c>
      <c r="W51" s="1">
        <v>38827</v>
      </c>
      <c r="X51">
        <v>65.974999999999994</v>
      </c>
      <c r="Y51" s="1">
        <v>38888</v>
      </c>
      <c r="Z51">
        <v>61.825000000000003</v>
      </c>
      <c r="AA51" s="1">
        <v>38947</v>
      </c>
      <c r="AB51">
        <v>63.25</v>
      </c>
      <c r="AC51" s="1">
        <v>39010</v>
      </c>
      <c r="AD51">
        <v>62</v>
      </c>
      <c r="AE51" s="1">
        <v>39069</v>
      </c>
      <c r="AF51">
        <v>65.3</v>
      </c>
      <c r="AG51" s="1">
        <v>39134</v>
      </c>
      <c r="AH51">
        <v>77.174999999999997</v>
      </c>
      <c r="AI51" s="1">
        <v>39161</v>
      </c>
      <c r="AJ51">
        <v>75.3</v>
      </c>
      <c r="AK51" s="1">
        <v>39192</v>
      </c>
      <c r="AL51">
        <v>76.8</v>
      </c>
      <c r="AM51" s="1">
        <v>39252</v>
      </c>
      <c r="AN51">
        <v>67.474999999999994</v>
      </c>
      <c r="AO51" s="1">
        <v>39311</v>
      </c>
      <c r="AP51">
        <v>66.650000000000006</v>
      </c>
      <c r="AQ51" s="1">
        <v>39374</v>
      </c>
      <c r="AR51">
        <v>63.325000000000003</v>
      </c>
      <c r="AS51" s="1">
        <v>39435</v>
      </c>
      <c r="AT51">
        <v>65.674999999999997</v>
      </c>
      <c r="AU51" s="1">
        <v>39499</v>
      </c>
      <c r="AV51">
        <v>78.599999999999994</v>
      </c>
      <c r="AW51" s="1">
        <v>39527</v>
      </c>
      <c r="AX51">
        <v>74.924999999999997</v>
      </c>
      <c r="AY51" s="1">
        <v>39559</v>
      </c>
      <c r="AZ51">
        <v>76.650000000000006</v>
      </c>
      <c r="BA51" s="1">
        <v>39618</v>
      </c>
      <c r="BB51">
        <v>74.125</v>
      </c>
      <c r="BC51" s="1">
        <v>39679</v>
      </c>
      <c r="BD51">
        <v>74.275000000000006</v>
      </c>
      <c r="BE51" s="1">
        <v>39741</v>
      </c>
      <c r="BF51">
        <v>63.5</v>
      </c>
      <c r="BG51" s="1">
        <v>39800</v>
      </c>
      <c r="BH51">
        <v>69.650000000000006</v>
      </c>
      <c r="BI51" s="1">
        <v>39864</v>
      </c>
      <c r="BJ51">
        <v>70.974999999999994</v>
      </c>
      <c r="BK51" s="1">
        <v>39892</v>
      </c>
      <c r="BL51">
        <v>74.55</v>
      </c>
      <c r="BM51" s="1">
        <v>39923</v>
      </c>
      <c r="BN51">
        <v>73.924999999999997</v>
      </c>
      <c r="BO51" s="1">
        <v>39986</v>
      </c>
      <c r="BP51">
        <v>56.875</v>
      </c>
      <c r="BQ51" s="1">
        <v>40044</v>
      </c>
      <c r="BR51">
        <v>44.625</v>
      </c>
      <c r="BS51" s="1">
        <v>40106</v>
      </c>
      <c r="BT51">
        <v>59.75</v>
      </c>
      <c r="BU51" s="1">
        <v>40165</v>
      </c>
      <c r="BV51">
        <v>69.150000000000006</v>
      </c>
      <c r="BW51" s="1">
        <v>40231</v>
      </c>
      <c r="BX51">
        <v>79.724999999999994</v>
      </c>
      <c r="BY51" s="1">
        <v>40259</v>
      </c>
      <c r="BZ51">
        <v>83.15</v>
      </c>
      <c r="CA51" s="1">
        <v>40288</v>
      </c>
      <c r="CB51">
        <v>85.4</v>
      </c>
      <c r="CC51" s="1">
        <v>40347</v>
      </c>
      <c r="CD51">
        <v>74.900000000000006</v>
      </c>
      <c r="CE51" s="1">
        <v>40409</v>
      </c>
      <c r="CF51">
        <v>74.424999999999997</v>
      </c>
      <c r="CG51" s="1">
        <v>40471</v>
      </c>
      <c r="CH51">
        <v>73.5</v>
      </c>
      <c r="CI51" s="1">
        <v>40529</v>
      </c>
      <c r="CJ51">
        <v>80.474999999999994</v>
      </c>
      <c r="CK51" s="1">
        <v>40592</v>
      </c>
      <c r="CL51">
        <v>102.77500000000001</v>
      </c>
      <c r="CM51" s="1">
        <v>40623</v>
      </c>
      <c r="CN51">
        <v>101.05</v>
      </c>
      <c r="CO51" s="1">
        <v>40652</v>
      </c>
      <c r="CP51">
        <v>101.9</v>
      </c>
      <c r="CQ51" s="1">
        <v>40714</v>
      </c>
      <c r="CR51">
        <v>89.4</v>
      </c>
      <c r="CS51" s="1">
        <v>40774</v>
      </c>
      <c r="CT51">
        <v>84.875</v>
      </c>
      <c r="CU51" s="1">
        <v>40836</v>
      </c>
      <c r="CV51">
        <v>92.5</v>
      </c>
      <c r="CW51" s="1">
        <v>40896</v>
      </c>
      <c r="CX51">
        <v>87.2</v>
      </c>
      <c r="CY51" s="1">
        <v>40961</v>
      </c>
      <c r="CZ51">
        <v>100.125</v>
      </c>
      <c r="DA51" s="1">
        <v>40988</v>
      </c>
      <c r="DB51">
        <v>93.15</v>
      </c>
      <c r="DC51" s="1">
        <v>41019</v>
      </c>
      <c r="DD51">
        <v>88.5</v>
      </c>
      <c r="DE51" s="1">
        <v>41079</v>
      </c>
      <c r="DF51">
        <v>82.05</v>
      </c>
      <c r="DG51" s="1">
        <v>41138</v>
      </c>
      <c r="DH51">
        <v>73.599999999999994</v>
      </c>
      <c r="DI51" s="1">
        <v>41201</v>
      </c>
      <c r="DJ51">
        <v>85.7</v>
      </c>
      <c r="DK51" s="1">
        <v>41261</v>
      </c>
      <c r="DL51">
        <v>90.275000000000006</v>
      </c>
      <c r="DM51" s="1">
        <v>41325</v>
      </c>
      <c r="DN51">
        <v>92.35</v>
      </c>
      <c r="DO51" s="1">
        <v>41353</v>
      </c>
      <c r="DP51">
        <v>88.85</v>
      </c>
      <c r="DQ51" s="1">
        <v>41386</v>
      </c>
      <c r="DR51">
        <v>89.25</v>
      </c>
      <c r="DS51" s="1">
        <v>41444</v>
      </c>
      <c r="DT51">
        <v>85.525000000000006</v>
      </c>
      <c r="DU51" s="1">
        <v>41505</v>
      </c>
      <c r="DV51">
        <v>83.45</v>
      </c>
      <c r="DW51" s="1">
        <v>41565</v>
      </c>
      <c r="DX51">
        <v>90.05</v>
      </c>
      <c r="DY51" s="1">
        <v>41626</v>
      </c>
      <c r="DZ51">
        <v>91.174999999999997</v>
      </c>
      <c r="EA51" s="1">
        <v>41690</v>
      </c>
      <c r="EB51">
        <v>107.77500000000001</v>
      </c>
      <c r="EC51" s="1">
        <v>41718</v>
      </c>
      <c r="ED51">
        <v>127.25</v>
      </c>
      <c r="EE51" s="1">
        <v>41750</v>
      </c>
      <c r="EF51">
        <v>119.425</v>
      </c>
      <c r="EG51" s="1">
        <v>41810</v>
      </c>
      <c r="EH51">
        <v>109.72499999999999</v>
      </c>
      <c r="EI51" s="1">
        <v>41870</v>
      </c>
      <c r="EJ51">
        <v>88.625</v>
      </c>
      <c r="EK51" s="1">
        <v>41932</v>
      </c>
      <c r="EL51">
        <v>86.4</v>
      </c>
      <c r="EM51" s="1">
        <v>41991</v>
      </c>
      <c r="EN51">
        <v>83.224999999999994</v>
      </c>
      <c r="EO51" s="1">
        <v>42055</v>
      </c>
      <c r="EP51">
        <v>81.724999999999994</v>
      </c>
      <c r="EQ51" s="1">
        <v>42083</v>
      </c>
      <c r="ER51">
        <v>74.525000000000006</v>
      </c>
      <c r="ES51" s="1">
        <v>42114</v>
      </c>
      <c r="ET51">
        <v>77.275000000000006</v>
      </c>
      <c r="EU51" s="1">
        <v>42174</v>
      </c>
      <c r="EV51">
        <v>64.275000000000006</v>
      </c>
      <c r="EW51" s="1">
        <v>42235</v>
      </c>
      <c r="EX51">
        <v>62.274999999999999</v>
      </c>
      <c r="EY51" s="1">
        <v>42297</v>
      </c>
      <c r="EZ51">
        <v>68.849999999999994</v>
      </c>
      <c r="FA51" s="1">
        <v>42356</v>
      </c>
      <c r="FB51">
        <v>62.05</v>
      </c>
      <c r="FC51" s="1">
        <v>42423</v>
      </c>
      <c r="FD51">
        <v>80.375</v>
      </c>
      <c r="FE51" s="1">
        <v>42450</v>
      </c>
      <c r="FF51">
        <v>81.174999999999997</v>
      </c>
      <c r="FG51" s="1">
        <v>42480</v>
      </c>
      <c r="FH51">
        <v>79.400000000000006</v>
      </c>
      <c r="FI51" s="1">
        <v>42538</v>
      </c>
      <c r="FJ51">
        <v>74.325000000000003</v>
      </c>
      <c r="FK51" s="1">
        <v>42601</v>
      </c>
      <c r="FL51">
        <v>57.45</v>
      </c>
      <c r="FM51" s="1">
        <v>42663</v>
      </c>
      <c r="FN51">
        <v>48.024999999999999</v>
      </c>
      <c r="FO51" s="1">
        <v>42720</v>
      </c>
      <c r="FP51">
        <v>68.3</v>
      </c>
      <c r="FQ51" s="1">
        <v>42788</v>
      </c>
      <c r="FR51">
        <v>77.25</v>
      </c>
      <c r="FS51" s="1">
        <v>42814</v>
      </c>
      <c r="FT51">
        <v>77.224999999999994</v>
      </c>
      <c r="FU51" s="1">
        <v>42845</v>
      </c>
      <c r="FV51">
        <v>70.599999999999994</v>
      </c>
      <c r="FW51" s="1">
        <v>42906</v>
      </c>
      <c r="FX51">
        <v>69.7</v>
      </c>
      <c r="FY51" s="1">
        <v>42965</v>
      </c>
      <c r="FZ51">
        <v>61.325000000000003</v>
      </c>
      <c r="GA51" s="1">
        <v>43028</v>
      </c>
      <c r="GB51">
        <v>69.099999999999994</v>
      </c>
      <c r="GC51" s="1">
        <v>43087</v>
      </c>
      <c r="GD51">
        <v>72.25</v>
      </c>
      <c r="GE51" s="1">
        <v>43152</v>
      </c>
      <c r="GF51">
        <v>81.3</v>
      </c>
      <c r="GG51" s="1">
        <v>43179</v>
      </c>
      <c r="GH51">
        <v>77.900000000000006</v>
      </c>
      <c r="GI51" s="1">
        <v>43210</v>
      </c>
      <c r="GJ51">
        <v>79.575000000000003</v>
      </c>
      <c r="GK51" s="1">
        <v>43270</v>
      </c>
      <c r="GL51">
        <v>63.174999999999997</v>
      </c>
      <c r="GM51" s="1">
        <v>43329</v>
      </c>
      <c r="GN51">
        <v>55.274999999999999</v>
      </c>
      <c r="GO51" s="1">
        <v>43392</v>
      </c>
      <c r="GP51">
        <v>59.024999999999999</v>
      </c>
      <c r="GQ51" s="1">
        <v>43452</v>
      </c>
      <c r="GR51">
        <v>67.825000000000003</v>
      </c>
      <c r="GS51" s="1">
        <v>43516</v>
      </c>
      <c r="GT51">
        <v>72.75</v>
      </c>
      <c r="GU51" s="1">
        <v>43544</v>
      </c>
      <c r="GV51">
        <v>93.075000000000003</v>
      </c>
      <c r="GW51" s="1">
        <v>43577</v>
      </c>
      <c r="GX51">
        <v>99.575000000000003</v>
      </c>
      <c r="GY51" s="1">
        <v>43636</v>
      </c>
      <c r="GZ51">
        <v>75.724999999999994</v>
      </c>
      <c r="HA51" s="1">
        <v>43696</v>
      </c>
      <c r="HB51">
        <v>62.85</v>
      </c>
      <c r="HC51" s="1">
        <v>43756</v>
      </c>
      <c r="HD51">
        <v>77.474999999999994</v>
      </c>
    </row>
    <row r="52" spans="1:212" x14ac:dyDescent="0.3">
      <c r="A52" s="1">
        <v>38281</v>
      </c>
      <c r="B52">
        <v>67.375</v>
      </c>
      <c r="C52" s="1">
        <v>38341</v>
      </c>
      <c r="D52">
        <v>72.2</v>
      </c>
      <c r="E52" s="1">
        <v>38405</v>
      </c>
      <c r="F52">
        <v>77.8</v>
      </c>
      <c r="G52" s="1">
        <v>38433</v>
      </c>
      <c r="H52">
        <v>77.349999999999994</v>
      </c>
      <c r="I52" s="1">
        <v>38463</v>
      </c>
      <c r="J52">
        <v>75.75</v>
      </c>
      <c r="K52" s="1">
        <v>38523</v>
      </c>
      <c r="L52">
        <v>55.85</v>
      </c>
      <c r="M52" s="1">
        <v>38586</v>
      </c>
      <c r="N52">
        <v>60.4</v>
      </c>
      <c r="O52" s="1">
        <v>38646</v>
      </c>
      <c r="P52">
        <v>64.150000000000006</v>
      </c>
      <c r="Q52" s="1">
        <v>38705</v>
      </c>
      <c r="R52">
        <v>67.275000000000006</v>
      </c>
      <c r="S52" s="1">
        <v>38771</v>
      </c>
      <c r="T52">
        <v>70.3</v>
      </c>
      <c r="U52" s="1">
        <v>38797</v>
      </c>
      <c r="V52">
        <v>65.599999999999994</v>
      </c>
      <c r="W52" s="1">
        <v>38828</v>
      </c>
      <c r="X52">
        <v>65.55</v>
      </c>
      <c r="Y52" s="1">
        <v>38889</v>
      </c>
      <c r="Z52">
        <v>60.924999999999997</v>
      </c>
      <c r="AA52" s="1">
        <v>38950</v>
      </c>
      <c r="AB52">
        <v>63.975000000000001</v>
      </c>
      <c r="AC52" s="1">
        <v>39013</v>
      </c>
      <c r="AD52">
        <v>63.024999999999999</v>
      </c>
      <c r="AE52" s="1">
        <v>39070</v>
      </c>
      <c r="AF52">
        <v>65.875</v>
      </c>
      <c r="AG52" s="1">
        <v>39135</v>
      </c>
      <c r="AH52">
        <v>76.95</v>
      </c>
      <c r="AI52" s="1">
        <v>39162</v>
      </c>
      <c r="AJ52">
        <v>74.875</v>
      </c>
      <c r="AK52" s="1">
        <v>39195</v>
      </c>
      <c r="AL52">
        <v>76.575000000000003</v>
      </c>
      <c r="AM52" s="1">
        <v>39253</v>
      </c>
      <c r="AN52">
        <v>66.650000000000006</v>
      </c>
      <c r="AO52" s="1">
        <v>39314</v>
      </c>
      <c r="AP52">
        <v>66.375</v>
      </c>
      <c r="AQ52" s="1">
        <v>39377</v>
      </c>
      <c r="AR52">
        <v>63.25</v>
      </c>
      <c r="AS52" s="1">
        <v>39436</v>
      </c>
      <c r="AT52">
        <v>65.5</v>
      </c>
      <c r="AU52" s="1">
        <v>39500</v>
      </c>
      <c r="AV52">
        <v>77.849999999999994</v>
      </c>
      <c r="AW52" s="1">
        <v>39531</v>
      </c>
      <c r="AX52">
        <v>75.375</v>
      </c>
      <c r="AY52" s="1">
        <v>39560</v>
      </c>
      <c r="AZ52">
        <v>76.974999999999994</v>
      </c>
      <c r="BA52" s="1">
        <v>39619</v>
      </c>
      <c r="BB52">
        <v>76.8</v>
      </c>
      <c r="BC52" s="1">
        <v>39680</v>
      </c>
      <c r="BD52">
        <v>74.424999999999997</v>
      </c>
      <c r="BE52" s="1">
        <v>39742</v>
      </c>
      <c r="BF52">
        <v>64.525000000000006</v>
      </c>
      <c r="BG52" s="1">
        <v>39801</v>
      </c>
      <c r="BH52">
        <v>69.45</v>
      </c>
      <c r="BI52" s="1">
        <v>39867</v>
      </c>
      <c r="BJ52">
        <v>70.95</v>
      </c>
      <c r="BK52" s="1">
        <v>39895</v>
      </c>
      <c r="BL52">
        <v>73.325000000000003</v>
      </c>
      <c r="BM52" s="1">
        <v>39924</v>
      </c>
      <c r="BN52">
        <v>74.05</v>
      </c>
      <c r="BO52" s="1">
        <v>39987</v>
      </c>
      <c r="BP52">
        <v>56.45</v>
      </c>
      <c r="BQ52" s="1">
        <v>40045</v>
      </c>
      <c r="BR52">
        <v>46.15</v>
      </c>
      <c r="BS52" s="1">
        <v>40107</v>
      </c>
      <c r="BT52">
        <v>60.6</v>
      </c>
      <c r="BU52" s="1">
        <v>40168</v>
      </c>
      <c r="BV52">
        <v>68.5</v>
      </c>
      <c r="BW52" s="1">
        <v>40232</v>
      </c>
      <c r="BX52">
        <v>79.05</v>
      </c>
      <c r="BY52" s="1">
        <v>40260</v>
      </c>
      <c r="BZ52">
        <v>82.7</v>
      </c>
      <c r="CA52" s="1">
        <v>40289</v>
      </c>
      <c r="CB52">
        <v>86.924999999999997</v>
      </c>
      <c r="CC52" s="1">
        <v>40350</v>
      </c>
      <c r="CD52">
        <v>76.5</v>
      </c>
      <c r="CE52" s="1">
        <v>40410</v>
      </c>
      <c r="CF52">
        <v>74.075000000000003</v>
      </c>
      <c r="CG52" s="1">
        <v>40472</v>
      </c>
      <c r="CH52">
        <v>74.2</v>
      </c>
      <c r="CI52" s="1">
        <v>40532</v>
      </c>
      <c r="CJ52">
        <v>80.55</v>
      </c>
      <c r="CK52" s="1">
        <v>40596</v>
      </c>
      <c r="CL52">
        <v>102.4</v>
      </c>
      <c r="CM52" s="1">
        <v>40624</v>
      </c>
      <c r="CN52">
        <v>101.1</v>
      </c>
      <c r="CO52" s="1">
        <v>40653</v>
      </c>
      <c r="CP52">
        <v>101.27500000000001</v>
      </c>
      <c r="CQ52" s="1">
        <v>40715</v>
      </c>
      <c r="CR52">
        <v>90</v>
      </c>
      <c r="CS52" s="1">
        <v>40777</v>
      </c>
      <c r="CT52">
        <v>85.15</v>
      </c>
      <c r="CU52" s="1">
        <v>40837</v>
      </c>
      <c r="CV52">
        <v>92.025000000000006</v>
      </c>
      <c r="CW52" s="1">
        <v>40897</v>
      </c>
      <c r="CX52">
        <v>87.125</v>
      </c>
      <c r="CY52" s="1">
        <v>40962</v>
      </c>
      <c r="CZ52">
        <v>99.4</v>
      </c>
      <c r="DA52" s="1">
        <v>40989</v>
      </c>
      <c r="DB52">
        <v>92.775000000000006</v>
      </c>
      <c r="DC52" s="1">
        <v>41022</v>
      </c>
      <c r="DD52">
        <v>88.95</v>
      </c>
      <c r="DE52" s="1">
        <v>41080</v>
      </c>
      <c r="DF52">
        <v>81.55</v>
      </c>
      <c r="DG52" s="1">
        <v>41141</v>
      </c>
      <c r="DH52">
        <v>73.599999999999994</v>
      </c>
      <c r="DI52" s="1">
        <v>41204</v>
      </c>
      <c r="DJ52">
        <v>85.174999999999997</v>
      </c>
      <c r="DK52" s="1">
        <v>41262</v>
      </c>
      <c r="DL52">
        <v>91.45</v>
      </c>
      <c r="DM52" s="1">
        <v>41326</v>
      </c>
      <c r="DN52">
        <v>91.7</v>
      </c>
      <c r="DO52" s="1">
        <v>41354</v>
      </c>
      <c r="DP52">
        <v>89.875</v>
      </c>
      <c r="DQ52" s="1">
        <v>41387</v>
      </c>
      <c r="DR52">
        <v>89.6</v>
      </c>
      <c r="DS52" s="1">
        <v>41445</v>
      </c>
      <c r="DT52">
        <v>85.45</v>
      </c>
      <c r="DU52" s="1">
        <v>41506</v>
      </c>
      <c r="DV52">
        <v>83.75</v>
      </c>
      <c r="DW52" s="1">
        <v>41568</v>
      </c>
      <c r="DX52">
        <v>89.65</v>
      </c>
      <c r="DY52" s="1">
        <v>41627</v>
      </c>
      <c r="DZ52">
        <v>91.2</v>
      </c>
      <c r="EA52" s="1">
        <v>41691</v>
      </c>
      <c r="EB52">
        <v>108.02500000000001</v>
      </c>
      <c r="EC52" s="1">
        <v>41719</v>
      </c>
      <c r="ED52">
        <v>126.6</v>
      </c>
      <c r="EE52" s="1">
        <v>41751</v>
      </c>
      <c r="EF52">
        <v>119.65</v>
      </c>
      <c r="EG52" s="1">
        <v>41813</v>
      </c>
      <c r="EH52">
        <v>110.75</v>
      </c>
      <c r="EI52" s="1">
        <v>41871</v>
      </c>
      <c r="EJ52">
        <v>86.424999999999997</v>
      </c>
      <c r="EK52" s="1">
        <v>41933</v>
      </c>
      <c r="EL52">
        <v>86.075000000000003</v>
      </c>
      <c r="EM52" s="1">
        <v>41992</v>
      </c>
      <c r="EN52">
        <v>83.2</v>
      </c>
      <c r="EO52" s="1">
        <v>42058</v>
      </c>
      <c r="EP52">
        <v>82.4</v>
      </c>
      <c r="EQ52" s="1">
        <v>42086</v>
      </c>
      <c r="ER52">
        <v>74.45</v>
      </c>
      <c r="ES52" s="1">
        <v>42115</v>
      </c>
      <c r="ET52">
        <v>79.400000000000006</v>
      </c>
      <c r="EU52" s="1">
        <v>42177</v>
      </c>
      <c r="EV52">
        <v>63.325000000000003</v>
      </c>
      <c r="EW52" s="1">
        <v>42236</v>
      </c>
      <c r="EX52">
        <v>61.3</v>
      </c>
      <c r="EY52" s="1">
        <v>42298</v>
      </c>
      <c r="EZ52">
        <v>68.7</v>
      </c>
      <c r="FA52" s="1">
        <v>42359</v>
      </c>
      <c r="FB52">
        <v>62</v>
      </c>
      <c r="FC52" s="1">
        <v>42424</v>
      </c>
      <c r="FD52">
        <v>80.924999999999997</v>
      </c>
      <c r="FE52" s="1">
        <v>42451</v>
      </c>
      <c r="FF52">
        <v>81.924999999999997</v>
      </c>
      <c r="FG52" s="1">
        <v>42481</v>
      </c>
      <c r="FH52">
        <v>79.724999999999994</v>
      </c>
      <c r="FI52" s="1">
        <v>42541</v>
      </c>
      <c r="FJ52">
        <v>74.45</v>
      </c>
      <c r="FK52" s="1">
        <v>42604</v>
      </c>
      <c r="FL52">
        <v>57.05</v>
      </c>
      <c r="FM52" s="1">
        <v>42664</v>
      </c>
      <c r="FN52">
        <v>48.725000000000001</v>
      </c>
      <c r="FO52" s="1">
        <v>42723</v>
      </c>
      <c r="FP52">
        <v>68.674999999999997</v>
      </c>
      <c r="FQ52" s="1">
        <v>42789</v>
      </c>
      <c r="FR52">
        <v>76.625</v>
      </c>
      <c r="FS52" s="1">
        <v>42815</v>
      </c>
      <c r="FT52">
        <v>76.150000000000006</v>
      </c>
      <c r="FU52" s="1">
        <v>42846</v>
      </c>
      <c r="FV52">
        <v>70.224999999999994</v>
      </c>
      <c r="FW52" s="1">
        <v>42907</v>
      </c>
      <c r="FX52">
        <v>69.825000000000003</v>
      </c>
      <c r="FY52" s="1">
        <v>42968</v>
      </c>
      <c r="FZ52">
        <v>59.85</v>
      </c>
      <c r="GA52" s="1">
        <v>43031</v>
      </c>
      <c r="GB52">
        <v>68.224999999999994</v>
      </c>
      <c r="GC52" s="1">
        <v>43088</v>
      </c>
      <c r="GD52">
        <v>71.674999999999997</v>
      </c>
      <c r="GE52" s="1">
        <v>43153</v>
      </c>
      <c r="GF52">
        <v>82.95</v>
      </c>
      <c r="GG52" s="1">
        <v>43180</v>
      </c>
      <c r="GH52">
        <v>78.075000000000003</v>
      </c>
      <c r="GI52" s="1">
        <v>43213</v>
      </c>
      <c r="GJ52">
        <v>78.75</v>
      </c>
      <c r="GK52" s="1">
        <v>43271</v>
      </c>
      <c r="GL52">
        <v>61.274999999999999</v>
      </c>
      <c r="GM52" s="1">
        <v>43332</v>
      </c>
      <c r="GN52">
        <v>54.225000000000001</v>
      </c>
      <c r="GO52" s="1">
        <v>43395</v>
      </c>
      <c r="GP52">
        <v>60.3</v>
      </c>
      <c r="GQ52" s="1">
        <v>43453</v>
      </c>
      <c r="GR52">
        <v>67.875</v>
      </c>
      <c r="GS52" s="1">
        <v>43517</v>
      </c>
      <c r="GT52">
        <v>75.674999999999997</v>
      </c>
      <c r="GU52" s="1">
        <v>43545</v>
      </c>
      <c r="GV52">
        <v>97.575000000000003</v>
      </c>
      <c r="GW52" s="1">
        <v>43578</v>
      </c>
      <c r="GX52">
        <v>98.625</v>
      </c>
      <c r="GY52" s="1">
        <v>43637</v>
      </c>
      <c r="GZ52">
        <v>72.724999999999994</v>
      </c>
      <c r="HA52" s="1">
        <v>43697</v>
      </c>
      <c r="HB52">
        <v>64.174999999999997</v>
      </c>
      <c r="HC52" s="1">
        <v>43759</v>
      </c>
      <c r="HD52">
        <v>78.174999999999997</v>
      </c>
    </row>
    <row r="53" spans="1:212" x14ac:dyDescent="0.3">
      <c r="A53" s="1">
        <v>38282</v>
      </c>
      <c r="B53">
        <v>66.8</v>
      </c>
      <c r="C53" s="1">
        <v>38342</v>
      </c>
      <c r="D53">
        <v>72.375</v>
      </c>
      <c r="E53" s="1">
        <v>38406</v>
      </c>
      <c r="F53">
        <v>79.349999999999994</v>
      </c>
      <c r="G53" s="1">
        <v>38434</v>
      </c>
      <c r="H53">
        <v>76.224999999999994</v>
      </c>
      <c r="I53" s="1">
        <v>38464</v>
      </c>
      <c r="J53">
        <v>74.625</v>
      </c>
      <c r="K53" s="1">
        <v>38524</v>
      </c>
      <c r="L53">
        <v>55.725000000000001</v>
      </c>
      <c r="M53" s="1">
        <v>38587</v>
      </c>
      <c r="N53">
        <v>59.575000000000003</v>
      </c>
      <c r="O53" s="1">
        <v>38649</v>
      </c>
      <c r="P53">
        <v>64.275000000000006</v>
      </c>
      <c r="Q53" s="1">
        <v>38706</v>
      </c>
      <c r="R53">
        <v>67.8</v>
      </c>
      <c r="S53" s="1">
        <v>38772</v>
      </c>
      <c r="T53">
        <v>69.825000000000003</v>
      </c>
      <c r="U53" s="1">
        <v>38798</v>
      </c>
      <c r="V53">
        <v>65.2</v>
      </c>
      <c r="W53" s="1">
        <v>38831</v>
      </c>
      <c r="X53">
        <v>65.575000000000003</v>
      </c>
      <c r="Y53" s="1">
        <v>38890</v>
      </c>
      <c r="Z53">
        <v>62.024999999999999</v>
      </c>
      <c r="AA53" s="1">
        <v>38951</v>
      </c>
      <c r="AB53">
        <v>63.424999999999997</v>
      </c>
      <c r="AC53" s="1">
        <v>39014</v>
      </c>
      <c r="AD53">
        <v>63.1</v>
      </c>
      <c r="AE53" s="1">
        <v>39071</v>
      </c>
      <c r="AF53">
        <v>65.875</v>
      </c>
      <c r="AG53" s="1">
        <v>39136</v>
      </c>
      <c r="AH53">
        <v>76.400000000000006</v>
      </c>
      <c r="AI53" s="1">
        <v>39163</v>
      </c>
      <c r="AJ53">
        <v>75.325000000000003</v>
      </c>
      <c r="AK53" s="1">
        <v>39196</v>
      </c>
      <c r="AL53">
        <v>75.5</v>
      </c>
      <c r="AM53" s="1">
        <v>39254</v>
      </c>
      <c r="AN53">
        <v>66.525000000000006</v>
      </c>
      <c r="AO53" s="1">
        <v>39315</v>
      </c>
      <c r="AP53">
        <v>67.5</v>
      </c>
      <c r="AQ53" s="1">
        <v>39378</v>
      </c>
      <c r="AR53">
        <v>62.924999999999997</v>
      </c>
      <c r="AS53" s="1">
        <v>39437</v>
      </c>
      <c r="AT53">
        <v>65.349999999999994</v>
      </c>
      <c r="AU53" s="1">
        <v>39503</v>
      </c>
      <c r="AV53">
        <v>75.099999999999994</v>
      </c>
      <c r="AW53" s="1">
        <v>39532</v>
      </c>
      <c r="AX53">
        <v>75.325000000000003</v>
      </c>
      <c r="AY53" s="1">
        <v>39561</v>
      </c>
      <c r="AZ53">
        <v>78.474999999999994</v>
      </c>
      <c r="BA53" s="1">
        <v>39622</v>
      </c>
      <c r="BB53">
        <v>76.625</v>
      </c>
      <c r="BC53" s="1">
        <v>39681</v>
      </c>
      <c r="BD53">
        <v>74.325000000000003</v>
      </c>
      <c r="BE53" s="1">
        <v>39743</v>
      </c>
      <c r="BF53">
        <v>63.774999999999999</v>
      </c>
      <c r="BG53" s="1">
        <v>39804</v>
      </c>
      <c r="BH53">
        <v>68.7</v>
      </c>
      <c r="BI53" s="1">
        <v>39868</v>
      </c>
      <c r="BJ53">
        <v>70.099999999999994</v>
      </c>
      <c r="BK53" s="1">
        <v>39896</v>
      </c>
      <c r="BL53">
        <v>73.924999999999997</v>
      </c>
      <c r="BM53" s="1">
        <v>39925</v>
      </c>
      <c r="BN53">
        <v>73.674999999999997</v>
      </c>
      <c r="BO53" s="1">
        <v>39988</v>
      </c>
      <c r="BP53">
        <v>55.85</v>
      </c>
      <c r="BQ53" s="1">
        <v>40046</v>
      </c>
      <c r="BR53">
        <v>47.325000000000003</v>
      </c>
      <c r="BS53" s="1">
        <v>40108</v>
      </c>
      <c r="BT53">
        <v>60.725000000000001</v>
      </c>
      <c r="BU53" s="1">
        <v>40169</v>
      </c>
      <c r="BV53">
        <v>69.075000000000003</v>
      </c>
      <c r="BW53" s="1">
        <v>40233</v>
      </c>
      <c r="BX53">
        <v>79.724999999999994</v>
      </c>
      <c r="BY53" s="1">
        <v>40261</v>
      </c>
      <c r="BZ53">
        <v>81.3</v>
      </c>
      <c r="CA53" s="1">
        <v>40290</v>
      </c>
      <c r="CB53">
        <v>86.95</v>
      </c>
      <c r="CC53" s="1">
        <v>40351</v>
      </c>
      <c r="CD53">
        <v>76.95</v>
      </c>
      <c r="CE53" s="1">
        <v>40413</v>
      </c>
      <c r="CF53">
        <v>75.45</v>
      </c>
      <c r="CG53" s="1">
        <v>40473</v>
      </c>
      <c r="CH53">
        <v>75.924999999999997</v>
      </c>
      <c r="CI53" s="1">
        <v>40533</v>
      </c>
      <c r="CJ53">
        <v>80.400000000000006</v>
      </c>
      <c r="CK53" s="1">
        <v>40597</v>
      </c>
      <c r="CL53">
        <v>101.7</v>
      </c>
      <c r="CM53" s="1">
        <v>40625</v>
      </c>
      <c r="CN53">
        <v>100.35</v>
      </c>
      <c r="CO53" s="1">
        <v>40654</v>
      </c>
      <c r="CP53">
        <v>100.25</v>
      </c>
      <c r="CQ53" s="1">
        <v>40716</v>
      </c>
      <c r="CR53">
        <v>89.7</v>
      </c>
      <c r="CS53" s="1">
        <v>40778</v>
      </c>
      <c r="CT53">
        <v>84.325000000000003</v>
      </c>
      <c r="CU53" s="1">
        <v>40840</v>
      </c>
      <c r="CV53">
        <v>92.174999999999997</v>
      </c>
      <c r="CW53" s="1">
        <v>40898</v>
      </c>
      <c r="CX53">
        <v>86.5</v>
      </c>
      <c r="CY53" s="1">
        <v>40963</v>
      </c>
      <c r="CZ53">
        <v>99.174999999999997</v>
      </c>
      <c r="DA53" s="1">
        <v>40990</v>
      </c>
      <c r="DB53">
        <v>93.25</v>
      </c>
      <c r="DC53" s="1">
        <v>41023</v>
      </c>
      <c r="DD53">
        <v>88.15</v>
      </c>
      <c r="DE53" s="1">
        <v>41081</v>
      </c>
      <c r="DF53">
        <v>82</v>
      </c>
      <c r="DG53" s="1">
        <v>41142</v>
      </c>
      <c r="DH53">
        <v>73.05</v>
      </c>
      <c r="DI53" s="1">
        <v>41205</v>
      </c>
      <c r="DJ53">
        <v>84.65</v>
      </c>
      <c r="DK53" s="1">
        <v>41263</v>
      </c>
      <c r="DL53">
        <v>91.174999999999997</v>
      </c>
      <c r="DM53" s="1">
        <v>41327</v>
      </c>
      <c r="DN53">
        <v>90.95</v>
      </c>
      <c r="DO53" s="1">
        <v>41355</v>
      </c>
      <c r="DP53">
        <v>89.8</v>
      </c>
      <c r="DQ53" s="1">
        <v>41388</v>
      </c>
      <c r="DR53">
        <v>90.875</v>
      </c>
      <c r="DS53" s="1">
        <v>41446</v>
      </c>
      <c r="DT53">
        <v>85.1</v>
      </c>
      <c r="DU53" s="1">
        <v>41507</v>
      </c>
      <c r="DV53">
        <v>82.625</v>
      </c>
      <c r="DW53" s="1">
        <v>41569</v>
      </c>
      <c r="DX53">
        <v>90.525000000000006</v>
      </c>
      <c r="DY53" s="1">
        <v>41628</v>
      </c>
      <c r="DZ53">
        <v>91.174999999999997</v>
      </c>
      <c r="EA53" s="1">
        <v>41694</v>
      </c>
      <c r="EB53">
        <v>108.125</v>
      </c>
      <c r="EC53" s="1">
        <v>41722</v>
      </c>
      <c r="ED53">
        <v>125.7</v>
      </c>
      <c r="EE53" s="1">
        <v>41752</v>
      </c>
      <c r="EF53">
        <v>122.55</v>
      </c>
      <c r="EG53" s="1">
        <v>41814</v>
      </c>
      <c r="EH53">
        <v>111.77500000000001</v>
      </c>
      <c r="EI53" s="1">
        <v>41872</v>
      </c>
      <c r="EJ53">
        <v>87.55</v>
      </c>
      <c r="EK53" s="1">
        <v>41934</v>
      </c>
      <c r="EL53">
        <v>87.85</v>
      </c>
      <c r="EM53" s="1">
        <v>41995</v>
      </c>
      <c r="EN53">
        <v>82.55</v>
      </c>
      <c r="EO53" s="1">
        <v>42059</v>
      </c>
      <c r="EP53">
        <v>82.974999999999994</v>
      </c>
      <c r="EQ53" s="1">
        <v>42087</v>
      </c>
      <c r="ER53">
        <v>75.25</v>
      </c>
      <c r="ES53" s="1">
        <v>42116</v>
      </c>
      <c r="ET53">
        <v>77.875</v>
      </c>
      <c r="EU53" s="1">
        <v>42178</v>
      </c>
      <c r="EV53">
        <v>63.125</v>
      </c>
      <c r="EW53" s="1">
        <v>42237</v>
      </c>
      <c r="EX53">
        <v>59</v>
      </c>
      <c r="EY53" s="1">
        <v>42299</v>
      </c>
      <c r="EZ53">
        <v>68.125</v>
      </c>
      <c r="FA53" s="1">
        <v>42360</v>
      </c>
      <c r="FB53">
        <v>62.8</v>
      </c>
      <c r="FC53" s="1">
        <v>42425</v>
      </c>
      <c r="FD53">
        <v>80.650000000000006</v>
      </c>
      <c r="FE53" s="1">
        <v>42452</v>
      </c>
      <c r="FF53">
        <v>81.724999999999994</v>
      </c>
      <c r="FG53" s="1">
        <v>42482</v>
      </c>
      <c r="FH53">
        <v>79.224999999999994</v>
      </c>
      <c r="FI53" s="1">
        <v>42542</v>
      </c>
      <c r="FJ53">
        <v>74.45</v>
      </c>
      <c r="FK53" s="1">
        <v>42605</v>
      </c>
      <c r="FL53">
        <v>56.524999999999999</v>
      </c>
      <c r="FM53" s="1">
        <v>42667</v>
      </c>
      <c r="FN53">
        <v>49.7</v>
      </c>
      <c r="FO53" s="1">
        <v>42724</v>
      </c>
      <c r="FP53">
        <v>67.474999999999994</v>
      </c>
      <c r="FQ53" s="1">
        <v>42790</v>
      </c>
      <c r="FR53">
        <v>77.825000000000003</v>
      </c>
      <c r="FS53" s="1">
        <v>42816</v>
      </c>
      <c r="FT53">
        <v>75.75</v>
      </c>
      <c r="FU53" s="1">
        <v>42849</v>
      </c>
      <c r="FV53">
        <v>70.875</v>
      </c>
      <c r="FW53" s="1">
        <v>42908</v>
      </c>
      <c r="FX53">
        <v>68.875</v>
      </c>
      <c r="FY53" s="1">
        <v>42969</v>
      </c>
      <c r="FZ53">
        <v>59.05</v>
      </c>
      <c r="GA53" s="1">
        <v>43032</v>
      </c>
      <c r="GB53">
        <v>68.650000000000006</v>
      </c>
      <c r="GC53" s="1">
        <v>43089</v>
      </c>
      <c r="GD53">
        <v>72.95</v>
      </c>
      <c r="GE53" s="1">
        <v>43154</v>
      </c>
      <c r="GF53">
        <v>83.025000000000006</v>
      </c>
      <c r="GG53" s="1">
        <v>43181</v>
      </c>
      <c r="GH53">
        <v>76.674999999999997</v>
      </c>
      <c r="GI53" s="1">
        <v>43214</v>
      </c>
      <c r="GJ53">
        <v>78.174999999999997</v>
      </c>
      <c r="GK53" s="1">
        <v>43272</v>
      </c>
      <c r="GL53">
        <v>61.524999999999999</v>
      </c>
      <c r="GM53" s="1">
        <v>43333</v>
      </c>
      <c r="GN53">
        <v>53.9</v>
      </c>
      <c r="GO53" s="1">
        <v>43396</v>
      </c>
      <c r="GP53">
        <v>61.424999999999997</v>
      </c>
      <c r="GQ53" s="1">
        <v>43454</v>
      </c>
      <c r="GR53">
        <v>67.775000000000006</v>
      </c>
      <c r="GS53" s="1">
        <v>43518</v>
      </c>
      <c r="GT53">
        <v>75.900000000000006</v>
      </c>
      <c r="GU53" s="1">
        <v>43546</v>
      </c>
      <c r="GV53">
        <v>98.575000000000003</v>
      </c>
      <c r="GW53" s="1">
        <v>43579</v>
      </c>
      <c r="GX53">
        <v>99.15</v>
      </c>
      <c r="GY53" s="1">
        <v>43640</v>
      </c>
      <c r="GZ53">
        <v>69.05</v>
      </c>
      <c r="HA53" s="1">
        <v>43698</v>
      </c>
      <c r="HB53">
        <v>62.674999999999997</v>
      </c>
      <c r="HC53" s="1">
        <v>43760</v>
      </c>
      <c r="HD53">
        <v>76.275000000000006</v>
      </c>
    </row>
    <row r="54" spans="1:212" x14ac:dyDescent="0.3">
      <c r="A54" s="1">
        <v>38285</v>
      </c>
      <c r="B54">
        <v>64.900000000000006</v>
      </c>
      <c r="C54" s="1">
        <v>38343</v>
      </c>
      <c r="D54">
        <v>72.400000000000006</v>
      </c>
      <c r="E54" s="1">
        <v>38407</v>
      </c>
      <c r="F54">
        <v>78.900000000000006</v>
      </c>
      <c r="G54" s="1">
        <v>38435</v>
      </c>
      <c r="H54">
        <v>76.2</v>
      </c>
      <c r="I54" s="1">
        <v>38467</v>
      </c>
      <c r="J54">
        <v>74.125</v>
      </c>
      <c r="K54" s="1">
        <v>38525</v>
      </c>
      <c r="L54">
        <v>54.8</v>
      </c>
      <c r="M54" s="1">
        <v>38588</v>
      </c>
      <c r="N54">
        <v>59.45</v>
      </c>
      <c r="O54" s="1">
        <v>38650</v>
      </c>
      <c r="P54">
        <v>64.650000000000006</v>
      </c>
      <c r="Q54" s="1">
        <v>38707</v>
      </c>
      <c r="R54">
        <v>67.424999999999997</v>
      </c>
      <c r="S54" s="1">
        <v>38775</v>
      </c>
      <c r="T54">
        <v>70.075000000000003</v>
      </c>
      <c r="U54" s="1">
        <v>38799</v>
      </c>
      <c r="V54">
        <v>66.525000000000006</v>
      </c>
      <c r="W54" s="1">
        <v>38832</v>
      </c>
      <c r="X54">
        <v>65.325000000000003</v>
      </c>
      <c r="Y54" s="1">
        <v>38891</v>
      </c>
      <c r="Z54">
        <v>61.5</v>
      </c>
      <c r="AA54" s="1">
        <v>38952</v>
      </c>
      <c r="AB54">
        <v>62.75</v>
      </c>
      <c r="AC54" s="1">
        <v>39015</v>
      </c>
      <c r="AD54">
        <v>64.45</v>
      </c>
      <c r="AE54" s="1">
        <v>39072</v>
      </c>
      <c r="AF54">
        <v>66.05</v>
      </c>
      <c r="AG54" s="1">
        <v>39139</v>
      </c>
      <c r="AH54">
        <v>77.099999999999994</v>
      </c>
      <c r="AI54" s="1">
        <v>39164</v>
      </c>
      <c r="AJ54">
        <v>74.849999999999994</v>
      </c>
      <c r="AK54" s="1">
        <v>39197</v>
      </c>
      <c r="AL54">
        <v>76.150000000000006</v>
      </c>
      <c r="AM54" s="1">
        <v>39255</v>
      </c>
      <c r="AN54">
        <v>65.5</v>
      </c>
      <c r="AO54" s="1">
        <v>39316</v>
      </c>
      <c r="AP54">
        <v>67.3</v>
      </c>
      <c r="AQ54" s="1">
        <v>39379</v>
      </c>
      <c r="AR54">
        <v>62.35</v>
      </c>
      <c r="AS54" s="1">
        <v>39440</v>
      </c>
      <c r="AT54">
        <v>65</v>
      </c>
      <c r="AU54" s="1">
        <v>39504</v>
      </c>
      <c r="AV54">
        <v>75.325000000000003</v>
      </c>
      <c r="AW54" s="1">
        <v>39533</v>
      </c>
      <c r="AX54">
        <v>74.2</v>
      </c>
      <c r="AY54" s="1">
        <v>39562</v>
      </c>
      <c r="AZ54">
        <v>77.95</v>
      </c>
      <c r="BA54" s="1">
        <v>39623</v>
      </c>
      <c r="BB54">
        <v>75</v>
      </c>
      <c r="BC54" s="1">
        <v>39682</v>
      </c>
      <c r="BD54">
        <v>74.099999999999994</v>
      </c>
      <c r="BE54" s="1">
        <v>39744</v>
      </c>
      <c r="BF54">
        <v>64.174999999999997</v>
      </c>
      <c r="BG54" s="1">
        <v>39805</v>
      </c>
      <c r="BH54">
        <v>68.825000000000003</v>
      </c>
      <c r="BI54" s="1">
        <v>39869</v>
      </c>
      <c r="BJ54">
        <v>71.55</v>
      </c>
      <c r="BK54" s="1">
        <v>39897</v>
      </c>
      <c r="BL54">
        <v>73.7</v>
      </c>
      <c r="BM54" s="1">
        <v>39926</v>
      </c>
      <c r="BN54">
        <v>73.349999999999994</v>
      </c>
      <c r="BO54" s="1">
        <v>39989</v>
      </c>
      <c r="BP54">
        <v>55.8</v>
      </c>
      <c r="BQ54" s="1">
        <v>40049</v>
      </c>
      <c r="BR54">
        <v>46</v>
      </c>
      <c r="BS54" s="1">
        <v>40109</v>
      </c>
      <c r="BT54">
        <v>60.45</v>
      </c>
      <c r="BU54" s="1">
        <v>40170</v>
      </c>
      <c r="BV54">
        <v>70.125</v>
      </c>
      <c r="BW54" s="1">
        <v>40234</v>
      </c>
      <c r="BX54">
        <v>80.900000000000006</v>
      </c>
      <c r="BY54" s="1">
        <v>40262</v>
      </c>
      <c r="BZ54">
        <v>79.974999999999994</v>
      </c>
      <c r="CA54" s="1">
        <v>40291</v>
      </c>
      <c r="CB54">
        <v>86.075000000000003</v>
      </c>
      <c r="CC54" s="1">
        <v>40352</v>
      </c>
      <c r="CD54">
        <v>77</v>
      </c>
      <c r="CE54" s="1">
        <v>40414</v>
      </c>
      <c r="CF54">
        <v>74.8</v>
      </c>
      <c r="CG54" s="1">
        <v>40476</v>
      </c>
      <c r="CH54">
        <v>74.375</v>
      </c>
      <c r="CI54" s="1">
        <v>40534</v>
      </c>
      <c r="CJ54">
        <v>82.9</v>
      </c>
      <c r="CK54" s="1">
        <v>40598</v>
      </c>
      <c r="CL54">
        <v>100.52500000000001</v>
      </c>
      <c r="CM54" s="1">
        <v>40626</v>
      </c>
      <c r="CN54">
        <v>100.95</v>
      </c>
      <c r="CO54" s="1">
        <v>40658</v>
      </c>
      <c r="CP54">
        <v>99.474999999999994</v>
      </c>
      <c r="CQ54" s="1">
        <v>40717</v>
      </c>
      <c r="CR54">
        <v>88.05</v>
      </c>
      <c r="CS54" s="1">
        <v>40779</v>
      </c>
      <c r="CT54">
        <v>83.45</v>
      </c>
      <c r="CU54" s="1">
        <v>40841</v>
      </c>
      <c r="CV54">
        <v>91.15</v>
      </c>
      <c r="CW54" s="1">
        <v>40899</v>
      </c>
      <c r="CX54">
        <v>87.95</v>
      </c>
      <c r="CY54" s="1">
        <v>40966</v>
      </c>
      <c r="CZ54">
        <v>98.075000000000003</v>
      </c>
      <c r="DA54" s="1">
        <v>40991</v>
      </c>
      <c r="DB54">
        <v>92.5</v>
      </c>
      <c r="DC54" s="1">
        <v>41024</v>
      </c>
      <c r="DD54">
        <v>88.75</v>
      </c>
      <c r="DE54" s="1">
        <v>41082</v>
      </c>
      <c r="DF54">
        <v>81.55</v>
      </c>
      <c r="DG54" s="1">
        <v>41143</v>
      </c>
      <c r="DH54">
        <v>70.825000000000003</v>
      </c>
      <c r="DI54" s="1">
        <v>41206</v>
      </c>
      <c r="DJ54">
        <v>84.674999999999997</v>
      </c>
      <c r="DK54" s="1">
        <v>41264</v>
      </c>
      <c r="DL54">
        <v>91.625</v>
      </c>
      <c r="DM54" s="1">
        <v>41330</v>
      </c>
      <c r="DN54">
        <v>91.05</v>
      </c>
      <c r="DO54" s="1">
        <v>41358</v>
      </c>
      <c r="DP54">
        <v>90.75</v>
      </c>
      <c r="DQ54" s="1">
        <v>41389</v>
      </c>
      <c r="DR54">
        <v>91.35</v>
      </c>
      <c r="DS54" s="1">
        <v>41449</v>
      </c>
      <c r="DT54">
        <v>85.85</v>
      </c>
      <c r="DU54" s="1">
        <v>41508</v>
      </c>
      <c r="DV54">
        <v>81.599999999999994</v>
      </c>
      <c r="DW54" s="1">
        <v>41570</v>
      </c>
      <c r="DX54">
        <v>90.2</v>
      </c>
      <c r="DY54" s="1">
        <v>41631</v>
      </c>
      <c r="DZ54">
        <v>90.95</v>
      </c>
      <c r="EA54" s="1">
        <v>41695</v>
      </c>
      <c r="EB54">
        <v>108.95</v>
      </c>
      <c r="EC54" s="1">
        <v>41723</v>
      </c>
      <c r="ED54">
        <v>122.7</v>
      </c>
      <c r="EE54" s="1">
        <v>41753</v>
      </c>
      <c r="EF54">
        <v>121.825</v>
      </c>
      <c r="EG54" s="1">
        <v>41815</v>
      </c>
      <c r="EH54">
        <v>110.2</v>
      </c>
      <c r="EI54" s="1">
        <v>41873</v>
      </c>
      <c r="EJ54">
        <v>87.15</v>
      </c>
      <c r="EK54" s="1">
        <v>41935</v>
      </c>
      <c r="EL54">
        <v>87.45</v>
      </c>
      <c r="EM54" s="1">
        <v>41996</v>
      </c>
      <c r="EN54">
        <v>83.8</v>
      </c>
      <c r="EO54" s="1">
        <v>42060</v>
      </c>
      <c r="EP54">
        <v>83.974999999999994</v>
      </c>
      <c r="EQ54" s="1">
        <v>42088</v>
      </c>
      <c r="ER54">
        <v>75.150000000000006</v>
      </c>
      <c r="ES54" s="1">
        <v>42117</v>
      </c>
      <c r="ET54">
        <v>80.025000000000006</v>
      </c>
      <c r="EU54" s="1">
        <v>42179</v>
      </c>
      <c r="EV54">
        <v>62.924999999999997</v>
      </c>
      <c r="EW54" s="1">
        <v>42240</v>
      </c>
      <c r="EX54">
        <v>62</v>
      </c>
      <c r="EY54" s="1">
        <v>42300</v>
      </c>
      <c r="EZ54">
        <v>66.150000000000006</v>
      </c>
      <c r="FA54" s="1">
        <v>42361</v>
      </c>
      <c r="FB54">
        <v>63.674999999999997</v>
      </c>
      <c r="FC54" s="1">
        <v>42426</v>
      </c>
      <c r="FD54">
        <v>80.849999999999994</v>
      </c>
      <c r="FE54" s="1">
        <v>42453</v>
      </c>
      <c r="FF54">
        <v>80.125</v>
      </c>
      <c r="FG54" s="1">
        <v>42485</v>
      </c>
      <c r="FH54">
        <v>79.275000000000006</v>
      </c>
      <c r="FI54" s="1">
        <v>42543</v>
      </c>
      <c r="FJ54">
        <v>72.7</v>
      </c>
      <c r="FK54" s="1">
        <v>42606</v>
      </c>
      <c r="FL54">
        <v>56.05</v>
      </c>
      <c r="FM54" s="1">
        <v>42668</v>
      </c>
      <c r="FN54">
        <v>51.375</v>
      </c>
      <c r="FO54" s="1">
        <v>42725</v>
      </c>
      <c r="FP54">
        <v>68</v>
      </c>
      <c r="FQ54" s="1">
        <v>42793</v>
      </c>
      <c r="FR54">
        <v>77.650000000000006</v>
      </c>
      <c r="FS54" s="1">
        <v>42817</v>
      </c>
      <c r="FT54">
        <v>77.275000000000006</v>
      </c>
      <c r="FU54" s="1">
        <v>42850</v>
      </c>
      <c r="FV54">
        <v>73.075000000000003</v>
      </c>
      <c r="FW54" s="1">
        <v>42909</v>
      </c>
      <c r="FX54">
        <v>68.2</v>
      </c>
      <c r="FY54" s="1">
        <v>42970</v>
      </c>
      <c r="FZ54">
        <v>58.85</v>
      </c>
      <c r="GA54" s="1">
        <v>43033</v>
      </c>
      <c r="GB54">
        <v>69.599999999999994</v>
      </c>
      <c r="GC54" s="1">
        <v>43090</v>
      </c>
      <c r="GD54">
        <v>73.075000000000003</v>
      </c>
      <c r="GE54" s="1">
        <v>43157</v>
      </c>
      <c r="GF54">
        <v>82.3</v>
      </c>
      <c r="GG54" s="1">
        <v>43182</v>
      </c>
      <c r="GH54">
        <v>75.349999999999994</v>
      </c>
      <c r="GI54" s="1">
        <v>43215</v>
      </c>
      <c r="GJ54">
        <v>78.625</v>
      </c>
      <c r="GK54" s="1">
        <v>43273</v>
      </c>
      <c r="GL54">
        <v>61.3</v>
      </c>
      <c r="GM54" s="1">
        <v>43334</v>
      </c>
      <c r="GN54">
        <v>51.674999999999997</v>
      </c>
      <c r="GO54" s="1">
        <v>43397</v>
      </c>
      <c r="GP54">
        <v>64.424999999999997</v>
      </c>
      <c r="GQ54" s="1">
        <v>43455</v>
      </c>
      <c r="GR54">
        <v>67.224999999999994</v>
      </c>
      <c r="GS54" s="1">
        <v>43521</v>
      </c>
      <c r="GT54">
        <v>74.55</v>
      </c>
      <c r="GU54" s="1">
        <v>43549</v>
      </c>
      <c r="GV54">
        <v>98.65</v>
      </c>
      <c r="GW54" s="1">
        <v>43580</v>
      </c>
      <c r="GX54">
        <v>96.15</v>
      </c>
      <c r="GY54" s="1">
        <v>43641</v>
      </c>
      <c r="GZ54">
        <v>69.900000000000006</v>
      </c>
      <c r="HA54" s="1">
        <v>43699</v>
      </c>
      <c r="HB54">
        <v>61.55</v>
      </c>
      <c r="HC54" s="1">
        <v>43761</v>
      </c>
      <c r="HD54">
        <v>75.099999999999994</v>
      </c>
    </row>
    <row r="55" spans="1:212" x14ac:dyDescent="0.3">
      <c r="A55" s="1">
        <v>38286</v>
      </c>
      <c r="B55">
        <v>65.525000000000006</v>
      </c>
      <c r="C55" s="1">
        <v>38344</v>
      </c>
      <c r="D55">
        <v>72.95</v>
      </c>
      <c r="E55" s="1">
        <v>38408</v>
      </c>
      <c r="F55">
        <v>78.95</v>
      </c>
      <c r="G55" s="1">
        <v>38439</v>
      </c>
      <c r="H55">
        <v>76.400000000000006</v>
      </c>
      <c r="I55" s="1">
        <v>38468</v>
      </c>
      <c r="J55">
        <v>74.75</v>
      </c>
      <c r="K55" s="1">
        <v>38526</v>
      </c>
      <c r="L55">
        <v>55.075000000000003</v>
      </c>
      <c r="M55" s="1">
        <v>38589</v>
      </c>
      <c r="N55">
        <v>60.6</v>
      </c>
      <c r="O55" s="1">
        <v>38651</v>
      </c>
      <c r="P55">
        <v>63.774999999999999</v>
      </c>
      <c r="Q55" s="1">
        <v>38708</v>
      </c>
      <c r="R55">
        <v>67.5</v>
      </c>
      <c r="S55" s="1">
        <v>38776</v>
      </c>
      <c r="T55">
        <v>69.95</v>
      </c>
      <c r="U55" s="1">
        <v>38800</v>
      </c>
      <c r="V55">
        <v>66.875</v>
      </c>
      <c r="W55" s="1">
        <v>38833</v>
      </c>
      <c r="X55">
        <v>65.75</v>
      </c>
      <c r="Y55" s="1">
        <v>38894</v>
      </c>
      <c r="Z55">
        <v>61.95</v>
      </c>
      <c r="AA55" s="1">
        <v>38953</v>
      </c>
      <c r="AB55">
        <v>62.6</v>
      </c>
      <c r="AC55" s="1">
        <v>39016</v>
      </c>
      <c r="AD55">
        <v>67.2</v>
      </c>
      <c r="AE55" s="1">
        <v>39073</v>
      </c>
      <c r="AF55">
        <v>66.599999999999994</v>
      </c>
      <c r="AG55" s="1">
        <v>39140</v>
      </c>
      <c r="AH55">
        <v>77.45</v>
      </c>
      <c r="AI55" s="1">
        <v>39167</v>
      </c>
      <c r="AJ55">
        <v>74.974999999999994</v>
      </c>
      <c r="AK55" s="1">
        <v>39198</v>
      </c>
      <c r="AL55">
        <v>75.2</v>
      </c>
      <c r="AM55" s="1">
        <v>39258</v>
      </c>
      <c r="AN55">
        <v>65.75</v>
      </c>
      <c r="AO55" s="1">
        <v>39317</v>
      </c>
      <c r="AP55">
        <v>67.525000000000006</v>
      </c>
      <c r="AQ55" s="1">
        <v>39380</v>
      </c>
      <c r="AR55">
        <v>61.65</v>
      </c>
      <c r="AS55" s="1">
        <v>39442</v>
      </c>
      <c r="AT55">
        <v>65.424999999999997</v>
      </c>
      <c r="AU55" s="1">
        <v>39505</v>
      </c>
      <c r="AV55">
        <v>75.8</v>
      </c>
      <c r="AW55" s="1">
        <v>39534</v>
      </c>
      <c r="AX55">
        <v>73.174999999999997</v>
      </c>
      <c r="AY55" s="1">
        <v>39563</v>
      </c>
      <c r="AZ55">
        <v>78.2</v>
      </c>
      <c r="BA55" s="1">
        <v>39624</v>
      </c>
      <c r="BB55">
        <v>73.275000000000006</v>
      </c>
      <c r="BC55" s="1">
        <v>39685</v>
      </c>
      <c r="BD55">
        <v>74.25</v>
      </c>
      <c r="BE55" s="1">
        <v>39745</v>
      </c>
      <c r="BF55">
        <v>63.85</v>
      </c>
      <c r="BG55" s="1">
        <v>39806</v>
      </c>
      <c r="BH55">
        <v>68.400000000000006</v>
      </c>
      <c r="BI55" s="1">
        <v>39870</v>
      </c>
      <c r="BJ55">
        <v>71.275000000000006</v>
      </c>
      <c r="BK55" s="1">
        <v>39898</v>
      </c>
      <c r="BL55">
        <v>72.7</v>
      </c>
      <c r="BM55" s="1">
        <v>39927</v>
      </c>
      <c r="BN55">
        <v>72.05</v>
      </c>
      <c r="BO55" s="1">
        <v>39990</v>
      </c>
      <c r="BP55">
        <v>54.774999999999999</v>
      </c>
      <c r="BQ55" s="1">
        <v>40050</v>
      </c>
      <c r="BR55">
        <v>47.1</v>
      </c>
      <c r="BS55" s="1">
        <v>40112</v>
      </c>
      <c r="BT55">
        <v>60.825000000000003</v>
      </c>
      <c r="BU55" s="1">
        <v>40171</v>
      </c>
      <c r="BV55">
        <v>68.349999999999994</v>
      </c>
      <c r="BW55" s="1">
        <v>40235</v>
      </c>
      <c r="BX55">
        <v>81.400000000000006</v>
      </c>
      <c r="BY55" s="1">
        <v>40263</v>
      </c>
      <c r="BZ55">
        <v>78.349999999999994</v>
      </c>
      <c r="CA55" s="1">
        <v>40294</v>
      </c>
      <c r="CB55">
        <v>84.974999999999994</v>
      </c>
      <c r="CC55" s="1">
        <v>40353</v>
      </c>
      <c r="CD55">
        <v>76.474999999999994</v>
      </c>
      <c r="CE55" s="1">
        <v>40415</v>
      </c>
      <c r="CF55">
        <v>74.775000000000006</v>
      </c>
      <c r="CG55" s="1">
        <v>40477</v>
      </c>
      <c r="CH55">
        <v>74.599999999999994</v>
      </c>
      <c r="CI55" s="1">
        <v>40535</v>
      </c>
      <c r="CJ55">
        <v>82.775000000000006</v>
      </c>
      <c r="CK55" s="1">
        <v>40599</v>
      </c>
      <c r="CL55">
        <v>101.45</v>
      </c>
      <c r="CM55" s="1">
        <v>40627</v>
      </c>
      <c r="CN55">
        <v>102.675</v>
      </c>
      <c r="CO55" s="1">
        <v>40659</v>
      </c>
      <c r="CP55">
        <v>97.974999999999994</v>
      </c>
      <c r="CQ55" s="1">
        <v>40718</v>
      </c>
      <c r="CR55">
        <v>88.674999999999997</v>
      </c>
      <c r="CS55" s="1">
        <v>40780</v>
      </c>
      <c r="CT55">
        <v>84.45</v>
      </c>
      <c r="CU55" s="1">
        <v>40842</v>
      </c>
      <c r="CV55">
        <v>89.65</v>
      </c>
      <c r="CW55" s="1">
        <v>40900</v>
      </c>
      <c r="CX55">
        <v>88.974999999999994</v>
      </c>
      <c r="CY55" s="1">
        <v>40967</v>
      </c>
      <c r="CZ55">
        <v>97.724999999999994</v>
      </c>
      <c r="DA55" s="1">
        <v>40994</v>
      </c>
      <c r="DB55">
        <v>92.75</v>
      </c>
      <c r="DC55" s="1">
        <v>41025</v>
      </c>
      <c r="DD55">
        <v>88.65</v>
      </c>
      <c r="DE55" s="1">
        <v>41085</v>
      </c>
      <c r="DF55">
        <v>79.825000000000003</v>
      </c>
      <c r="DG55" s="1">
        <v>41144</v>
      </c>
      <c r="DH55">
        <v>70.599999999999994</v>
      </c>
      <c r="DI55" s="1">
        <v>41207</v>
      </c>
      <c r="DJ55">
        <v>84.275000000000006</v>
      </c>
      <c r="DK55" s="1">
        <v>41267</v>
      </c>
      <c r="DL55">
        <v>91.65</v>
      </c>
      <c r="DM55" s="1">
        <v>41331</v>
      </c>
      <c r="DN55">
        <v>91.325000000000003</v>
      </c>
      <c r="DO55" s="1">
        <v>41359</v>
      </c>
      <c r="DP55">
        <v>91.1</v>
      </c>
      <c r="DQ55" s="1">
        <v>41390</v>
      </c>
      <c r="DR55">
        <v>91.974999999999994</v>
      </c>
      <c r="DS55" s="1">
        <v>41450</v>
      </c>
      <c r="DT55">
        <v>85.65</v>
      </c>
      <c r="DU55" s="1">
        <v>41509</v>
      </c>
      <c r="DV55">
        <v>82.25</v>
      </c>
      <c r="DW55" s="1">
        <v>41571</v>
      </c>
      <c r="DX55">
        <v>91.85</v>
      </c>
      <c r="DY55" s="1">
        <v>41632</v>
      </c>
      <c r="DZ55">
        <v>91.05</v>
      </c>
      <c r="EA55" s="1">
        <v>41696</v>
      </c>
      <c r="EB55">
        <v>108.35</v>
      </c>
      <c r="EC55" s="1">
        <v>41724</v>
      </c>
      <c r="ED55">
        <v>123.2</v>
      </c>
      <c r="EE55" s="1">
        <v>41754</v>
      </c>
      <c r="EF55">
        <v>120.45</v>
      </c>
      <c r="EG55" s="1">
        <v>41816</v>
      </c>
      <c r="EH55">
        <v>110.6</v>
      </c>
      <c r="EI55" s="1">
        <v>41876</v>
      </c>
      <c r="EJ55">
        <v>88</v>
      </c>
      <c r="EK55" s="1">
        <v>41936</v>
      </c>
      <c r="EL55">
        <v>88.875</v>
      </c>
      <c r="EM55" s="1">
        <v>41997</v>
      </c>
      <c r="EN55">
        <v>83.674999999999997</v>
      </c>
      <c r="EO55" s="1">
        <v>42061</v>
      </c>
      <c r="EP55">
        <v>82.625</v>
      </c>
      <c r="EQ55" s="1">
        <v>42089</v>
      </c>
      <c r="ER55">
        <v>75.849999999999994</v>
      </c>
      <c r="ES55" s="1">
        <v>42118</v>
      </c>
      <c r="ET55">
        <v>80.75</v>
      </c>
      <c r="EU55" s="1">
        <v>42180</v>
      </c>
      <c r="EV55">
        <v>62.725000000000001</v>
      </c>
      <c r="EW55" s="1">
        <v>42241</v>
      </c>
      <c r="EX55">
        <v>63.475000000000001</v>
      </c>
      <c r="EY55" s="1">
        <v>42303</v>
      </c>
      <c r="EZ55">
        <v>65.8</v>
      </c>
      <c r="FA55" s="1">
        <v>42362</v>
      </c>
      <c r="FB55">
        <v>65.075000000000003</v>
      </c>
      <c r="FC55" s="1">
        <v>42429</v>
      </c>
      <c r="FD55">
        <v>80.75</v>
      </c>
      <c r="FE55" s="1">
        <v>42457</v>
      </c>
      <c r="FF55">
        <v>81.875</v>
      </c>
      <c r="FG55" s="1">
        <v>42486</v>
      </c>
      <c r="FH55">
        <v>78.650000000000006</v>
      </c>
      <c r="FI55" s="1">
        <v>42544</v>
      </c>
      <c r="FJ55">
        <v>72.2</v>
      </c>
      <c r="FK55" s="1">
        <v>42607</v>
      </c>
      <c r="FL55">
        <v>54.475000000000001</v>
      </c>
      <c r="FM55" s="1">
        <v>42669</v>
      </c>
      <c r="FN55">
        <v>51.125</v>
      </c>
      <c r="FO55" s="1">
        <v>42726</v>
      </c>
      <c r="FP55">
        <v>67.724999999999994</v>
      </c>
      <c r="FQ55" s="1">
        <v>42794</v>
      </c>
      <c r="FR55">
        <v>77.625</v>
      </c>
      <c r="FS55" s="1">
        <v>42818</v>
      </c>
      <c r="FT55">
        <v>75.775000000000006</v>
      </c>
      <c r="FU55" s="1">
        <v>42851</v>
      </c>
      <c r="FV55">
        <v>72.150000000000006</v>
      </c>
      <c r="FW55" s="1">
        <v>42912</v>
      </c>
      <c r="FX55">
        <v>68.375</v>
      </c>
      <c r="FY55" s="1">
        <v>42971</v>
      </c>
      <c r="FZ55">
        <v>59.25</v>
      </c>
      <c r="GA55" s="1">
        <v>43034</v>
      </c>
      <c r="GB55">
        <v>70.525000000000006</v>
      </c>
      <c r="GC55" s="1">
        <v>43091</v>
      </c>
      <c r="GD55">
        <v>74.775000000000006</v>
      </c>
      <c r="GE55" s="1">
        <v>43158</v>
      </c>
      <c r="GF55">
        <v>82.025000000000006</v>
      </c>
      <c r="GG55" s="1">
        <v>43185</v>
      </c>
      <c r="GH55">
        <v>75.2</v>
      </c>
      <c r="GI55" s="1">
        <v>43216</v>
      </c>
      <c r="GJ55">
        <v>77.775000000000006</v>
      </c>
      <c r="GK55" s="1">
        <v>43276</v>
      </c>
      <c r="GL55">
        <v>60.15</v>
      </c>
      <c r="GM55" s="1">
        <v>43335</v>
      </c>
      <c r="GN55">
        <v>50.875</v>
      </c>
      <c r="GO55" s="1">
        <v>43398</v>
      </c>
      <c r="GP55">
        <v>64.55</v>
      </c>
      <c r="GQ55" s="1">
        <v>43458</v>
      </c>
      <c r="GR55">
        <v>67.099999999999994</v>
      </c>
      <c r="GS55" s="1">
        <v>43522</v>
      </c>
      <c r="GT55">
        <v>75.55</v>
      </c>
      <c r="GU55" s="1">
        <v>43550</v>
      </c>
      <c r="GV55">
        <v>98.625</v>
      </c>
      <c r="GW55" s="1">
        <v>43581</v>
      </c>
      <c r="GX55">
        <v>94.7</v>
      </c>
      <c r="GY55" s="1">
        <v>43642</v>
      </c>
      <c r="GZ55">
        <v>69.5</v>
      </c>
      <c r="HA55" s="1">
        <v>43700</v>
      </c>
      <c r="HB55">
        <v>58.774999999999999</v>
      </c>
      <c r="HC55" s="1">
        <v>43762</v>
      </c>
      <c r="HD55">
        <v>73.474999999999994</v>
      </c>
    </row>
    <row r="56" spans="1:212" x14ac:dyDescent="0.3">
      <c r="A56" s="1">
        <v>38287</v>
      </c>
      <c r="B56">
        <v>64.875</v>
      </c>
      <c r="C56" s="1">
        <v>38348</v>
      </c>
      <c r="D56">
        <v>74.150000000000006</v>
      </c>
      <c r="E56" s="1">
        <v>38411</v>
      </c>
      <c r="F56">
        <v>79.3</v>
      </c>
      <c r="G56" s="1">
        <v>38440</v>
      </c>
      <c r="H56">
        <v>77.650000000000006</v>
      </c>
      <c r="I56" s="1">
        <v>38469</v>
      </c>
      <c r="J56">
        <v>74.875</v>
      </c>
      <c r="K56" s="1">
        <v>38527</v>
      </c>
      <c r="L56">
        <v>53.924999999999997</v>
      </c>
      <c r="M56" s="1">
        <v>38590</v>
      </c>
      <c r="N56">
        <v>61.65</v>
      </c>
      <c r="O56" s="1">
        <v>38652</v>
      </c>
      <c r="P56">
        <v>63.524999999999999</v>
      </c>
      <c r="Q56" s="1">
        <v>38709</v>
      </c>
      <c r="R56">
        <v>67.45</v>
      </c>
      <c r="S56" s="1">
        <v>38777</v>
      </c>
      <c r="T56">
        <v>71.349999999999994</v>
      </c>
      <c r="U56" s="1">
        <v>38803</v>
      </c>
      <c r="V56">
        <v>66.224999999999994</v>
      </c>
      <c r="W56" s="1">
        <v>38834</v>
      </c>
      <c r="X56">
        <v>65.424999999999997</v>
      </c>
      <c r="Y56" s="1">
        <v>38895</v>
      </c>
      <c r="Z56">
        <v>62.1</v>
      </c>
      <c r="AA56" s="1">
        <v>38954</v>
      </c>
      <c r="AB56">
        <v>62.024999999999999</v>
      </c>
      <c r="AC56" s="1">
        <v>39017</v>
      </c>
      <c r="AD56">
        <v>67.424999999999997</v>
      </c>
      <c r="AE56" s="1">
        <v>39077</v>
      </c>
      <c r="AF56">
        <v>65.674999999999997</v>
      </c>
      <c r="AG56" s="1">
        <v>39141</v>
      </c>
      <c r="AH56">
        <v>78.05</v>
      </c>
      <c r="AI56" s="1">
        <v>39168</v>
      </c>
      <c r="AJ56">
        <v>74.599999999999994</v>
      </c>
      <c r="AK56" s="1">
        <v>39199</v>
      </c>
      <c r="AL56">
        <v>74.45</v>
      </c>
      <c r="AM56" s="1">
        <v>39259</v>
      </c>
      <c r="AN56">
        <v>64.924999999999997</v>
      </c>
      <c r="AO56" s="1">
        <v>39318</v>
      </c>
      <c r="AP56">
        <v>69.599999999999994</v>
      </c>
      <c r="AQ56" s="1">
        <v>39381</v>
      </c>
      <c r="AR56">
        <v>61.475000000000001</v>
      </c>
      <c r="AS56" s="1">
        <v>39443</v>
      </c>
      <c r="AT56">
        <v>64.724999999999994</v>
      </c>
      <c r="AU56" s="1">
        <v>39506</v>
      </c>
      <c r="AV56">
        <v>76.650000000000006</v>
      </c>
      <c r="AW56" s="1">
        <v>39535</v>
      </c>
      <c r="AX56">
        <v>72.8</v>
      </c>
      <c r="AY56" s="1">
        <v>39566</v>
      </c>
      <c r="AZ56">
        <v>77.924999999999997</v>
      </c>
      <c r="BA56" s="1">
        <v>39625</v>
      </c>
      <c r="BB56">
        <v>71.974999999999994</v>
      </c>
      <c r="BC56" s="1">
        <v>39686</v>
      </c>
      <c r="BD56">
        <v>73.7</v>
      </c>
      <c r="BE56" s="1">
        <v>39748</v>
      </c>
      <c r="BF56">
        <v>64.650000000000006</v>
      </c>
      <c r="BG56" s="1">
        <v>39808</v>
      </c>
      <c r="BH56">
        <v>66.724999999999994</v>
      </c>
      <c r="BI56" s="1">
        <v>39871</v>
      </c>
      <c r="BJ56">
        <v>72.525000000000006</v>
      </c>
      <c r="BK56" s="1">
        <v>39899</v>
      </c>
      <c r="BL56">
        <v>72.400000000000006</v>
      </c>
      <c r="BM56" s="1">
        <v>39930</v>
      </c>
      <c r="BN56">
        <v>69.075000000000003</v>
      </c>
      <c r="BO56" s="1">
        <v>39993</v>
      </c>
      <c r="BP56">
        <v>55.1</v>
      </c>
      <c r="BQ56" s="1">
        <v>40051</v>
      </c>
      <c r="BR56">
        <v>45.4</v>
      </c>
      <c r="BS56" s="1">
        <v>40113</v>
      </c>
      <c r="BT56">
        <v>61.7</v>
      </c>
      <c r="BU56" s="1">
        <v>40175</v>
      </c>
      <c r="BV56">
        <v>69.3</v>
      </c>
      <c r="BW56" s="1">
        <v>40238</v>
      </c>
      <c r="BX56">
        <v>81.974999999999994</v>
      </c>
      <c r="BY56" s="1">
        <v>40266</v>
      </c>
      <c r="BZ56">
        <v>81.349999999999994</v>
      </c>
      <c r="CA56" s="1">
        <v>40295</v>
      </c>
      <c r="CB56">
        <v>85.05</v>
      </c>
      <c r="CC56" s="1">
        <v>40354</v>
      </c>
      <c r="CD56">
        <v>76.650000000000006</v>
      </c>
      <c r="CE56" s="1">
        <v>40416</v>
      </c>
      <c r="CF56">
        <v>73.575000000000003</v>
      </c>
      <c r="CG56" s="1">
        <v>40478</v>
      </c>
      <c r="CH56">
        <v>73.8</v>
      </c>
      <c r="CI56" s="1">
        <v>40539</v>
      </c>
      <c r="CJ56">
        <v>82.75</v>
      </c>
      <c r="CK56" s="1">
        <v>40602</v>
      </c>
      <c r="CL56">
        <v>100.2</v>
      </c>
      <c r="CM56" s="1">
        <v>40630</v>
      </c>
      <c r="CN56">
        <v>102.575</v>
      </c>
      <c r="CO56" s="1">
        <v>40660</v>
      </c>
      <c r="CP56">
        <v>97.85</v>
      </c>
      <c r="CQ56" s="1">
        <v>40721</v>
      </c>
      <c r="CR56">
        <v>86.575000000000003</v>
      </c>
      <c r="CS56" s="1">
        <v>40781</v>
      </c>
      <c r="CT56">
        <v>84.575000000000003</v>
      </c>
      <c r="CU56" s="1">
        <v>40843</v>
      </c>
      <c r="CV56">
        <v>89.674999999999997</v>
      </c>
      <c r="CW56" s="1">
        <v>40904</v>
      </c>
      <c r="CX56">
        <v>88.75</v>
      </c>
      <c r="CY56" s="1">
        <v>40968</v>
      </c>
      <c r="CZ56">
        <v>98.65</v>
      </c>
      <c r="DA56" s="1">
        <v>40995</v>
      </c>
      <c r="DB56">
        <v>93.75</v>
      </c>
      <c r="DC56" s="1">
        <v>41026</v>
      </c>
      <c r="DD56">
        <v>88</v>
      </c>
      <c r="DE56" s="1">
        <v>41086</v>
      </c>
      <c r="DF56">
        <v>79.674999999999997</v>
      </c>
      <c r="DG56" s="1">
        <v>41145</v>
      </c>
      <c r="DH56">
        <v>70.575000000000003</v>
      </c>
      <c r="DI56" s="1">
        <v>41208</v>
      </c>
      <c r="DJ56">
        <v>84.45</v>
      </c>
      <c r="DK56" s="1">
        <v>41269</v>
      </c>
      <c r="DL56">
        <v>91.474999999999994</v>
      </c>
      <c r="DM56" s="1">
        <v>41332</v>
      </c>
      <c r="DN56">
        <v>91.224999999999994</v>
      </c>
      <c r="DO56" s="1">
        <v>41360</v>
      </c>
      <c r="DP56">
        <v>90.85</v>
      </c>
      <c r="DQ56" s="1">
        <v>41393</v>
      </c>
      <c r="DR56">
        <v>91.7</v>
      </c>
      <c r="DS56" s="1">
        <v>41451</v>
      </c>
      <c r="DT56">
        <v>85.55</v>
      </c>
      <c r="DU56" s="1">
        <v>41512</v>
      </c>
      <c r="DV56">
        <v>83.075000000000003</v>
      </c>
      <c r="DW56" s="1">
        <v>41572</v>
      </c>
      <c r="DX56">
        <v>92.724999999999994</v>
      </c>
      <c r="DY56" s="1">
        <v>41634</v>
      </c>
      <c r="DZ56">
        <v>90.65</v>
      </c>
      <c r="EA56" s="1">
        <v>41697</v>
      </c>
      <c r="EB56">
        <v>109.925</v>
      </c>
      <c r="EC56" s="1">
        <v>41725</v>
      </c>
      <c r="ED56">
        <v>126.2</v>
      </c>
      <c r="EE56" s="1">
        <v>41757</v>
      </c>
      <c r="EF56">
        <v>120.45</v>
      </c>
      <c r="EG56" s="1">
        <v>41817</v>
      </c>
      <c r="EH56">
        <v>110.9</v>
      </c>
      <c r="EI56" s="1">
        <v>41877</v>
      </c>
      <c r="EJ56">
        <v>89.7</v>
      </c>
      <c r="EK56" s="1">
        <v>41939</v>
      </c>
      <c r="EL56">
        <v>88.224999999999994</v>
      </c>
      <c r="EM56" s="1">
        <v>41999</v>
      </c>
      <c r="EN56">
        <v>84.2</v>
      </c>
      <c r="EO56" s="1">
        <v>42062</v>
      </c>
      <c r="EP56">
        <v>82.875</v>
      </c>
      <c r="EQ56" s="1">
        <v>42090</v>
      </c>
      <c r="ER56">
        <v>75.775000000000006</v>
      </c>
      <c r="ES56" s="1">
        <v>42121</v>
      </c>
      <c r="ET56">
        <v>80.775000000000006</v>
      </c>
      <c r="EU56" s="1">
        <v>42181</v>
      </c>
      <c r="EV56">
        <v>63.325000000000003</v>
      </c>
      <c r="EW56" s="1">
        <v>42242</v>
      </c>
      <c r="EX56">
        <v>62.3</v>
      </c>
      <c r="EY56" s="1">
        <v>42304</v>
      </c>
      <c r="EZ56">
        <v>64.7</v>
      </c>
      <c r="FA56" s="1">
        <v>42366</v>
      </c>
      <c r="FB56">
        <v>66.05</v>
      </c>
      <c r="FC56" s="1">
        <v>42430</v>
      </c>
      <c r="FD56">
        <v>80.849999999999994</v>
      </c>
      <c r="FE56" s="1">
        <v>42458</v>
      </c>
      <c r="FF56">
        <v>82.575000000000003</v>
      </c>
      <c r="FG56" s="1">
        <v>42487</v>
      </c>
      <c r="FH56">
        <v>79.775000000000006</v>
      </c>
      <c r="FI56" s="1">
        <v>42545</v>
      </c>
      <c r="FJ56">
        <v>71.95</v>
      </c>
      <c r="FK56" s="1">
        <v>42608</v>
      </c>
      <c r="FL56">
        <v>56.625</v>
      </c>
      <c r="FM56" s="1">
        <v>42670</v>
      </c>
      <c r="FN56">
        <v>52.325000000000003</v>
      </c>
      <c r="FO56" s="1">
        <v>42727</v>
      </c>
      <c r="FP56">
        <v>65.875</v>
      </c>
      <c r="FQ56" s="1">
        <v>42795</v>
      </c>
      <c r="FR56">
        <v>78</v>
      </c>
      <c r="FS56" s="1">
        <v>42821</v>
      </c>
      <c r="FT56">
        <v>74</v>
      </c>
      <c r="FU56" s="1">
        <v>42852</v>
      </c>
      <c r="FV56">
        <v>74.150000000000006</v>
      </c>
      <c r="FW56" s="1">
        <v>42913</v>
      </c>
      <c r="FX56">
        <v>67.650000000000006</v>
      </c>
      <c r="FY56" s="1">
        <v>42972</v>
      </c>
      <c r="FZ56">
        <v>58.95</v>
      </c>
      <c r="GA56" s="1">
        <v>43035</v>
      </c>
      <c r="GB56">
        <v>70.25</v>
      </c>
      <c r="GC56" s="1">
        <v>43095</v>
      </c>
      <c r="GD56">
        <v>75.375</v>
      </c>
      <c r="GE56" s="1">
        <v>43159</v>
      </c>
      <c r="GF56">
        <v>80.674999999999997</v>
      </c>
      <c r="GG56" s="1">
        <v>43186</v>
      </c>
      <c r="GH56">
        <v>75.25</v>
      </c>
      <c r="GI56" s="1">
        <v>43217</v>
      </c>
      <c r="GJ56">
        <v>76.625</v>
      </c>
      <c r="GK56" s="1">
        <v>43277</v>
      </c>
      <c r="GL56">
        <v>60.924999999999997</v>
      </c>
      <c r="GM56" s="1">
        <v>43336</v>
      </c>
      <c r="GN56">
        <v>51.225000000000001</v>
      </c>
      <c r="GO56" s="1">
        <v>43399</v>
      </c>
      <c r="GP56">
        <v>66.375</v>
      </c>
      <c r="GQ56" s="1">
        <v>43460</v>
      </c>
      <c r="GR56">
        <v>67.2</v>
      </c>
      <c r="GS56" s="1">
        <v>43523</v>
      </c>
      <c r="GT56">
        <v>75.825000000000003</v>
      </c>
      <c r="GU56" s="1">
        <v>43551</v>
      </c>
      <c r="GV56">
        <v>98.224999999999994</v>
      </c>
      <c r="GW56" s="1">
        <v>43584</v>
      </c>
      <c r="GX56">
        <v>93.275000000000006</v>
      </c>
      <c r="GY56" s="1">
        <v>43643</v>
      </c>
      <c r="GZ56">
        <v>71.599999999999994</v>
      </c>
      <c r="HA56" s="1">
        <v>43703</v>
      </c>
      <c r="HB56">
        <v>63.024999999999999</v>
      </c>
      <c r="HC56" s="1">
        <v>43763</v>
      </c>
      <c r="HD56">
        <v>73.349999999999994</v>
      </c>
    </row>
    <row r="57" spans="1:212" x14ac:dyDescent="0.3">
      <c r="A57" s="1">
        <v>38288</v>
      </c>
      <c r="B57">
        <v>65.875</v>
      </c>
      <c r="C57" s="1">
        <v>38349</v>
      </c>
      <c r="D57">
        <v>73.325000000000003</v>
      </c>
      <c r="E57" s="1">
        <v>38412</v>
      </c>
      <c r="F57">
        <v>80.55</v>
      </c>
      <c r="G57" s="1">
        <v>38441</v>
      </c>
      <c r="H57">
        <v>77.474999999999994</v>
      </c>
      <c r="I57" s="1">
        <v>38470</v>
      </c>
      <c r="J57">
        <v>74.95</v>
      </c>
      <c r="K57" s="1">
        <v>38530</v>
      </c>
      <c r="L57">
        <v>55.924999999999997</v>
      </c>
      <c r="M57" s="1">
        <v>38593</v>
      </c>
      <c r="N57">
        <v>61.45</v>
      </c>
      <c r="O57" s="1">
        <v>38653</v>
      </c>
      <c r="P57">
        <v>64.849999999999994</v>
      </c>
      <c r="Q57" s="1">
        <v>38713</v>
      </c>
      <c r="R57">
        <v>66.900000000000006</v>
      </c>
      <c r="S57" s="1">
        <v>38778</v>
      </c>
      <c r="T57">
        <v>70.825000000000003</v>
      </c>
      <c r="U57" s="1">
        <v>38804</v>
      </c>
      <c r="V57">
        <v>66.2</v>
      </c>
      <c r="W57" s="1">
        <v>38835</v>
      </c>
      <c r="X57">
        <v>66.7</v>
      </c>
      <c r="Y57" s="1">
        <v>38896</v>
      </c>
      <c r="Z57">
        <v>60.924999999999997</v>
      </c>
      <c r="AA57" s="1">
        <v>38957</v>
      </c>
      <c r="AB57">
        <v>62.75</v>
      </c>
      <c r="AC57" s="1">
        <v>39020</v>
      </c>
      <c r="AD57">
        <v>67.900000000000006</v>
      </c>
      <c r="AE57" s="1">
        <v>39078</v>
      </c>
      <c r="AF57">
        <v>66.025000000000006</v>
      </c>
      <c r="AG57" s="1">
        <v>39142</v>
      </c>
      <c r="AH57">
        <v>76.7</v>
      </c>
      <c r="AI57" s="1">
        <v>39169</v>
      </c>
      <c r="AJ57">
        <v>74.849999999999994</v>
      </c>
      <c r="AK57" s="1">
        <v>39202</v>
      </c>
      <c r="AL57">
        <v>75.2</v>
      </c>
      <c r="AM57" s="1">
        <v>39260</v>
      </c>
      <c r="AN57">
        <v>64.625</v>
      </c>
      <c r="AO57" s="1">
        <v>39321</v>
      </c>
      <c r="AP57">
        <v>67.325000000000003</v>
      </c>
      <c r="AQ57" s="1">
        <v>39384</v>
      </c>
      <c r="AR57">
        <v>61.2</v>
      </c>
      <c r="AS57" s="1">
        <v>39444</v>
      </c>
      <c r="AT57">
        <v>63.35</v>
      </c>
      <c r="AU57" s="1">
        <v>39507</v>
      </c>
      <c r="AV57">
        <v>76.349999999999994</v>
      </c>
      <c r="AW57" s="1">
        <v>39538</v>
      </c>
      <c r="AX57">
        <v>71.25</v>
      </c>
      <c r="AY57" s="1">
        <v>39567</v>
      </c>
      <c r="AZ57">
        <v>76.125</v>
      </c>
      <c r="BA57" s="1">
        <v>39626</v>
      </c>
      <c r="BB57">
        <v>71.875</v>
      </c>
      <c r="BC57" s="1">
        <v>39687</v>
      </c>
      <c r="BD57">
        <v>70.7</v>
      </c>
      <c r="BE57" s="1">
        <v>39749</v>
      </c>
      <c r="BF57">
        <v>64.45</v>
      </c>
      <c r="BG57" s="1">
        <v>39811</v>
      </c>
      <c r="BH57">
        <v>67.525000000000006</v>
      </c>
      <c r="BI57" s="1">
        <v>39874</v>
      </c>
      <c r="BJ57">
        <v>71.474999999999994</v>
      </c>
      <c r="BK57" s="1">
        <v>39902</v>
      </c>
      <c r="BL57">
        <v>71.599999999999994</v>
      </c>
      <c r="BM57" s="1">
        <v>39931</v>
      </c>
      <c r="BN57">
        <v>67.75</v>
      </c>
      <c r="BO57" s="1">
        <v>39994</v>
      </c>
      <c r="BP57">
        <v>56.05</v>
      </c>
      <c r="BQ57" s="1">
        <v>40052</v>
      </c>
      <c r="BR57">
        <v>46.2</v>
      </c>
      <c r="BS57" s="1">
        <v>40114</v>
      </c>
      <c r="BT57">
        <v>62.225000000000001</v>
      </c>
      <c r="BU57" s="1">
        <v>40176</v>
      </c>
      <c r="BV57">
        <v>70.025000000000006</v>
      </c>
      <c r="BW57" s="1">
        <v>40239</v>
      </c>
      <c r="BX57">
        <v>81.375</v>
      </c>
      <c r="BY57" s="1">
        <v>40267</v>
      </c>
      <c r="BZ57">
        <v>83.6</v>
      </c>
      <c r="CA57" s="1">
        <v>40296</v>
      </c>
      <c r="CB57">
        <v>84.825000000000003</v>
      </c>
      <c r="CC57" s="1">
        <v>40357</v>
      </c>
      <c r="CD57">
        <v>75.95</v>
      </c>
      <c r="CE57" s="1">
        <v>40417</v>
      </c>
      <c r="CF57">
        <v>72.575000000000003</v>
      </c>
      <c r="CG57" s="1">
        <v>40479</v>
      </c>
      <c r="CH57">
        <v>72.900000000000006</v>
      </c>
      <c r="CI57" s="1">
        <v>40540</v>
      </c>
      <c r="CJ57">
        <v>82.5</v>
      </c>
      <c r="CK57" s="1">
        <v>40603</v>
      </c>
      <c r="CL57">
        <v>99.924999999999997</v>
      </c>
      <c r="CM57" s="1">
        <v>40631</v>
      </c>
      <c r="CN57">
        <v>103.22499999999999</v>
      </c>
      <c r="CO57" s="1">
        <v>40661</v>
      </c>
      <c r="CP57">
        <v>97.8</v>
      </c>
      <c r="CQ57" s="1">
        <v>40722</v>
      </c>
      <c r="CR57">
        <v>86.8</v>
      </c>
      <c r="CS57" s="1">
        <v>40784</v>
      </c>
      <c r="CT57">
        <v>83.674999999999997</v>
      </c>
      <c r="CU57" s="1">
        <v>40844</v>
      </c>
      <c r="CV57">
        <v>89.9</v>
      </c>
      <c r="CW57" s="1">
        <v>40905</v>
      </c>
      <c r="CX57">
        <v>88.95</v>
      </c>
      <c r="CY57" s="1">
        <v>40969</v>
      </c>
      <c r="CZ57">
        <v>99.3</v>
      </c>
      <c r="DA57" s="1">
        <v>40996</v>
      </c>
      <c r="DB57">
        <v>92.674999999999997</v>
      </c>
      <c r="DC57" s="1">
        <v>41029</v>
      </c>
      <c r="DD57">
        <v>87.6</v>
      </c>
      <c r="DE57" s="1">
        <v>41087</v>
      </c>
      <c r="DF57">
        <v>81.05</v>
      </c>
      <c r="DG57" s="1">
        <v>41148</v>
      </c>
      <c r="DH57">
        <v>71.05</v>
      </c>
      <c r="DI57" s="1">
        <v>41211</v>
      </c>
      <c r="DJ57">
        <v>83.25</v>
      </c>
      <c r="DK57" s="1">
        <v>41270</v>
      </c>
      <c r="DL57">
        <v>90.95</v>
      </c>
      <c r="DM57" s="1">
        <v>41333</v>
      </c>
      <c r="DN57">
        <v>91.474999999999994</v>
      </c>
      <c r="DO57" s="1">
        <v>41361</v>
      </c>
      <c r="DP57">
        <v>91.05</v>
      </c>
      <c r="DQ57" s="1">
        <v>41394</v>
      </c>
      <c r="DR57">
        <v>92.15</v>
      </c>
      <c r="DS57" s="1">
        <v>41452</v>
      </c>
      <c r="DT57">
        <v>87</v>
      </c>
      <c r="DU57" s="1">
        <v>41513</v>
      </c>
      <c r="DV57">
        <v>83.55</v>
      </c>
      <c r="DW57" s="1">
        <v>41575</v>
      </c>
      <c r="DX57">
        <v>94.55</v>
      </c>
      <c r="DY57" s="1">
        <v>41635</v>
      </c>
      <c r="DZ57">
        <v>90.974999999999994</v>
      </c>
      <c r="EA57" s="1">
        <v>41698</v>
      </c>
      <c r="EB57">
        <v>112.22499999999999</v>
      </c>
      <c r="EC57" s="1">
        <v>41726</v>
      </c>
      <c r="ED57">
        <v>126.2</v>
      </c>
      <c r="EE57" s="1">
        <v>41758</v>
      </c>
      <c r="EF57">
        <v>122.4</v>
      </c>
      <c r="EG57" s="1">
        <v>41820</v>
      </c>
      <c r="EH57">
        <v>113.9</v>
      </c>
      <c r="EI57" s="1">
        <v>41878</v>
      </c>
      <c r="EJ57">
        <v>90.5</v>
      </c>
      <c r="EK57" s="1">
        <v>41940</v>
      </c>
      <c r="EL57">
        <v>89.3</v>
      </c>
      <c r="EM57" s="1">
        <v>42002</v>
      </c>
      <c r="EN57">
        <v>84.65</v>
      </c>
      <c r="EO57" s="1">
        <v>42065</v>
      </c>
      <c r="EP57">
        <v>83.05</v>
      </c>
      <c r="EQ57" s="1">
        <v>42093</v>
      </c>
      <c r="ER57">
        <v>76.625</v>
      </c>
      <c r="ES57" s="1">
        <v>42122</v>
      </c>
      <c r="ET57">
        <v>81.275000000000006</v>
      </c>
      <c r="EU57" s="1">
        <v>42184</v>
      </c>
      <c r="EV57">
        <v>64.650000000000006</v>
      </c>
      <c r="EW57" s="1">
        <v>42243</v>
      </c>
      <c r="EX57">
        <v>62.05</v>
      </c>
      <c r="EY57" s="1">
        <v>42305</v>
      </c>
      <c r="EZ57">
        <v>64.5</v>
      </c>
      <c r="FA57" s="1">
        <v>42367</v>
      </c>
      <c r="FB57">
        <v>65.875</v>
      </c>
      <c r="FC57" s="1">
        <v>42431</v>
      </c>
      <c r="FD57">
        <v>80.7</v>
      </c>
      <c r="FE57" s="1">
        <v>42459</v>
      </c>
      <c r="FF57">
        <v>81.275000000000006</v>
      </c>
      <c r="FG57" s="1">
        <v>42488</v>
      </c>
      <c r="FH57">
        <v>80.75</v>
      </c>
      <c r="FI57" s="1">
        <v>42548</v>
      </c>
      <c r="FJ57">
        <v>71.125</v>
      </c>
      <c r="FK57" s="1">
        <v>42611</v>
      </c>
      <c r="FL57">
        <v>56.325000000000003</v>
      </c>
      <c r="FM57" s="1">
        <v>42671</v>
      </c>
      <c r="FN57">
        <v>54</v>
      </c>
      <c r="FO57" s="1">
        <v>42731</v>
      </c>
      <c r="FP57">
        <v>66.775000000000006</v>
      </c>
      <c r="FQ57" s="1">
        <v>42796</v>
      </c>
      <c r="FR57">
        <v>77.8</v>
      </c>
      <c r="FS57" s="1">
        <v>42822</v>
      </c>
      <c r="FT57">
        <v>73.150000000000006</v>
      </c>
      <c r="FU57" s="1">
        <v>42853</v>
      </c>
      <c r="FV57">
        <v>75.424999999999997</v>
      </c>
      <c r="FW57" s="1">
        <v>42914</v>
      </c>
      <c r="FX57">
        <v>68.174999999999997</v>
      </c>
      <c r="FY57" s="1">
        <v>42975</v>
      </c>
      <c r="FZ57">
        <v>57.575000000000003</v>
      </c>
      <c r="GA57" s="1">
        <v>43038</v>
      </c>
      <c r="GB57">
        <v>71.05</v>
      </c>
      <c r="GC57" s="1">
        <v>43096</v>
      </c>
      <c r="GD57">
        <v>75.275000000000006</v>
      </c>
      <c r="GE57" s="1">
        <v>43160</v>
      </c>
      <c r="GF57">
        <v>80.075000000000003</v>
      </c>
      <c r="GG57" s="1">
        <v>43187</v>
      </c>
      <c r="GH57">
        <v>77.650000000000006</v>
      </c>
      <c r="GI57" s="1">
        <v>43220</v>
      </c>
      <c r="GJ57">
        <v>75.875</v>
      </c>
      <c r="GK57" s="1">
        <v>43278</v>
      </c>
      <c r="GL57">
        <v>61.3</v>
      </c>
      <c r="GM57" s="1">
        <v>43339</v>
      </c>
      <c r="GN57">
        <v>54.225000000000001</v>
      </c>
      <c r="GO57" s="1">
        <v>43402</v>
      </c>
      <c r="GP57">
        <v>66.900000000000006</v>
      </c>
      <c r="GQ57" s="1">
        <v>43461</v>
      </c>
      <c r="GR57">
        <v>66.674999999999997</v>
      </c>
      <c r="GS57" s="1">
        <v>43524</v>
      </c>
      <c r="GT57">
        <v>75.900000000000006</v>
      </c>
      <c r="GU57" s="1">
        <v>43552</v>
      </c>
      <c r="GV57">
        <v>95.224999999999994</v>
      </c>
      <c r="GW57" s="1">
        <v>43585</v>
      </c>
      <c r="GX57">
        <v>93.075000000000003</v>
      </c>
      <c r="GY57" s="1">
        <v>43644</v>
      </c>
      <c r="GZ57">
        <v>70.849999999999994</v>
      </c>
      <c r="HA57" s="1">
        <v>43704</v>
      </c>
      <c r="HB57">
        <v>62.9</v>
      </c>
      <c r="HC57" s="1">
        <v>43766</v>
      </c>
      <c r="HD57">
        <v>73.974999999999994</v>
      </c>
    </row>
    <row r="58" spans="1:212" x14ac:dyDescent="0.3">
      <c r="A58" s="1">
        <v>38289</v>
      </c>
      <c r="B58">
        <v>67.2</v>
      </c>
      <c r="C58" s="1">
        <v>38350</v>
      </c>
      <c r="D58">
        <v>75.3</v>
      </c>
      <c r="E58" s="1">
        <v>38413</v>
      </c>
      <c r="F58">
        <v>80</v>
      </c>
      <c r="G58" s="1">
        <v>38442</v>
      </c>
      <c r="H58">
        <v>77.900000000000006</v>
      </c>
      <c r="I58" s="1">
        <v>38471</v>
      </c>
      <c r="J58">
        <v>75.8</v>
      </c>
      <c r="K58" s="1">
        <v>38531</v>
      </c>
      <c r="L58">
        <v>54.65</v>
      </c>
      <c r="M58" s="1">
        <v>38594</v>
      </c>
      <c r="N58">
        <v>61</v>
      </c>
      <c r="O58" s="1">
        <v>38656</v>
      </c>
      <c r="P58">
        <v>65.900000000000006</v>
      </c>
      <c r="Q58" s="1">
        <v>38714</v>
      </c>
      <c r="R58">
        <v>67.400000000000006</v>
      </c>
      <c r="S58" s="1">
        <v>38779</v>
      </c>
      <c r="T58">
        <v>70.5</v>
      </c>
      <c r="U58" s="1">
        <v>38805</v>
      </c>
      <c r="V58">
        <v>66.349999999999994</v>
      </c>
      <c r="W58" s="1">
        <v>38838</v>
      </c>
      <c r="X58">
        <v>66.674999999999997</v>
      </c>
      <c r="Y58" s="1">
        <v>38897</v>
      </c>
      <c r="Z58">
        <v>61.05</v>
      </c>
      <c r="AA58" s="1">
        <v>38958</v>
      </c>
      <c r="AB58">
        <v>62.7</v>
      </c>
      <c r="AC58" s="1">
        <v>39021</v>
      </c>
      <c r="AD58">
        <v>68.05</v>
      </c>
      <c r="AE58" s="1">
        <v>39079</v>
      </c>
      <c r="AF58">
        <v>65.775000000000006</v>
      </c>
      <c r="AG58" s="1">
        <v>39143</v>
      </c>
      <c r="AH58">
        <v>76.900000000000006</v>
      </c>
      <c r="AI58" s="1">
        <v>39170</v>
      </c>
      <c r="AJ58">
        <v>75.05</v>
      </c>
      <c r="AK58" s="1">
        <v>39203</v>
      </c>
      <c r="AL58">
        <v>75.224999999999994</v>
      </c>
      <c r="AM58" s="1">
        <v>39261</v>
      </c>
      <c r="AN58">
        <v>64.900000000000006</v>
      </c>
      <c r="AO58" s="1">
        <v>39322</v>
      </c>
      <c r="AP58">
        <v>68.025000000000006</v>
      </c>
      <c r="AQ58" s="1">
        <v>39385</v>
      </c>
      <c r="AR58">
        <v>60.625</v>
      </c>
      <c r="AS58" s="1">
        <v>39447</v>
      </c>
      <c r="AT58">
        <v>63.75</v>
      </c>
      <c r="AU58" s="1">
        <v>39510</v>
      </c>
      <c r="AV58">
        <v>76.174999999999997</v>
      </c>
      <c r="AW58" s="1">
        <v>39539</v>
      </c>
      <c r="AX58">
        <v>69.400000000000006</v>
      </c>
      <c r="AY58" s="1">
        <v>39568</v>
      </c>
      <c r="AZ58">
        <v>76.849999999999994</v>
      </c>
      <c r="BA58" s="1">
        <v>39629</v>
      </c>
      <c r="BB58">
        <v>69.45</v>
      </c>
      <c r="BC58" s="1">
        <v>39688</v>
      </c>
      <c r="BD58">
        <v>68.95</v>
      </c>
      <c r="BE58" s="1">
        <v>39750</v>
      </c>
      <c r="BF58">
        <v>64.325000000000003</v>
      </c>
      <c r="BG58" s="1">
        <v>39812</v>
      </c>
      <c r="BH58">
        <v>68.075000000000003</v>
      </c>
      <c r="BI58" s="1">
        <v>39875</v>
      </c>
      <c r="BJ58">
        <v>71.775000000000006</v>
      </c>
      <c r="BK58" s="1">
        <v>39903</v>
      </c>
      <c r="BL58">
        <v>72.3</v>
      </c>
      <c r="BM58" s="1">
        <v>39932</v>
      </c>
      <c r="BN58">
        <v>69.174999999999997</v>
      </c>
      <c r="BO58" s="1">
        <v>39995</v>
      </c>
      <c r="BP58">
        <v>56.924999999999997</v>
      </c>
      <c r="BQ58" s="1">
        <v>40053</v>
      </c>
      <c r="BR58">
        <v>46.45</v>
      </c>
      <c r="BS58" s="1">
        <v>40115</v>
      </c>
      <c r="BT58">
        <v>63.174999999999997</v>
      </c>
      <c r="BU58" s="1">
        <v>40177</v>
      </c>
      <c r="BV58">
        <v>70.5</v>
      </c>
      <c r="BW58" s="1">
        <v>40240</v>
      </c>
      <c r="BX58">
        <v>82.3</v>
      </c>
      <c r="BY58" s="1">
        <v>40268</v>
      </c>
      <c r="BZ58">
        <v>83.85</v>
      </c>
      <c r="CA58" s="1">
        <v>40297</v>
      </c>
      <c r="CB58">
        <v>84.1</v>
      </c>
      <c r="CC58" s="1">
        <v>40358</v>
      </c>
      <c r="CD58">
        <v>74.974999999999994</v>
      </c>
      <c r="CE58" s="1">
        <v>40420</v>
      </c>
      <c r="CF58">
        <v>72.75</v>
      </c>
      <c r="CG58" s="1">
        <v>40480</v>
      </c>
      <c r="CH58">
        <v>71.924999999999997</v>
      </c>
      <c r="CI58" s="1">
        <v>40541</v>
      </c>
      <c r="CJ58">
        <v>83.35</v>
      </c>
      <c r="CK58" s="1">
        <v>40604</v>
      </c>
      <c r="CL58">
        <v>99.8</v>
      </c>
      <c r="CM58" s="1">
        <v>40632</v>
      </c>
      <c r="CN58">
        <v>103.15</v>
      </c>
      <c r="CO58" s="1">
        <v>40662</v>
      </c>
      <c r="CP58">
        <v>97.224999999999994</v>
      </c>
      <c r="CQ58" s="1">
        <v>40723</v>
      </c>
      <c r="CR58">
        <v>87.7</v>
      </c>
      <c r="CS58" s="1">
        <v>40785</v>
      </c>
      <c r="CT58">
        <v>83.15</v>
      </c>
      <c r="CU58" s="1">
        <v>40847</v>
      </c>
      <c r="CV58">
        <v>90.35</v>
      </c>
      <c r="CW58" s="1">
        <v>40906</v>
      </c>
      <c r="CX58">
        <v>87.724999999999994</v>
      </c>
      <c r="CY58" s="1">
        <v>40970</v>
      </c>
      <c r="CZ58">
        <v>99.5</v>
      </c>
      <c r="DA58" s="1">
        <v>40997</v>
      </c>
      <c r="DB58">
        <v>90.55</v>
      </c>
      <c r="DC58" s="1">
        <v>41030</v>
      </c>
      <c r="DD58">
        <v>87.6</v>
      </c>
      <c r="DE58" s="1">
        <v>41088</v>
      </c>
      <c r="DF58">
        <v>81.974999999999994</v>
      </c>
      <c r="DG58" s="1">
        <v>41149</v>
      </c>
      <c r="DH58">
        <v>70.75</v>
      </c>
      <c r="DI58" s="1">
        <v>41212</v>
      </c>
      <c r="DJ58">
        <v>83.875</v>
      </c>
      <c r="DK58" s="1">
        <v>41271</v>
      </c>
      <c r="DL58">
        <v>90.125</v>
      </c>
      <c r="DM58" s="1">
        <v>41334</v>
      </c>
      <c r="DN58">
        <v>91.375</v>
      </c>
      <c r="DO58" s="1">
        <v>41365</v>
      </c>
      <c r="DP58">
        <v>91.3</v>
      </c>
      <c r="DQ58" s="1">
        <v>41395</v>
      </c>
      <c r="DR58">
        <v>92.4</v>
      </c>
      <c r="DS58" s="1">
        <v>41453</v>
      </c>
      <c r="DT58">
        <v>85.8</v>
      </c>
      <c r="DU58" s="1">
        <v>41514</v>
      </c>
      <c r="DV58">
        <v>83.15</v>
      </c>
      <c r="DW58" s="1">
        <v>41576</v>
      </c>
      <c r="DX58">
        <v>94.1</v>
      </c>
      <c r="DY58" s="1">
        <v>41638</v>
      </c>
      <c r="DZ58">
        <v>90.45</v>
      </c>
      <c r="EA58" s="1">
        <v>41701</v>
      </c>
      <c r="EB58">
        <v>112.75</v>
      </c>
      <c r="EC58" s="1">
        <v>41729</v>
      </c>
      <c r="ED58">
        <v>123.75</v>
      </c>
      <c r="EE58" s="1">
        <v>41759</v>
      </c>
      <c r="EF58">
        <v>121.95</v>
      </c>
      <c r="EG58" s="1">
        <v>41821</v>
      </c>
      <c r="EH58">
        <v>114.15</v>
      </c>
      <c r="EI58" s="1">
        <v>41879</v>
      </c>
      <c r="EJ58">
        <v>90.375</v>
      </c>
      <c r="EK58" s="1">
        <v>41941</v>
      </c>
      <c r="EL58">
        <v>88.05</v>
      </c>
      <c r="EM58" s="1">
        <v>42003</v>
      </c>
      <c r="EN58">
        <v>83.424999999999997</v>
      </c>
      <c r="EO58" s="1">
        <v>42066</v>
      </c>
      <c r="EP58">
        <v>80.525000000000006</v>
      </c>
      <c r="EQ58" s="1">
        <v>42094</v>
      </c>
      <c r="ER58">
        <v>77.150000000000006</v>
      </c>
      <c r="ES58" s="1">
        <v>42123</v>
      </c>
      <c r="ET58">
        <v>82.575000000000003</v>
      </c>
      <c r="EU58" s="1">
        <v>42185</v>
      </c>
      <c r="EV58">
        <v>66</v>
      </c>
      <c r="EW58" s="1">
        <v>42244</v>
      </c>
      <c r="EX58">
        <v>62.05</v>
      </c>
      <c r="EY58" s="1">
        <v>42306</v>
      </c>
      <c r="EZ58">
        <v>63</v>
      </c>
      <c r="FA58" s="1">
        <v>42368</v>
      </c>
      <c r="FB58">
        <v>66.025000000000006</v>
      </c>
      <c r="FC58" s="1">
        <v>42432</v>
      </c>
      <c r="FD58">
        <v>80.7</v>
      </c>
      <c r="FE58" s="1">
        <v>42460</v>
      </c>
      <c r="FF58">
        <v>80.8</v>
      </c>
      <c r="FG58" s="1">
        <v>42489</v>
      </c>
      <c r="FH58">
        <v>80.875</v>
      </c>
      <c r="FI58" s="1">
        <v>42549</v>
      </c>
      <c r="FJ58">
        <v>72.025000000000006</v>
      </c>
      <c r="FK58" s="1">
        <v>42612</v>
      </c>
      <c r="FL58">
        <v>57.1</v>
      </c>
      <c r="FM58" s="1">
        <v>42674</v>
      </c>
      <c r="FN58">
        <v>54.625</v>
      </c>
      <c r="FO58" s="1">
        <v>42732</v>
      </c>
      <c r="FP58">
        <v>66.075000000000003</v>
      </c>
      <c r="FQ58" s="1">
        <v>42797</v>
      </c>
      <c r="FR58">
        <v>76.45</v>
      </c>
      <c r="FS58" s="1">
        <v>42823</v>
      </c>
      <c r="FT58">
        <v>73.099999999999994</v>
      </c>
      <c r="FU58" s="1">
        <v>42856</v>
      </c>
      <c r="FV58">
        <v>74.974999999999994</v>
      </c>
      <c r="FW58" s="1">
        <v>42915</v>
      </c>
      <c r="FX58">
        <v>68.650000000000006</v>
      </c>
      <c r="FY58" s="1">
        <v>42976</v>
      </c>
      <c r="FZ58">
        <v>56.15</v>
      </c>
      <c r="GA58" s="1">
        <v>43039</v>
      </c>
      <c r="GB58">
        <v>73</v>
      </c>
      <c r="GC58" s="1">
        <v>43097</v>
      </c>
      <c r="GD58">
        <v>75.7</v>
      </c>
      <c r="GE58" s="1">
        <v>43161</v>
      </c>
      <c r="GF58">
        <v>79.75</v>
      </c>
      <c r="GG58" s="1">
        <v>43188</v>
      </c>
      <c r="GH58">
        <v>77.55</v>
      </c>
      <c r="GI58" s="1">
        <v>43221</v>
      </c>
      <c r="GJ58">
        <v>75.8</v>
      </c>
      <c r="GK58" s="1">
        <v>43279</v>
      </c>
      <c r="GL58">
        <v>61.424999999999997</v>
      </c>
      <c r="GM58" s="1">
        <v>43340</v>
      </c>
      <c r="GN58">
        <v>53.35</v>
      </c>
      <c r="GO58" s="1">
        <v>43403</v>
      </c>
      <c r="GP58">
        <v>66.95</v>
      </c>
      <c r="GQ58" s="1">
        <v>43462</v>
      </c>
      <c r="GR58">
        <v>66.5</v>
      </c>
      <c r="GS58" s="1">
        <v>43525</v>
      </c>
      <c r="GT58">
        <v>75.525000000000006</v>
      </c>
      <c r="GU58" s="1">
        <v>43553</v>
      </c>
      <c r="GV58">
        <v>92.2</v>
      </c>
      <c r="GW58" s="1">
        <v>43586</v>
      </c>
      <c r="GX58">
        <v>96.075000000000003</v>
      </c>
      <c r="GY58" s="1">
        <v>43647</v>
      </c>
      <c r="GZ58">
        <v>73.2</v>
      </c>
      <c r="HA58" s="1">
        <v>43705</v>
      </c>
      <c r="HB58">
        <v>63.7</v>
      </c>
      <c r="HC58" s="1">
        <v>43767</v>
      </c>
      <c r="HD58">
        <v>72.625</v>
      </c>
    </row>
    <row r="59" spans="1:212" x14ac:dyDescent="0.3">
      <c r="A59" s="1">
        <v>38292</v>
      </c>
      <c r="B59">
        <v>69.174999999999997</v>
      </c>
      <c r="C59" s="1">
        <v>38351</v>
      </c>
      <c r="D59">
        <v>76.8</v>
      </c>
      <c r="E59" s="1">
        <v>38414</v>
      </c>
      <c r="F59">
        <v>81.55</v>
      </c>
      <c r="G59" s="1">
        <v>38443</v>
      </c>
      <c r="H59">
        <v>79.575000000000003</v>
      </c>
      <c r="I59" s="1">
        <v>38474</v>
      </c>
      <c r="J59">
        <v>76.224999999999994</v>
      </c>
      <c r="K59" s="1">
        <v>38532</v>
      </c>
      <c r="L59">
        <v>55.8</v>
      </c>
      <c r="M59" s="1">
        <v>38595</v>
      </c>
      <c r="N59">
        <v>61.55</v>
      </c>
      <c r="O59" s="1">
        <v>38657</v>
      </c>
      <c r="P59">
        <v>65.150000000000006</v>
      </c>
      <c r="Q59" s="1">
        <v>38715</v>
      </c>
      <c r="R59">
        <v>68.125</v>
      </c>
      <c r="S59" s="1">
        <v>38782</v>
      </c>
      <c r="T59">
        <v>69.525000000000006</v>
      </c>
      <c r="U59" s="1">
        <v>38806</v>
      </c>
      <c r="V59">
        <v>66.375</v>
      </c>
      <c r="W59" s="1">
        <v>38839</v>
      </c>
      <c r="X59">
        <v>65.650000000000006</v>
      </c>
      <c r="Y59" s="1">
        <v>38898</v>
      </c>
      <c r="Z59">
        <v>62.15</v>
      </c>
      <c r="AA59" s="1">
        <v>38959</v>
      </c>
      <c r="AB59">
        <v>63.9</v>
      </c>
      <c r="AC59" s="1">
        <v>39022</v>
      </c>
      <c r="AD59">
        <v>67.275000000000006</v>
      </c>
      <c r="AE59" s="1">
        <v>39080</v>
      </c>
      <c r="AF59">
        <v>65.525000000000006</v>
      </c>
      <c r="AG59" s="1">
        <v>39146</v>
      </c>
      <c r="AH59">
        <v>75.474999999999994</v>
      </c>
      <c r="AI59" s="1">
        <v>39171</v>
      </c>
      <c r="AJ59">
        <v>75.25</v>
      </c>
      <c r="AK59" s="1">
        <v>39204</v>
      </c>
      <c r="AL59">
        <v>73.625</v>
      </c>
      <c r="AM59" s="1">
        <v>39262</v>
      </c>
      <c r="AN59">
        <v>64.125</v>
      </c>
      <c r="AO59" s="1">
        <v>39323</v>
      </c>
      <c r="AP59">
        <v>68.75</v>
      </c>
      <c r="AQ59" s="1">
        <v>39386</v>
      </c>
      <c r="AR59">
        <v>60.85</v>
      </c>
      <c r="AS59" s="1">
        <v>39449</v>
      </c>
      <c r="AT59">
        <v>63.274999999999999</v>
      </c>
      <c r="AU59" s="1">
        <v>39511</v>
      </c>
      <c r="AV59">
        <v>73.25</v>
      </c>
      <c r="AW59" s="1">
        <v>39540</v>
      </c>
      <c r="AX59">
        <v>69.150000000000006</v>
      </c>
      <c r="AY59" s="1">
        <v>39569</v>
      </c>
      <c r="AZ59">
        <v>75.650000000000006</v>
      </c>
      <c r="BA59" s="1">
        <v>39630</v>
      </c>
      <c r="BB59">
        <v>68.474999999999994</v>
      </c>
      <c r="BC59" s="1">
        <v>39689</v>
      </c>
      <c r="BD59">
        <v>69.55</v>
      </c>
      <c r="BE59" s="1">
        <v>39751</v>
      </c>
      <c r="BF59">
        <v>63.424999999999997</v>
      </c>
      <c r="BG59" s="1">
        <v>39813</v>
      </c>
      <c r="BH59">
        <v>68.7</v>
      </c>
      <c r="BI59" s="1">
        <v>39876</v>
      </c>
      <c r="BJ59">
        <v>72.75</v>
      </c>
      <c r="BK59" s="1">
        <v>39904</v>
      </c>
      <c r="BL59">
        <v>72.3</v>
      </c>
      <c r="BM59" s="1">
        <v>39933</v>
      </c>
      <c r="BN59">
        <v>68.974999999999994</v>
      </c>
      <c r="BO59" s="1">
        <v>39996</v>
      </c>
      <c r="BP59">
        <v>57.174999999999997</v>
      </c>
      <c r="BQ59" s="1">
        <v>40056</v>
      </c>
      <c r="BR59">
        <v>46.225000000000001</v>
      </c>
      <c r="BS59" s="1">
        <v>40116</v>
      </c>
      <c r="BT59">
        <v>63.6</v>
      </c>
      <c r="BU59" s="1">
        <v>40178</v>
      </c>
      <c r="BV59">
        <v>69.875</v>
      </c>
      <c r="BW59" s="1">
        <v>40241</v>
      </c>
      <c r="BX59">
        <v>82</v>
      </c>
      <c r="BY59" s="1">
        <v>40269</v>
      </c>
      <c r="BZ59">
        <v>84.424999999999997</v>
      </c>
      <c r="CA59" s="1">
        <v>40298</v>
      </c>
      <c r="CB59">
        <v>86.6</v>
      </c>
      <c r="CC59" s="1">
        <v>40359</v>
      </c>
      <c r="CD59">
        <v>75.599999999999994</v>
      </c>
      <c r="CE59" s="1">
        <v>40421</v>
      </c>
      <c r="CF59">
        <v>73.275000000000006</v>
      </c>
      <c r="CG59" s="1">
        <v>40483</v>
      </c>
      <c r="CH59">
        <v>71.349999999999994</v>
      </c>
      <c r="CI59" s="1">
        <v>40542</v>
      </c>
      <c r="CJ59">
        <v>82.924999999999997</v>
      </c>
      <c r="CK59" s="1">
        <v>40605</v>
      </c>
      <c r="CL59">
        <v>100.675</v>
      </c>
      <c r="CM59" s="1">
        <v>40633</v>
      </c>
      <c r="CN59">
        <v>103.75</v>
      </c>
      <c r="CO59" s="1">
        <v>40665</v>
      </c>
      <c r="CP59">
        <v>97.575000000000003</v>
      </c>
      <c r="CQ59" s="1">
        <v>40724</v>
      </c>
      <c r="CR59">
        <v>86.224999999999994</v>
      </c>
      <c r="CS59" s="1">
        <v>40786</v>
      </c>
      <c r="CT59">
        <v>82.9</v>
      </c>
      <c r="CU59" s="1">
        <v>40848</v>
      </c>
      <c r="CV59">
        <v>90.075000000000003</v>
      </c>
      <c r="CW59" s="1">
        <v>40907</v>
      </c>
      <c r="CX59">
        <v>87.7</v>
      </c>
      <c r="CY59" s="1">
        <v>40973</v>
      </c>
      <c r="CZ59">
        <v>98.5</v>
      </c>
      <c r="DA59" s="1">
        <v>40998</v>
      </c>
      <c r="DB59">
        <v>91.65</v>
      </c>
      <c r="DC59" s="1">
        <v>41031</v>
      </c>
      <c r="DD59">
        <v>86.125</v>
      </c>
      <c r="DE59" s="1">
        <v>41089</v>
      </c>
      <c r="DF59">
        <v>82.95</v>
      </c>
      <c r="DG59" s="1">
        <v>41150</v>
      </c>
      <c r="DH59">
        <v>71.025000000000006</v>
      </c>
      <c r="DI59" s="1">
        <v>41213</v>
      </c>
      <c r="DJ59">
        <v>84.474999999999994</v>
      </c>
      <c r="DK59" s="1">
        <v>41274</v>
      </c>
      <c r="DL59">
        <v>88.724999999999994</v>
      </c>
      <c r="DM59" s="1">
        <v>41337</v>
      </c>
      <c r="DN59">
        <v>90.575000000000003</v>
      </c>
      <c r="DO59" s="1">
        <v>41366</v>
      </c>
      <c r="DP59">
        <v>92.05</v>
      </c>
      <c r="DQ59" s="1">
        <v>41396</v>
      </c>
      <c r="DR59">
        <v>92.05</v>
      </c>
      <c r="DS59" s="1">
        <v>41456</v>
      </c>
      <c r="DT59">
        <v>85.8</v>
      </c>
      <c r="DU59" s="1">
        <v>41515</v>
      </c>
      <c r="DV59">
        <v>84.3</v>
      </c>
      <c r="DW59" s="1">
        <v>41577</v>
      </c>
      <c r="DX59">
        <v>93.1</v>
      </c>
      <c r="DY59" s="1">
        <v>41639</v>
      </c>
      <c r="DZ59">
        <v>90.674999999999997</v>
      </c>
      <c r="EA59" s="1">
        <v>41702</v>
      </c>
      <c r="EB59">
        <v>115.75</v>
      </c>
      <c r="EC59" s="1">
        <v>41730</v>
      </c>
      <c r="ED59">
        <v>124.8</v>
      </c>
      <c r="EE59" s="1">
        <v>41760</v>
      </c>
      <c r="EF59">
        <v>122.9</v>
      </c>
      <c r="EG59" s="1">
        <v>41822</v>
      </c>
      <c r="EH59">
        <v>115.1</v>
      </c>
      <c r="EI59" s="1">
        <v>41880</v>
      </c>
      <c r="EJ59">
        <v>92</v>
      </c>
      <c r="EK59" s="1">
        <v>41942</v>
      </c>
      <c r="EL59">
        <v>86.95</v>
      </c>
      <c r="EM59" s="1">
        <v>42004</v>
      </c>
      <c r="EN59">
        <v>83.275000000000006</v>
      </c>
      <c r="EO59" s="1">
        <v>42067</v>
      </c>
      <c r="EP59">
        <v>81.55</v>
      </c>
      <c r="EQ59" s="1">
        <v>42095</v>
      </c>
      <c r="ER59">
        <v>77.349999999999994</v>
      </c>
      <c r="ES59" s="1">
        <v>42124</v>
      </c>
      <c r="ET59">
        <v>82.375</v>
      </c>
      <c r="EU59" s="1">
        <v>42186</v>
      </c>
      <c r="EV59">
        <v>65.325000000000003</v>
      </c>
      <c r="EW59" s="1">
        <v>42247</v>
      </c>
      <c r="EX59">
        <v>63.625</v>
      </c>
      <c r="EY59" s="1">
        <v>42307</v>
      </c>
      <c r="EZ59">
        <v>62.75</v>
      </c>
      <c r="FA59" s="1">
        <v>42369</v>
      </c>
      <c r="FB59">
        <v>65.95</v>
      </c>
      <c r="FC59" s="1">
        <v>42433</v>
      </c>
      <c r="FD59">
        <v>81.224999999999994</v>
      </c>
      <c r="FE59" s="1">
        <v>42461</v>
      </c>
      <c r="FF59">
        <v>79.275000000000006</v>
      </c>
      <c r="FG59" s="1">
        <v>42492</v>
      </c>
      <c r="FH59">
        <v>81.849999999999994</v>
      </c>
      <c r="FI59" s="1">
        <v>42550</v>
      </c>
      <c r="FJ59">
        <v>71.650000000000006</v>
      </c>
      <c r="FK59" s="1">
        <v>42613</v>
      </c>
      <c r="FL59">
        <v>57.524999999999999</v>
      </c>
      <c r="FM59" s="1">
        <v>42675</v>
      </c>
      <c r="FN59">
        <v>52.7</v>
      </c>
      <c r="FO59" s="1">
        <v>42733</v>
      </c>
      <c r="FP59">
        <v>66.224999999999994</v>
      </c>
      <c r="FQ59" s="1">
        <v>42800</v>
      </c>
      <c r="FR59">
        <v>76.75</v>
      </c>
      <c r="FS59" s="1">
        <v>42824</v>
      </c>
      <c r="FT59">
        <v>74.375</v>
      </c>
      <c r="FU59" s="1">
        <v>42857</v>
      </c>
      <c r="FV59">
        <v>75.349999999999994</v>
      </c>
      <c r="FW59" s="1">
        <v>42916</v>
      </c>
      <c r="FX59">
        <v>70.45</v>
      </c>
      <c r="FY59" s="1">
        <v>42977</v>
      </c>
      <c r="FZ59">
        <v>57.2</v>
      </c>
      <c r="GA59" s="1">
        <v>43040</v>
      </c>
      <c r="GB59">
        <v>72.150000000000006</v>
      </c>
      <c r="GC59" s="1">
        <v>43098</v>
      </c>
      <c r="GD59">
        <v>75.650000000000006</v>
      </c>
      <c r="GE59" s="1">
        <v>43164</v>
      </c>
      <c r="GF59">
        <v>80.974999999999994</v>
      </c>
      <c r="GG59" s="1">
        <v>43192</v>
      </c>
      <c r="GH59">
        <v>74.7</v>
      </c>
      <c r="GI59" s="1">
        <v>43222</v>
      </c>
      <c r="GJ59">
        <v>75.75</v>
      </c>
      <c r="GK59" s="1">
        <v>43280</v>
      </c>
      <c r="GL59">
        <v>59.774999999999999</v>
      </c>
      <c r="GM59" s="1">
        <v>43341</v>
      </c>
      <c r="GN59">
        <v>53.725000000000001</v>
      </c>
      <c r="GO59" s="1">
        <v>43404</v>
      </c>
      <c r="GP59">
        <v>65.325000000000003</v>
      </c>
      <c r="GQ59" s="1">
        <v>43465</v>
      </c>
      <c r="GR59">
        <v>67.075000000000003</v>
      </c>
      <c r="GS59" s="1">
        <v>43528</v>
      </c>
      <c r="GT59">
        <v>75.174999999999997</v>
      </c>
      <c r="GU59" s="1">
        <v>43556</v>
      </c>
      <c r="GV59">
        <v>92.224999999999994</v>
      </c>
      <c r="GW59" s="1">
        <v>43587</v>
      </c>
      <c r="GX59">
        <v>96.275000000000006</v>
      </c>
      <c r="GY59" s="1">
        <v>43648</v>
      </c>
      <c r="GZ59">
        <v>73.05</v>
      </c>
      <c r="HA59" s="1">
        <v>43706</v>
      </c>
      <c r="HB59">
        <v>65.650000000000006</v>
      </c>
      <c r="HC59" s="1">
        <v>43768</v>
      </c>
      <c r="HD59">
        <v>73.275000000000006</v>
      </c>
    </row>
    <row r="60" spans="1:212" x14ac:dyDescent="0.3">
      <c r="A60" s="1">
        <v>38293</v>
      </c>
      <c r="B60">
        <v>69.724999999999994</v>
      </c>
      <c r="C60" s="1">
        <v>38352</v>
      </c>
      <c r="D60">
        <v>76.8</v>
      </c>
      <c r="E60" s="1">
        <v>38415</v>
      </c>
      <c r="F60">
        <v>81.325000000000003</v>
      </c>
      <c r="G60" s="1">
        <v>38446</v>
      </c>
      <c r="H60">
        <v>79.424999999999997</v>
      </c>
      <c r="I60" s="1">
        <v>38475</v>
      </c>
      <c r="J60">
        <v>75.674999999999997</v>
      </c>
      <c r="K60" s="1">
        <v>38533</v>
      </c>
      <c r="L60">
        <v>56.55</v>
      </c>
      <c r="M60" s="1">
        <v>38596</v>
      </c>
      <c r="N60">
        <v>60.524999999999999</v>
      </c>
      <c r="O60" s="1">
        <v>38658</v>
      </c>
      <c r="P60">
        <v>65.924999999999997</v>
      </c>
      <c r="Q60" s="1">
        <v>38716</v>
      </c>
      <c r="R60">
        <v>68.474999999999994</v>
      </c>
      <c r="S60" s="1">
        <v>38783</v>
      </c>
      <c r="T60">
        <v>68.650000000000006</v>
      </c>
      <c r="U60" s="1">
        <v>38807</v>
      </c>
      <c r="V60">
        <v>65.650000000000006</v>
      </c>
      <c r="W60" s="1">
        <v>38840</v>
      </c>
      <c r="X60">
        <v>65.974999999999994</v>
      </c>
      <c r="Y60" s="1">
        <v>38901</v>
      </c>
      <c r="Z60">
        <v>62.4</v>
      </c>
      <c r="AA60" s="1">
        <v>38960</v>
      </c>
      <c r="AB60">
        <v>63.7</v>
      </c>
      <c r="AC60" s="1">
        <v>39023</v>
      </c>
      <c r="AD60">
        <v>67.8</v>
      </c>
      <c r="AE60" s="1">
        <v>39084</v>
      </c>
      <c r="AF60">
        <v>65.525000000000006</v>
      </c>
      <c r="AG60" s="1">
        <v>39147</v>
      </c>
      <c r="AH60">
        <v>75.575000000000003</v>
      </c>
      <c r="AI60" s="1">
        <v>39174</v>
      </c>
      <c r="AJ60">
        <v>75.650000000000006</v>
      </c>
      <c r="AK60" s="1">
        <v>39205</v>
      </c>
      <c r="AL60">
        <v>72.875</v>
      </c>
      <c r="AM60" s="1">
        <v>39265</v>
      </c>
      <c r="AN60">
        <v>64.05</v>
      </c>
      <c r="AO60" s="1">
        <v>39324</v>
      </c>
      <c r="AP60">
        <v>68.974999999999994</v>
      </c>
      <c r="AQ60" s="1">
        <v>39387</v>
      </c>
      <c r="AR60">
        <v>59.9</v>
      </c>
      <c r="AS60" s="1">
        <v>39450</v>
      </c>
      <c r="AT60">
        <v>62.375</v>
      </c>
      <c r="AU60" s="1">
        <v>39512</v>
      </c>
      <c r="AV60">
        <v>72.8</v>
      </c>
      <c r="AW60" s="1">
        <v>39541</v>
      </c>
      <c r="AX60">
        <v>72.150000000000006</v>
      </c>
      <c r="AY60" s="1">
        <v>39570</v>
      </c>
      <c r="AZ60">
        <v>76.099999999999994</v>
      </c>
      <c r="BA60" s="1">
        <v>39631</v>
      </c>
      <c r="BB60">
        <v>69.650000000000006</v>
      </c>
      <c r="BC60" s="1">
        <v>39693</v>
      </c>
      <c r="BD60">
        <v>69.95</v>
      </c>
      <c r="BE60" s="1">
        <v>39752</v>
      </c>
      <c r="BF60">
        <v>62.975000000000001</v>
      </c>
      <c r="BG60" s="1">
        <v>39815</v>
      </c>
      <c r="BH60">
        <v>71.275000000000006</v>
      </c>
      <c r="BI60" s="1">
        <v>39877</v>
      </c>
      <c r="BJ60">
        <v>73.174999999999997</v>
      </c>
      <c r="BK60" s="1">
        <v>39905</v>
      </c>
      <c r="BL60">
        <v>73.150000000000006</v>
      </c>
      <c r="BM60" s="1">
        <v>39934</v>
      </c>
      <c r="BN60">
        <v>69.575000000000003</v>
      </c>
      <c r="BO60" s="1">
        <v>40000</v>
      </c>
      <c r="BP60">
        <v>57.95</v>
      </c>
      <c r="BQ60" s="1">
        <v>40057</v>
      </c>
      <c r="BR60">
        <v>47.475000000000001</v>
      </c>
      <c r="BS60" s="1">
        <v>40119</v>
      </c>
      <c r="BT60">
        <v>64.599999999999994</v>
      </c>
      <c r="BU60" s="1">
        <v>40182</v>
      </c>
      <c r="BV60">
        <v>70.45</v>
      </c>
      <c r="BW60" s="1">
        <v>40242</v>
      </c>
      <c r="BX60">
        <v>81.875</v>
      </c>
      <c r="BY60" s="1">
        <v>40273</v>
      </c>
      <c r="BZ60">
        <v>85.95</v>
      </c>
      <c r="CA60" s="1">
        <v>40301</v>
      </c>
      <c r="CB60">
        <v>87.2</v>
      </c>
      <c r="CC60" s="1">
        <v>40360</v>
      </c>
      <c r="CD60">
        <v>75.849999999999994</v>
      </c>
      <c r="CE60" s="1">
        <v>40422</v>
      </c>
      <c r="CF60">
        <v>72.875</v>
      </c>
      <c r="CG60" s="1">
        <v>40484</v>
      </c>
      <c r="CH60">
        <v>72.375</v>
      </c>
      <c r="CI60" s="1">
        <v>40543</v>
      </c>
      <c r="CJ60">
        <v>83.875</v>
      </c>
      <c r="CK60" s="1">
        <v>40606</v>
      </c>
      <c r="CL60">
        <v>101.05</v>
      </c>
      <c r="CM60" s="1">
        <v>40634</v>
      </c>
      <c r="CN60">
        <v>103.4</v>
      </c>
      <c r="CO60" s="1">
        <v>40666</v>
      </c>
      <c r="CP60">
        <v>94.575000000000003</v>
      </c>
      <c r="CQ60" s="1">
        <v>40725</v>
      </c>
      <c r="CR60">
        <v>86.775000000000006</v>
      </c>
      <c r="CS60" s="1">
        <v>40787</v>
      </c>
      <c r="CT60">
        <v>82</v>
      </c>
      <c r="CU60" s="1">
        <v>40849</v>
      </c>
      <c r="CV60">
        <v>89.724999999999994</v>
      </c>
      <c r="CW60" s="1">
        <v>40911</v>
      </c>
      <c r="CX60">
        <v>88.45</v>
      </c>
      <c r="CY60" s="1">
        <v>40974</v>
      </c>
      <c r="CZ60">
        <v>95.924999999999997</v>
      </c>
      <c r="DA60" s="1">
        <v>41001</v>
      </c>
      <c r="DB60">
        <v>92.7</v>
      </c>
      <c r="DC60" s="1">
        <v>41032</v>
      </c>
      <c r="DD60">
        <v>86.8</v>
      </c>
      <c r="DE60" s="1">
        <v>41092</v>
      </c>
      <c r="DF60">
        <v>83.1</v>
      </c>
      <c r="DG60" s="1">
        <v>41151</v>
      </c>
      <c r="DH60">
        <v>71.8</v>
      </c>
      <c r="DI60" s="1">
        <v>41214</v>
      </c>
      <c r="DJ60">
        <v>84.15</v>
      </c>
      <c r="DK60" s="1">
        <v>41276</v>
      </c>
      <c r="DL60">
        <v>89.25</v>
      </c>
      <c r="DM60" s="1">
        <v>41338</v>
      </c>
      <c r="DN60">
        <v>89.55</v>
      </c>
      <c r="DO60" s="1">
        <v>41367</v>
      </c>
      <c r="DP60">
        <v>92.45</v>
      </c>
      <c r="DQ60" s="1">
        <v>41397</v>
      </c>
      <c r="DR60">
        <v>91.5</v>
      </c>
      <c r="DS60" s="1">
        <v>41457</v>
      </c>
      <c r="DT60">
        <v>85.3</v>
      </c>
      <c r="DU60" s="1">
        <v>41516</v>
      </c>
      <c r="DV60">
        <v>84.75</v>
      </c>
      <c r="DW60" s="1">
        <v>41578</v>
      </c>
      <c r="DX60">
        <v>92.025000000000006</v>
      </c>
      <c r="DY60" s="1">
        <v>41641</v>
      </c>
      <c r="DZ60">
        <v>91.8</v>
      </c>
      <c r="EA60" s="1">
        <v>41703</v>
      </c>
      <c r="EB60">
        <v>117.75</v>
      </c>
      <c r="EC60" s="1">
        <v>41731</v>
      </c>
      <c r="ED60">
        <v>122.02500000000001</v>
      </c>
      <c r="EE60" s="1">
        <v>41761</v>
      </c>
      <c r="EF60">
        <v>121.65</v>
      </c>
      <c r="EG60" s="1">
        <v>41823</v>
      </c>
      <c r="EH60">
        <v>116.75</v>
      </c>
      <c r="EI60" s="1">
        <v>41884</v>
      </c>
      <c r="EJ60">
        <v>93.4</v>
      </c>
      <c r="EK60" s="1">
        <v>41943</v>
      </c>
      <c r="EL60">
        <v>88.05</v>
      </c>
      <c r="EM60" s="1">
        <v>42006</v>
      </c>
      <c r="EN60">
        <v>83.5</v>
      </c>
      <c r="EO60" s="1">
        <v>42068</v>
      </c>
      <c r="EP60">
        <v>80.400000000000006</v>
      </c>
      <c r="EQ60" s="1">
        <v>42096</v>
      </c>
      <c r="ER60">
        <v>77.05</v>
      </c>
      <c r="ES60" s="1">
        <v>42125</v>
      </c>
      <c r="ET60">
        <v>81.974999999999994</v>
      </c>
      <c r="EU60" s="1">
        <v>42187</v>
      </c>
      <c r="EV60">
        <v>66.275000000000006</v>
      </c>
      <c r="EW60" s="1">
        <v>42248</v>
      </c>
      <c r="EX60">
        <v>62.975000000000001</v>
      </c>
      <c r="EY60" s="1">
        <v>42310</v>
      </c>
      <c r="EZ60">
        <v>61.975000000000001</v>
      </c>
      <c r="FA60" s="1">
        <v>42373</v>
      </c>
      <c r="FB60">
        <v>65.45</v>
      </c>
      <c r="FC60" s="1">
        <v>42436</v>
      </c>
      <c r="FD60">
        <v>81.2</v>
      </c>
      <c r="FE60" s="1">
        <v>42464</v>
      </c>
      <c r="FF60">
        <v>78.75</v>
      </c>
      <c r="FG60" s="1">
        <v>42493</v>
      </c>
      <c r="FH60">
        <v>81.924999999999997</v>
      </c>
      <c r="FI60" s="1">
        <v>42551</v>
      </c>
      <c r="FJ60">
        <v>71.7</v>
      </c>
      <c r="FK60" s="1">
        <v>42614</v>
      </c>
      <c r="FL60">
        <v>58</v>
      </c>
      <c r="FM60" s="1">
        <v>42676</v>
      </c>
      <c r="FN60">
        <v>54</v>
      </c>
      <c r="FO60" s="1">
        <v>42734</v>
      </c>
      <c r="FP60">
        <v>68.075000000000003</v>
      </c>
      <c r="FQ60" s="1">
        <v>42801</v>
      </c>
      <c r="FR60">
        <v>77.424999999999997</v>
      </c>
      <c r="FS60" s="1">
        <v>42825</v>
      </c>
      <c r="FT60">
        <v>74.025000000000006</v>
      </c>
      <c r="FU60" s="1">
        <v>42858</v>
      </c>
      <c r="FV60">
        <v>75.875</v>
      </c>
      <c r="FW60" s="1">
        <v>42919</v>
      </c>
      <c r="FX60">
        <v>71.55</v>
      </c>
      <c r="FY60" s="1">
        <v>42978</v>
      </c>
      <c r="FZ60">
        <v>58.024999999999999</v>
      </c>
      <c r="GA60" s="1">
        <v>43041</v>
      </c>
      <c r="GB60">
        <v>72.05</v>
      </c>
      <c r="GC60" s="1">
        <v>43102</v>
      </c>
      <c r="GD60">
        <v>74.849999999999994</v>
      </c>
      <c r="GE60" s="1">
        <v>43165</v>
      </c>
      <c r="GF60">
        <v>79.95</v>
      </c>
      <c r="GG60" s="1">
        <v>43193</v>
      </c>
      <c r="GH60">
        <v>73.325000000000003</v>
      </c>
      <c r="GI60" s="1">
        <v>43223</v>
      </c>
      <c r="GJ60">
        <v>75.55</v>
      </c>
      <c r="GK60" s="1">
        <v>43283</v>
      </c>
      <c r="GL60">
        <v>58.575000000000003</v>
      </c>
      <c r="GM60" s="1">
        <v>43342</v>
      </c>
      <c r="GN60">
        <v>52.625</v>
      </c>
      <c r="GO60" s="1">
        <v>43405</v>
      </c>
      <c r="GP60">
        <v>65.05</v>
      </c>
      <c r="GQ60" s="1">
        <v>43467</v>
      </c>
      <c r="GR60">
        <v>67.55</v>
      </c>
      <c r="GS60" s="1">
        <v>43529</v>
      </c>
      <c r="GT60">
        <v>76.3</v>
      </c>
      <c r="GU60" s="1">
        <v>43557</v>
      </c>
      <c r="GV60">
        <v>95.025000000000006</v>
      </c>
      <c r="GW60" s="1">
        <v>43588</v>
      </c>
      <c r="GX60">
        <v>96.9</v>
      </c>
      <c r="GY60" s="1">
        <v>43649</v>
      </c>
      <c r="GZ60">
        <v>72.8</v>
      </c>
      <c r="HA60" s="1">
        <v>43707</v>
      </c>
      <c r="HB60">
        <v>63.375</v>
      </c>
      <c r="HC60" s="1">
        <v>43769</v>
      </c>
      <c r="HD60">
        <v>73.325000000000003</v>
      </c>
    </row>
    <row r="61" spans="1:212" x14ac:dyDescent="0.3">
      <c r="A61" s="1">
        <v>38294</v>
      </c>
      <c r="B61">
        <v>71.150000000000006</v>
      </c>
      <c r="C61" s="1">
        <v>38355</v>
      </c>
      <c r="D61">
        <v>77.2</v>
      </c>
      <c r="E61" s="1">
        <v>38418</v>
      </c>
      <c r="F61">
        <v>81.45</v>
      </c>
      <c r="G61" s="1">
        <v>38447</v>
      </c>
      <c r="H61">
        <v>78.275000000000006</v>
      </c>
      <c r="I61" s="1">
        <v>38476</v>
      </c>
      <c r="J61">
        <v>75.924999999999997</v>
      </c>
      <c r="K61" s="1">
        <v>38534</v>
      </c>
      <c r="L61">
        <v>58.05</v>
      </c>
      <c r="M61" s="1">
        <v>38597</v>
      </c>
      <c r="N61">
        <v>60.4</v>
      </c>
      <c r="O61" s="1">
        <v>38659</v>
      </c>
      <c r="P61">
        <v>65.95</v>
      </c>
      <c r="Q61" s="1">
        <v>38720</v>
      </c>
      <c r="R61">
        <v>67.95</v>
      </c>
      <c r="S61" s="1">
        <v>38784</v>
      </c>
      <c r="T61">
        <v>68.3</v>
      </c>
      <c r="U61" s="1">
        <v>38810</v>
      </c>
      <c r="V61">
        <v>66.224999999999994</v>
      </c>
      <c r="W61" s="1">
        <v>38841</v>
      </c>
      <c r="X61">
        <v>65.025000000000006</v>
      </c>
      <c r="Y61" s="1">
        <v>38903</v>
      </c>
      <c r="Z61">
        <v>62.85</v>
      </c>
      <c r="AA61" s="1">
        <v>38961</v>
      </c>
      <c r="AB61">
        <v>64.349999999999994</v>
      </c>
      <c r="AC61" s="1">
        <v>39024</v>
      </c>
      <c r="AD61">
        <v>67.25</v>
      </c>
      <c r="AE61" s="1">
        <v>39085</v>
      </c>
      <c r="AF61">
        <v>63.55</v>
      </c>
      <c r="AG61" s="1">
        <v>39148</v>
      </c>
      <c r="AH61">
        <v>76.125</v>
      </c>
      <c r="AI61" s="1">
        <v>39175</v>
      </c>
      <c r="AJ61">
        <v>76.325000000000003</v>
      </c>
      <c r="AK61" s="1">
        <v>39206</v>
      </c>
      <c r="AL61">
        <v>73.3</v>
      </c>
      <c r="AM61" s="1">
        <v>39266</v>
      </c>
      <c r="AN61">
        <v>64.8</v>
      </c>
      <c r="AO61" s="1">
        <v>39325</v>
      </c>
      <c r="AP61">
        <v>68.825000000000003</v>
      </c>
      <c r="AQ61" s="1">
        <v>39388</v>
      </c>
      <c r="AR61">
        <v>59.875</v>
      </c>
      <c r="AS61" s="1">
        <v>39451</v>
      </c>
      <c r="AT61">
        <v>61.9</v>
      </c>
      <c r="AU61" s="1">
        <v>39513</v>
      </c>
      <c r="AV61">
        <v>73.775000000000006</v>
      </c>
      <c r="AW61" s="1">
        <v>39542</v>
      </c>
      <c r="AX61">
        <v>74.125</v>
      </c>
      <c r="AY61" s="1">
        <v>39573</v>
      </c>
      <c r="AZ61">
        <v>77.05</v>
      </c>
      <c r="BA61" s="1">
        <v>39632</v>
      </c>
      <c r="BB61">
        <v>69.45</v>
      </c>
      <c r="BC61" s="1">
        <v>39694</v>
      </c>
      <c r="BD61">
        <v>68.75</v>
      </c>
      <c r="BE61" s="1">
        <v>39755</v>
      </c>
      <c r="BF61">
        <v>61.9</v>
      </c>
      <c r="BG61" s="1">
        <v>39818</v>
      </c>
      <c r="BH61">
        <v>70.3</v>
      </c>
      <c r="BI61" s="1">
        <v>39878</v>
      </c>
      <c r="BJ61">
        <v>73.724999999999994</v>
      </c>
      <c r="BK61" s="1">
        <v>39906</v>
      </c>
      <c r="BL61">
        <v>74.275000000000006</v>
      </c>
      <c r="BM61" s="1">
        <v>39937</v>
      </c>
      <c r="BN61">
        <v>68.075000000000003</v>
      </c>
      <c r="BO61" s="1">
        <v>40001</v>
      </c>
      <c r="BP61">
        <v>58.15</v>
      </c>
      <c r="BQ61" s="1">
        <v>40058</v>
      </c>
      <c r="BR61">
        <v>46.85</v>
      </c>
      <c r="BS61" s="1">
        <v>40120</v>
      </c>
      <c r="BT61">
        <v>64.525000000000006</v>
      </c>
      <c r="BU61" s="1">
        <v>40183</v>
      </c>
      <c r="BV61">
        <v>71.275000000000006</v>
      </c>
      <c r="BW61" s="1">
        <v>40245</v>
      </c>
      <c r="BX61">
        <v>81.45</v>
      </c>
      <c r="BY61" s="1">
        <v>40274</v>
      </c>
      <c r="BZ61">
        <v>84.8</v>
      </c>
      <c r="CA61" s="1">
        <v>40302</v>
      </c>
      <c r="CB61">
        <v>86.95</v>
      </c>
      <c r="CC61" s="1">
        <v>40361</v>
      </c>
      <c r="CD61">
        <v>73.75</v>
      </c>
      <c r="CE61" s="1">
        <v>40423</v>
      </c>
      <c r="CF61">
        <v>74.150000000000006</v>
      </c>
      <c r="CG61" s="1">
        <v>40485</v>
      </c>
      <c r="CH61">
        <v>72.55</v>
      </c>
      <c r="CI61" s="1">
        <v>40546</v>
      </c>
      <c r="CJ61">
        <v>82.55</v>
      </c>
      <c r="CK61" s="1">
        <v>40609</v>
      </c>
      <c r="CL61">
        <v>99.474999999999994</v>
      </c>
      <c r="CM61" s="1">
        <v>40637</v>
      </c>
      <c r="CN61">
        <v>103.55</v>
      </c>
      <c r="CO61" s="1">
        <v>40667</v>
      </c>
      <c r="CP61">
        <v>94.325000000000003</v>
      </c>
      <c r="CQ61" s="1">
        <v>40729</v>
      </c>
      <c r="CR61">
        <v>86.35</v>
      </c>
      <c r="CS61" s="1">
        <v>40788</v>
      </c>
      <c r="CT61">
        <v>83.1</v>
      </c>
      <c r="CU61" s="1">
        <v>40850</v>
      </c>
      <c r="CV61">
        <v>89.75</v>
      </c>
      <c r="CW61" s="1">
        <v>40912</v>
      </c>
      <c r="CX61">
        <v>87.75</v>
      </c>
      <c r="CY61" s="1">
        <v>40975</v>
      </c>
      <c r="CZ61">
        <v>95.55</v>
      </c>
      <c r="DA61" s="1">
        <v>41002</v>
      </c>
      <c r="DB61">
        <v>91.95</v>
      </c>
      <c r="DC61" s="1">
        <v>41033</v>
      </c>
      <c r="DD61">
        <v>86.1</v>
      </c>
      <c r="DE61" s="1">
        <v>41093</v>
      </c>
      <c r="DF61">
        <v>83.2</v>
      </c>
      <c r="DG61" s="1">
        <v>41152</v>
      </c>
      <c r="DH61">
        <v>72.400000000000006</v>
      </c>
      <c r="DI61" s="1">
        <v>41215</v>
      </c>
      <c r="DJ61">
        <v>83.9</v>
      </c>
      <c r="DK61" s="1">
        <v>41277</v>
      </c>
      <c r="DL61">
        <v>90.174999999999997</v>
      </c>
      <c r="DM61" s="1">
        <v>41339</v>
      </c>
      <c r="DN61">
        <v>89.45</v>
      </c>
      <c r="DO61" s="1">
        <v>41368</v>
      </c>
      <c r="DP61">
        <v>91.75</v>
      </c>
      <c r="DQ61" s="1">
        <v>41400</v>
      </c>
      <c r="DR61">
        <v>90.05</v>
      </c>
      <c r="DS61" s="1">
        <v>41458</v>
      </c>
      <c r="DT61">
        <v>85.15</v>
      </c>
      <c r="DU61" s="1">
        <v>41520</v>
      </c>
      <c r="DV61">
        <v>84.974999999999994</v>
      </c>
      <c r="DW61" s="1">
        <v>41579</v>
      </c>
      <c r="DX61">
        <v>91.224999999999994</v>
      </c>
      <c r="DY61" s="1">
        <v>41642</v>
      </c>
      <c r="DZ61">
        <v>91.575000000000003</v>
      </c>
      <c r="EA61" s="1">
        <v>41704</v>
      </c>
      <c r="EB61">
        <v>119.35</v>
      </c>
      <c r="EC61" s="1">
        <v>41732</v>
      </c>
      <c r="ED61">
        <v>120.55</v>
      </c>
      <c r="EE61" s="1">
        <v>41764</v>
      </c>
      <c r="EF61">
        <v>122.1</v>
      </c>
      <c r="EG61" s="1">
        <v>41827</v>
      </c>
      <c r="EH61">
        <v>117.85</v>
      </c>
      <c r="EI61" s="1">
        <v>41885</v>
      </c>
      <c r="EJ61">
        <v>93.1</v>
      </c>
      <c r="EK61" s="1">
        <v>41946</v>
      </c>
      <c r="EL61">
        <v>89</v>
      </c>
      <c r="EM61" s="1">
        <v>42009</v>
      </c>
      <c r="EN61">
        <v>82.8</v>
      </c>
      <c r="EO61" s="1">
        <v>42069</v>
      </c>
      <c r="EP61">
        <v>80.05</v>
      </c>
      <c r="EQ61" s="1">
        <v>42100</v>
      </c>
      <c r="ER61">
        <v>77.724999999999994</v>
      </c>
      <c r="ES61" s="1">
        <v>42128</v>
      </c>
      <c r="ET61">
        <v>82.65</v>
      </c>
      <c r="EU61" s="1">
        <v>42191</v>
      </c>
      <c r="EV61">
        <v>65.599999999999994</v>
      </c>
      <c r="EW61" s="1">
        <v>42249</v>
      </c>
      <c r="EX61">
        <v>64.674999999999997</v>
      </c>
      <c r="EY61" s="1">
        <v>42311</v>
      </c>
      <c r="EZ61">
        <v>61.075000000000003</v>
      </c>
      <c r="FA61" s="1">
        <v>42374</v>
      </c>
      <c r="FB61">
        <v>66.075000000000003</v>
      </c>
      <c r="FC61" s="1">
        <v>42437</v>
      </c>
      <c r="FD61">
        <v>81.5</v>
      </c>
      <c r="FE61" s="1">
        <v>42465</v>
      </c>
      <c r="FF61">
        <v>79</v>
      </c>
      <c r="FG61" s="1">
        <v>42494</v>
      </c>
      <c r="FH61">
        <v>81.424999999999997</v>
      </c>
      <c r="FI61" s="1">
        <v>42552</v>
      </c>
      <c r="FJ61">
        <v>72.349999999999994</v>
      </c>
      <c r="FK61" s="1">
        <v>42615</v>
      </c>
      <c r="FL61">
        <v>55.375</v>
      </c>
      <c r="FM61" s="1">
        <v>42677</v>
      </c>
      <c r="FN61">
        <v>53.5</v>
      </c>
      <c r="FO61" s="1">
        <v>42738</v>
      </c>
      <c r="FP61">
        <v>66.900000000000006</v>
      </c>
      <c r="FQ61" s="1">
        <v>42802</v>
      </c>
      <c r="FR61">
        <v>77.325000000000003</v>
      </c>
      <c r="FS61" s="1">
        <v>42828</v>
      </c>
      <c r="FT61">
        <v>72.724999999999994</v>
      </c>
      <c r="FU61" s="1">
        <v>42859</v>
      </c>
      <c r="FV61">
        <v>76.625</v>
      </c>
      <c r="FW61" s="1">
        <v>42921</v>
      </c>
      <c r="FX61">
        <v>72.125</v>
      </c>
      <c r="FY61" s="1">
        <v>42979</v>
      </c>
      <c r="FZ61">
        <v>58.05</v>
      </c>
      <c r="GA61" s="1">
        <v>43042</v>
      </c>
      <c r="GB61">
        <v>71.974999999999994</v>
      </c>
      <c r="GC61" s="1">
        <v>43103</v>
      </c>
      <c r="GD61">
        <v>75.424999999999997</v>
      </c>
      <c r="GE61" s="1">
        <v>43166</v>
      </c>
      <c r="GF61">
        <v>78.599999999999994</v>
      </c>
      <c r="GG61" s="1">
        <v>43194</v>
      </c>
      <c r="GH61">
        <v>75.174999999999997</v>
      </c>
      <c r="GI61" s="1">
        <v>43224</v>
      </c>
      <c r="GJ61">
        <v>75.599999999999994</v>
      </c>
      <c r="GK61" s="1">
        <v>43284</v>
      </c>
      <c r="GL61">
        <v>59.774999999999999</v>
      </c>
      <c r="GM61" s="1">
        <v>43343</v>
      </c>
      <c r="GN61">
        <v>53.4</v>
      </c>
      <c r="GO61" s="1">
        <v>43406</v>
      </c>
      <c r="GP61">
        <v>64.650000000000006</v>
      </c>
      <c r="GQ61" s="1">
        <v>43468</v>
      </c>
      <c r="GR61">
        <v>67.424999999999997</v>
      </c>
      <c r="GS61" s="1">
        <v>43530</v>
      </c>
      <c r="GT61">
        <v>75.75</v>
      </c>
      <c r="GU61" s="1">
        <v>43558</v>
      </c>
      <c r="GV61">
        <v>97.275000000000006</v>
      </c>
      <c r="GW61" s="1">
        <v>43591</v>
      </c>
      <c r="GX61">
        <v>93.9</v>
      </c>
      <c r="GY61" s="1">
        <v>43651</v>
      </c>
      <c r="GZ61">
        <v>70.075000000000003</v>
      </c>
      <c r="HA61" s="1">
        <v>43711</v>
      </c>
      <c r="HB61">
        <v>65.825000000000003</v>
      </c>
      <c r="HC61" s="1">
        <v>43770</v>
      </c>
      <c r="HD61">
        <v>72.575000000000003</v>
      </c>
    </row>
    <row r="62" spans="1:212" x14ac:dyDescent="0.3">
      <c r="A62" s="1">
        <v>38295</v>
      </c>
      <c r="B62">
        <v>72.900000000000006</v>
      </c>
      <c r="C62" s="1">
        <v>38356</v>
      </c>
      <c r="D62">
        <v>77.150000000000006</v>
      </c>
      <c r="E62" s="1">
        <v>38419</v>
      </c>
      <c r="F62">
        <v>81.724999999999994</v>
      </c>
      <c r="G62" s="1">
        <v>38448</v>
      </c>
      <c r="H62">
        <v>76.45</v>
      </c>
      <c r="I62" s="1">
        <v>38477</v>
      </c>
      <c r="J62">
        <v>75.924999999999997</v>
      </c>
      <c r="K62" s="1">
        <v>38538</v>
      </c>
      <c r="L62">
        <v>59.1</v>
      </c>
      <c r="M62" s="1">
        <v>38601</v>
      </c>
      <c r="N62">
        <v>61.1</v>
      </c>
      <c r="O62" s="1">
        <v>38660</v>
      </c>
      <c r="P62">
        <v>66.325000000000003</v>
      </c>
      <c r="Q62" s="1">
        <v>38721</v>
      </c>
      <c r="R62">
        <v>67.424999999999997</v>
      </c>
      <c r="S62" s="1">
        <v>38785</v>
      </c>
      <c r="T62">
        <v>67.849999999999994</v>
      </c>
      <c r="U62" s="1">
        <v>38811</v>
      </c>
      <c r="V62">
        <v>64.349999999999994</v>
      </c>
      <c r="W62" s="1">
        <v>38842</v>
      </c>
      <c r="X62">
        <v>65.8</v>
      </c>
      <c r="Y62" s="1">
        <v>38904</v>
      </c>
      <c r="Z62">
        <v>62.575000000000003</v>
      </c>
      <c r="AA62" s="1">
        <v>38965</v>
      </c>
      <c r="AB62">
        <v>65.45</v>
      </c>
      <c r="AC62" s="1">
        <v>39027</v>
      </c>
      <c r="AD62">
        <v>67.775000000000006</v>
      </c>
      <c r="AE62" s="1">
        <v>39086</v>
      </c>
      <c r="AF62">
        <v>63.774999999999999</v>
      </c>
      <c r="AG62" s="1">
        <v>39149</v>
      </c>
      <c r="AH62">
        <v>78.174999999999997</v>
      </c>
      <c r="AI62" s="1">
        <v>39176</v>
      </c>
      <c r="AJ62">
        <v>76.424999999999997</v>
      </c>
      <c r="AK62" s="1">
        <v>39209</v>
      </c>
      <c r="AL62">
        <v>73.599999999999994</v>
      </c>
      <c r="AM62" s="1">
        <v>39268</v>
      </c>
      <c r="AN62">
        <v>64.900000000000006</v>
      </c>
      <c r="AO62" s="1">
        <v>39329</v>
      </c>
      <c r="AP62">
        <v>69.400000000000006</v>
      </c>
      <c r="AQ62" s="1">
        <v>39391</v>
      </c>
      <c r="AR62">
        <v>59.524999999999999</v>
      </c>
      <c r="AS62" s="1">
        <v>39454</v>
      </c>
      <c r="AT62">
        <v>61.45</v>
      </c>
      <c r="AU62" s="1">
        <v>39514</v>
      </c>
      <c r="AV62">
        <v>74.099999999999994</v>
      </c>
      <c r="AW62" s="1">
        <v>39545</v>
      </c>
      <c r="AX62">
        <v>73.849999999999994</v>
      </c>
      <c r="AY62" s="1">
        <v>39574</v>
      </c>
      <c r="AZ62">
        <v>77.724999999999994</v>
      </c>
      <c r="BA62" s="1">
        <v>39636</v>
      </c>
      <c r="BB62">
        <v>68.849999999999994</v>
      </c>
      <c r="BC62" s="1">
        <v>39695</v>
      </c>
      <c r="BD62">
        <v>68.400000000000006</v>
      </c>
      <c r="BE62" s="1">
        <v>39756</v>
      </c>
      <c r="BF62">
        <v>61.85</v>
      </c>
      <c r="BG62" s="1">
        <v>39819</v>
      </c>
      <c r="BH62">
        <v>70.849999999999994</v>
      </c>
      <c r="BI62" s="1">
        <v>39881</v>
      </c>
      <c r="BJ62">
        <v>73.2</v>
      </c>
      <c r="BK62" s="1">
        <v>39909</v>
      </c>
      <c r="BL62">
        <v>73.825000000000003</v>
      </c>
      <c r="BM62" s="1">
        <v>39938</v>
      </c>
      <c r="BN62">
        <v>68.900000000000006</v>
      </c>
      <c r="BO62" s="1">
        <v>40002</v>
      </c>
      <c r="BP62">
        <v>56.75</v>
      </c>
      <c r="BQ62" s="1">
        <v>40059</v>
      </c>
      <c r="BR62">
        <v>47.65</v>
      </c>
      <c r="BS62" s="1">
        <v>40121</v>
      </c>
      <c r="BT62">
        <v>64.325000000000003</v>
      </c>
      <c r="BU62" s="1">
        <v>40184</v>
      </c>
      <c r="BV62">
        <v>70.75</v>
      </c>
      <c r="BW62" s="1">
        <v>40246</v>
      </c>
      <c r="BX62">
        <v>80.474999999999994</v>
      </c>
      <c r="BY62" s="1">
        <v>40275</v>
      </c>
      <c r="BZ62">
        <v>85.025000000000006</v>
      </c>
      <c r="CA62" s="1">
        <v>40303</v>
      </c>
      <c r="CB62">
        <v>84.75</v>
      </c>
      <c r="CC62" s="1">
        <v>40365</v>
      </c>
      <c r="CD62">
        <v>74.125</v>
      </c>
      <c r="CE62" s="1">
        <v>40424</v>
      </c>
      <c r="CF62">
        <v>74.650000000000006</v>
      </c>
      <c r="CG62" s="1">
        <v>40486</v>
      </c>
      <c r="CH62">
        <v>73.8</v>
      </c>
      <c r="CI62" s="1">
        <v>40547</v>
      </c>
      <c r="CJ62">
        <v>81.875</v>
      </c>
      <c r="CK62" s="1">
        <v>40610</v>
      </c>
      <c r="CL62">
        <v>101.675</v>
      </c>
      <c r="CM62" s="1">
        <v>40638</v>
      </c>
      <c r="CN62">
        <v>103.25</v>
      </c>
      <c r="CO62" s="1">
        <v>40668</v>
      </c>
      <c r="CP62">
        <v>94.2</v>
      </c>
      <c r="CQ62" s="1">
        <v>40730</v>
      </c>
      <c r="CR62">
        <v>87.275000000000006</v>
      </c>
      <c r="CS62" s="1">
        <v>40792</v>
      </c>
      <c r="CT62">
        <v>81.25</v>
      </c>
      <c r="CU62" s="1">
        <v>40851</v>
      </c>
      <c r="CV62">
        <v>90.1</v>
      </c>
      <c r="CW62" s="1">
        <v>40913</v>
      </c>
      <c r="CX62">
        <v>87.125</v>
      </c>
      <c r="CY62" s="1">
        <v>40976</v>
      </c>
      <c r="CZ62">
        <v>95.55</v>
      </c>
      <c r="DA62" s="1">
        <v>41003</v>
      </c>
      <c r="DB62">
        <v>91.9</v>
      </c>
      <c r="DC62" s="1">
        <v>41036</v>
      </c>
      <c r="DD62">
        <v>85.9</v>
      </c>
      <c r="DE62" s="1">
        <v>41095</v>
      </c>
      <c r="DF62">
        <v>82.224999999999994</v>
      </c>
      <c r="DG62" s="1">
        <v>41156</v>
      </c>
      <c r="DH62">
        <v>72.45</v>
      </c>
      <c r="DI62" s="1">
        <v>41218</v>
      </c>
      <c r="DJ62">
        <v>82.95</v>
      </c>
      <c r="DK62" s="1">
        <v>41278</v>
      </c>
      <c r="DL62">
        <v>89.85</v>
      </c>
      <c r="DM62" s="1">
        <v>41340</v>
      </c>
      <c r="DN62">
        <v>92.025000000000006</v>
      </c>
      <c r="DO62" s="1">
        <v>41369</v>
      </c>
      <c r="DP62">
        <v>89.55</v>
      </c>
      <c r="DQ62" s="1">
        <v>41401</v>
      </c>
      <c r="DR62">
        <v>90.3</v>
      </c>
      <c r="DS62" s="1">
        <v>41460</v>
      </c>
      <c r="DT62">
        <v>85.05</v>
      </c>
      <c r="DU62" s="1">
        <v>41521</v>
      </c>
      <c r="DV62">
        <v>85.85</v>
      </c>
      <c r="DW62" s="1">
        <v>41582</v>
      </c>
      <c r="DX62">
        <v>91.575000000000003</v>
      </c>
      <c r="DY62" s="1">
        <v>41645</v>
      </c>
      <c r="DZ62">
        <v>91.424999999999997</v>
      </c>
      <c r="EA62" s="1">
        <v>41705</v>
      </c>
      <c r="EB62">
        <v>120.5</v>
      </c>
      <c r="EC62" s="1">
        <v>41733</v>
      </c>
      <c r="ED62">
        <v>117.55</v>
      </c>
      <c r="EE62" s="1">
        <v>41765</v>
      </c>
      <c r="EF62">
        <v>122.8</v>
      </c>
      <c r="EG62" s="1">
        <v>41828</v>
      </c>
      <c r="EH62">
        <v>116.3</v>
      </c>
      <c r="EI62" s="1">
        <v>41886</v>
      </c>
      <c r="EJ62">
        <v>92.45</v>
      </c>
      <c r="EK62" s="1">
        <v>41947</v>
      </c>
      <c r="EL62">
        <v>87.8</v>
      </c>
      <c r="EM62" s="1">
        <v>42010</v>
      </c>
      <c r="EN62">
        <v>81.349999999999994</v>
      </c>
      <c r="EO62" s="1">
        <v>42072</v>
      </c>
      <c r="EP62">
        <v>79.3</v>
      </c>
      <c r="EQ62" s="1">
        <v>42101</v>
      </c>
      <c r="ER62">
        <v>77.599999999999994</v>
      </c>
      <c r="ES62" s="1">
        <v>42129</v>
      </c>
      <c r="ET62">
        <v>83.05</v>
      </c>
      <c r="EU62" s="1">
        <v>42192</v>
      </c>
      <c r="EV62">
        <v>65.8</v>
      </c>
      <c r="EW62" s="1">
        <v>42250</v>
      </c>
      <c r="EX62">
        <v>64.025000000000006</v>
      </c>
      <c r="EY62" s="1">
        <v>42312</v>
      </c>
      <c r="EZ62">
        <v>60.024999999999999</v>
      </c>
      <c r="FA62" s="1">
        <v>42375</v>
      </c>
      <c r="FB62">
        <v>65.849999999999994</v>
      </c>
      <c r="FC62" s="1">
        <v>42438</v>
      </c>
      <c r="FD62">
        <v>82.55</v>
      </c>
      <c r="FE62" s="1">
        <v>42466</v>
      </c>
      <c r="FF62">
        <v>79.900000000000006</v>
      </c>
      <c r="FG62" s="1">
        <v>42495</v>
      </c>
      <c r="FH62">
        <v>81.95</v>
      </c>
      <c r="FI62" s="1">
        <v>42556</v>
      </c>
      <c r="FJ62">
        <v>72.150000000000006</v>
      </c>
      <c r="FK62" s="1">
        <v>42619</v>
      </c>
      <c r="FL62">
        <v>54.174999999999997</v>
      </c>
      <c r="FM62" s="1">
        <v>42678</v>
      </c>
      <c r="FN62">
        <v>52.975000000000001</v>
      </c>
      <c r="FO62" s="1">
        <v>42739</v>
      </c>
      <c r="FP62">
        <v>67.974999999999994</v>
      </c>
      <c r="FQ62" s="1">
        <v>42803</v>
      </c>
      <c r="FR62">
        <v>76.924999999999997</v>
      </c>
      <c r="FS62" s="1">
        <v>42829</v>
      </c>
      <c r="FT62">
        <v>72.424999999999997</v>
      </c>
      <c r="FU62" s="1">
        <v>42860</v>
      </c>
      <c r="FV62">
        <v>76.849999999999994</v>
      </c>
      <c r="FW62" s="1">
        <v>42922</v>
      </c>
      <c r="FX62">
        <v>70.724999999999994</v>
      </c>
      <c r="FY62" s="1">
        <v>42983</v>
      </c>
      <c r="FZ62">
        <v>60.174999999999997</v>
      </c>
      <c r="GA62" s="1">
        <v>43045</v>
      </c>
      <c r="GB62">
        <v>72.224999999999994</v>
      </c>
      <c r="GC62" s="1">
        <v>43104</v>
      </c>
      <c r="GD62">
        <v>76.099999999999994</v>
      </c>
      <c r="GE62" s="1">
        <v>43167</v>
      </c>
      <c r="GF62">
        <v>78.25</v>
      </c>
      <c r="GG62" s="1">
        <v>43195</v>
      </c>
      <c r="GH62">
        <v>75.75</v>
      </c>
      <c r="GI62" s="1">
        <v>43227</v>
      </c>
      <c r="GJ62">
        <v>76.05</v>
      </c>
      <c r="GK62" s="1">
        <v>43286</v>
      </c>
      <c r="GL62">
        <v>59.55</v>
      </c>
      <c r="GM62" s="1">
        <v>43347</v>
      </c>
      <c r="GN62">
        <v>55.25</v>
      </c>
      <c r="GO62" s="1">
        <v>43409</v>
      </c>
      <c r="GP62">
        <v>64.125</v>
      </c>
      <c r="GQ62" s="1">
        <v>43469</v>
      </c>
      <c r="GR62">
        <v>66.75</v>
      </c>
      <c r="GS62" s="1">
        <v>43531</v>
      </c>
      <c r="GT62">
        <v>75.525000000000006</v>
      </c>
      <c r="GU62" s="1">
        <v>43559</v>
      </c>
      <c r="GV62">
        <v>100.25</v>
      </c>
      <c r="GW62" s="1">
        <v>43592</v>
      </c>
      <c r="GX62">
        <v>94.525000000000006</v>
      </c>
      <c r="GY62" s="1">
        <v>43654</v>
      </c>
      <c r="GZ62">
        <v>68</v>
      </c>
      <c r="HA62" s="1">
        <v>43712</v>
      </c>
      <c r="HB62">
        <v>65.224999999999994</v>
      </c>
      <c r="HC62" s="1">
        <v>43773</v>
      </c>
      <c r="HD62">
        <v>71.900000000000006</v>
      </c>
    </row>
    <row r="63" spans="1:212" x14ac:dyDescent="0.3">
      <c r="A63" s="1">
        <v>38296</v>
      </c>
      <c r="B63">
        <v>71.599999999999994</v>
      </c>
      <c r="C63" s="1">
        <v>38357</v>
      </c>
      <c r="D63">
        <v>76.775000000000006</v>
      </c>
      <c r="E63" s="1">
        <v>38420</v>
      </c>
      <c r="F63">
        <v>80.650000000000006</v>
      </c>
      <c r="G63" s="1">
        <v>38449</v>
      </c>
      <c r="H63">
        <v>76.724999999999994</v>
      </c>
      <c r="I63" s="1">
        <v>38478</v>
      </c>
      <c r="J63">
        <v>75.650000000000006</v>
      </c>
      <c r="K63" s="1">
        <v>38539</v>
      </c>
      <c r="L63">
        <v>59.75</v>
      </c>
      <c r="M63" s="1">
        <v>38602</v>
      </c>
      <c r="N63">
        <v>60.875</v>
      </c>
      <c r="O63" s="1">
        <v>38663</v>
      </c>
      <c r="P63">
        <v>67.75</v>
      </c>
      <c r="Q63" s="1">
        <v>38722</v>
      </c>
      <c r="R63">
        <v>67.724999999999994</v>
      </c>
      <c r="S63" s="1">
        <v>38786</v>
      </c>
      <c r="T63">
        <v>68.125</v>
      </c>
      <c r="U63" s="1">
        <v>38812</v>
      </c>
      <c r="V63">
        <v>64.45</v>
      </c>
      <c r="W63" s="1">
        <v>38845</v>
      </c>
      <c r="X63">
        <v>66.25</v>
      </c>
      <c r="Y63" s="1">
        <v>38905</v>
      </c>
      <c r="Z63">
        <v>60.55</v>
      </c>
      <c r="AA63" s="1">
        <v>38966</v>
      </c>
      <c r="AB63">
        <v>65.150000000000006</v>
      </c>
      <c r="AC63" s="1">
        <v>39028</v>
      </c>
      <c r="AD63">
        <v>67.599999999999994</v>
      </c>
      <c r="AE63" s="1">
        <v>39087</v>
      </c>
      <c r="AF63">
        <v>64.25</v>
      </c>
      <c r="AG63" s="1">
        <v>39150</v>
      </c>
      <c r="AH63">
        <v>78.75</v>
      </c>
      <c r="AI63" s="1">
        <v>39177</v>
      </c>
      <c r="AJ63">
        <v>77.025000000000006</v>
      </c>
      <c r="AK63" s="1">
        <v>39210</v>
      </c>
      <c r="AL63">
        <v>73.75</v>
      </c>
      <c r="AM63" s="1">
        <v>39269</v>
      </c>
      <c r="AN63">
        <v>64.75</v>
      </c>
      <c r="AO63" s="1">
        <v>39330</v>
      </c>
      <c r="AP63">
        <v>67.95</v>
      </c>
      <c r="AQ63" s="1">
        <v>39392</v>
      </c>
      <c r="AR63">
        <v>59.35</v>
      </c>
      <c r="AS63" s="1">
        <v>39455</v>
      </c>
      <c r="AT63">
        <v>61.5</v>
      </c>
      <c r="AU63" s="1">
        <v>39517</v>
      </c>
      <c r="AV63">
        <v>73.900000000000006</v>
      </c>
      <c r="AW63" s="1">
        <v>39546</v>
      </c>
      <c r="AX63">
        <v>73.599999999999994</v>
      </c>
      <c r="AY63" s="1">
        <v>39575</v>
      </c>
      <c r="AZ63">
        <v>77.7</v>
      </c>
      <c r="BA63" s="1">
        <v>39637</v>
      </c>
      <c r="BB63">
        <v>68.5</v>
      </c>
      <c r="BC63" s="1">
        <v>39696</v>
      </c>
      <c r="BD63">
        <v>68.174999999999997</v>
      </c>
      <c r="BE63" s="1">
        <v>39757</v>
      </c>
      <c r="BF63">
        <v>61.174999999999997</v>
      </c>
      <c r="BG63" s="1">
        <v>39820</v>
      </c>
      <c r="BH63">
        <v>70.25</v>
      </c>
      <c r="BI63" s="1">
        <v>39882</v>
      </c>
      <c r="BJ63">
        <v>71.7</v>
      </c>
      <c r="BK63" s="1">
        <v>39910</v>
      </c>
      <c r="BL63">
        <v>74.224999999999994</v>
      </c>
      <c r="BM63" s="1">
        <v>39939</v>
      </c>
      <c r="BN63">
        <v>70.8</v>
      </c>
      <c r="BO63" s="1">
        <v>40003</v>
      </c>
      <c r="BP63">
        <v>58.975000000000001</v>
      </c>
      <c r="BQ63" s="1">
        <v>40060</v>
      </c>
      <c r="BR63">
        <v>48.45</v>
      </c>
      <c r="BS63" s="1">
        <v>40122</v>
      </c>
      <c r="BT63">
        <v>63.475000000000001</v>
      </c>
      <c r="BU63" s="1">
        <v>40185</v>
      </c>
      <c r="BV63">
        <v>70.900000000000006</v>
      </c>
      <c r="BW63" s="1">
        <v>40247</v>
      </c>
      <c r="BX63">
        <v>80.650000000000006</v>
      </c>
      <c r="BY63" s="1">
        <v>40276</v>
      </c>
      <c r="BZ63">
        <v>85.05</v>
      </c>
      <c r="CA63" s="1">
        <v>40304</v>
      </c>
      <c r="CB63">
        <v>85.05</v>
      </c>
      <c r="CC63" s="1">
        <v>40366</v>
      </c>
      <c r="CD63">
        <v>74.974999999999994</v>
      </c>
      <c r="CE63" s="1">
        <v>40428</v>
      </c>
      <c r="CF63">
        <v>73.55</v>
      </c>
      <c r="CG63" s="1">
        <v>40487</v>
      </c>
      <c r="CH63">
        <v>73.525000000000006</v>
      </c>
      <c r="CI63" s="1">
        <v>40548</v>
      </c>
      <c r="CJ63">
        <v>82.174999999999997</v>
      </c>
      <c r="CK63" s="1">
        <v>40611</v>
      </c>
      <c r="CL63">
        <v>101.95</v>
      </c>
      <c r="CM63" s="1">
        <v>40639</v>
      </c>
      <c r="CN63">
        <v>101.5</v>
      </c>
      <c r="CO63" s="1">
        <v>40669</v>
      </c>
      <c r="CP63">
        <v>93.95</v>
      </c>
      <c r="CQ63" s="1">
        <v>40731</v>
      </c>
      <c r="CR63">
        <v>89.875</v>
      </c>
      <c r="CS63" s="1">
        <v>40793</v>
      </c>
      <c r="CT63">
        <v>82.4</v>
      </c>
      <c r="CU63" s="1">
        <v>40854</v>
      </c>
      <c r="CV63">
        <v>88.4</v>
      </c>
      <c r="CW63" s="1">
        <v>40914</v>
      </c>
      <c r="CX63">
        <v>87.75</v>
      </c>
      <c r="CY63" s="1">
        <v>40977</v>
      </c>
      <c r="CZ63">
        <v>95.325000000000003</v>
      </c>
      <c r="DA63" s="1">
        <v>41004</v>
      </c>
      <c r="DB63">
        <v>93.3</v>
      </c>
      <c r="DC63" s="1">
        <v>41037</v>
      </c>
      <c r="DD63">
        <v>85.6</v>
      </c>
      <c r="DE63" s="1">
        <v>41096</v>
      </c>
      <c r="DF63">
        <v>82.25</v>
      </c>
      <c r="DG63" s="1">
        <v>41157</v>
      </c>
      <c r="DH63">
        <v>71.875</v>
      </c>
      <c r="DI63" s="1">
        <v>41219</v>
      </c>
      <c r="DJ63">
        <v>83.424999999999997</v>
      </c>
      <c r="DK63" s="1">
        <v>41281</v>
      </c>
      <c r="DL63">
        <v>89.55</v>
      </c>
      <c r="DM63" s="1">
        <v>41341</v>
      </c>
      <c r="DN63">
        <v>91.7</v>
      </c>
      <c r="DO63" s="1">
        <v>41372</v>
      </c>
      <c r="DP63">
        <v>90.25</v>
      </c>
      <c r="DQ63" s="1">
        <v>41402</v>
      </c>
      <c r="DR63">
        <v>90.7</v>
      </c>
      <c r="DS63" s="1">
        <v>41463</v>
      </c>
      <c r="DT63">
        <v>83.525000000000006</v>
      </c>
      <c r="DU63" s="1">
        <v>41522</v>
      </c>
      <c r="DV63">
        <v>85.924999999999997</v>
      </c>
      <c r="DW63" s="1">
        <v>41583</v>
      </c>
      <c r="DX63">
        <v>91.825000000000003</v>
      </c>
      <c r="DY63" s="1">
        <v>41646</v>
      </c>
      <c r="DZ63">
        <v>90.724999999999994</v>
      </c>
      <c r="EA63" s="1">
        <v>41708</v>
      </c>
      <c r="EB63">
        <v>123.5</v>
      </c>
      <c r="EC63" s="1">
        <v>41736</v>
      </c>
      <c r="ED63">
        <v>118.55</v>
      </c>
      <c r="EE63" s="1">
        <v>41766</v>
      </c>
      <c r="EF63">
        <v>121.7</v>
      </c>
      <c r="EG63" s="1">
        <v>41829</v>
      </c>
      <c r="EH63">
        <v>115.4</v>
      </c>
      <c r="EI63" s="1">
        <v>41887</v>
      </c>
      <c r="EJ63">
        <v>95.45</v>
      </c>
      <c r="EK63" s="1">
        <v>41948</v>
      </c>
      <c r="EL63">
        <v>86.75</v>
      </c>
      <c r="EM63" s="1">
        <v>42011</v>
      </c>
      <c r="EN63">
        <v>81.875</v>
      </c>
      <c r="EO63" s="1">
        <v>42073</v>
      </c>
      <c r="EP63">
        <v>78.674999999999997</v>
      </c>
      <c r="EQ63" s="1">
        <v>42102</v>
      </c>
      <c r="ER63">
        <v>78.375</v>
      </c>
      <c r="ES63" s="1">
        <v>42130</v>
      </c>
      <c r="ET63">
        <v>84.325000000000003</v>
      </c>
      <c r="EU63" s="1">
        <v>42193</v>
      </c>
      <c r="EV63">
        <v>65.125</v>
      </c>
      <c r="EW63" s="1">
        <v>42251</v>
      </c>
      <c r="EX63">
        <v>63.35</v>
      </c>
      <c r="EY63" s="1">
        <v>42313</v>
      </c>
      <c r="EZ63">
        <v>58.6</v>
      </c>
      <c r="FA63" s="1">
        <v>42376</v>
      </c>
      <c r="FB63">
        <v>65.599999999999994</v>
      </c>
      <c r="FC63" s="1">
        <v>42439</v>
      </c>
      <c r="FD63">
        <v>82.9</v>
      </c>
      <c r="FE63" s="1">
        <v>42467</v>
      </c>
      <c r="FF63">
        <v>80.174999999999997</v>
      </c>
      <c r="FG63" s="1">
        <v>42496</v>
      </c>
      <c r="FH63">
        <v>81.625</v>
      </c>
      <c r="FI63" s="1">
        <v>42557</v>
      </c>
      <c r="FJ63">
        <v>69.900000000000006</v>
      </c>
      <c r="FK63" s="1">
        <v>42620</v>
      </c>
      <c r="FL63">
        <v>55.375</v>
      </c>
      <c r="FM63" s="1">
        <v>42681</v>
      </c>
      <c r="FN63">
        <v>53.975000000000001</v>
      </c>
      <c r="FO63" s="1">
        <v>42740</v>
      </c>
      <c r="FP63">
        <v>68.325000000000003</v>
      </c>
      <c r="FQ63" s="1">
        <v>42804</v>
      </c>
      <c r="FR63">
        <v>76.900000000000006</v>
      </c>
      <c r="FS63" s="1">
        <v>42830</v>
      </c>
      <c r="FT63">
        <v>72.275000000000006</v>
      </c>
      <c r="FU63" s="1">
        <v>42863</v>
      </c>
      <c r="FV63">
        <v>77.349999999999994</v>
      </c>
      <c r="FW63" s="1">
        <v>42923</v>
      </c>
      <c r="FX63">
        <v>70.974999999999994</v>
      </c>
      <c r="FY63" s="1">
        <v>42984</v>
      </c>
      <c r="FZ63">
        <v>60.274999999999999</v>
      </c>
      <c r="GA63" s="1">
        <v>43046</v>
      </c>
      <c r="GB63">
        <v>70.875</v>
      </c>
      <c r="GC63" s="1">
        <v>43105</v>
      </c>
      <c r="GD63">
        <v>76.075000000000003</v>
      </c>
      <c r="GE63" s="1">
        <v>43168</v>
      </c>
      <c r="GF63">
        <v>77.674999999999997</v>
      </c>
      <c r="GG63" s="1">
        <v>43196</v>
      </c>
      <c r="GH63">
        <v>75.45</v>
      </c>
      <c r="GI63" s="1">
        <v>43228</v>
      </c>
      <c r="GJ63">
        <v>77.724999999999994</v>
      </c>
      <c r="GK63" s="1">
        <v>43287</v>
      </c>
      <c r="GL63">
        <v>58.55</v>
      </c>
      <c r="GM63" s="1">
        <v>43348</v>
      </c>
      <c r="GN63">
        <v>55.174999999999997</v>
      </c>
      <c r="GO63" s="1">
        <v>43410</v>
      </c>
      <c r="GP63">
        <v>61.4</v>
      </c>
      <c r="GQ63" s="1">
        <v>43472</v>
      </c>
      <c r="GR63">
        <v>66.375</v>
      </c>
      <c r="GS63" s="1">
        <v>43532</v>
      </c>
      <c r="GT63">
        <v>78.174999999999997</v>
      </c>
      <c r="GU63" s="1">
        <v>43560</v>
      </c>
      <c r="GV63">
        <v>101.575</v>
      </c>
      <c r="GW63" s="1">
        <v>43593</v>
      </c>
      <c r="GX63">
        <v>93.35</v>
      </c>
      <c r="GY63" s="1">
        <v>43655</v>
      </c>
      <c r="GZ63">
        <v>71</v>
      </c>
      <c r="HA63" s="1">
        <v>43713</v>
      </c>
      <c r="HB63">
        <v>65.474999999999994</v>
      </c>
      <c r="HC63" s="1">
        <v>43774</v>
      </c>
      <c r="HD63">
        <v>73.75</v>
      </c>
    </row>
    <row r="64" spans="1:212" x14ac:dyDescent="0.3">
      <c r="A64" s="1">
        <v>38299</v>
      </c>
      <c r="B64">
        <v>72.3</v>
      </c>
      <c r="C64" s="1">
        <v>38358</v>
      </c>
      <c r="D64">
        <v>76.625</v>
      </c>
      <c r="E64" s="1">
        <v>38421</v>
      </c>
      <c r="F64">
        <v>78.924999999999997</v>
      </c>
      <c r="G64" s="1">
        <v>38450</v>
      </c>
      <c r="H64">
        <v>77.95</v>
      </c>
      <c r="I64" s="1">
        <v>38481</v>
      </c>
      <c r="J64">
        <v>74.849999999999994</v>
      </c>
      <c r="K64" s="1">
        <v>38540</v>
      </c>
      <c r="L64">
        <v>59.1</v>
      </c>
      <c r="M64" s="1">
        <v>38603</v>
      </c>
      <c r="N64">
        <v>61.575000000000003</v>
      </c>
      <c r="O64" s="1">
        <v>38664</v>
      </c>
      <c r="P64">
        <v>66.674999999999997</v>
      </c>
      <c r="Q64" s="1">
        <v>38723</v>
      </c>
      <c r="R64">
        <v>68.05</v>
      </c>
      <c r="S64" s="1">
        <v>38789</v>
      </c>
      <c r="T64">
        <v>68.625</v>
      </c>
      <c r="U64" s="1">
        <v>38813</v>
      </c>
      <c r="V64">
        <v>64.125</v>
      </c>
      <c r="W64" s="1">
        <v>38846</v>
      </c>
      <c r="X64">
        <v>66.400000000000006</v>
      </c>
      <c r="Y64" s="1">
        <v>38908</v>
      </c>
      <c r="Z64">
        <v>60.1</v>
      </c>
      <c r="AA64" s="1">
        <v>38967</v>
      </c>
      <c r="AB64">
        <v>64.674999999999997</v>
      </c>
      <c r="AC64" s="1">
        <v>39029</v>
      </c>
      <c r="AD64">
        <v>68.650000000000006</v>
      </c>
      <c r="AE64" s="1">
        <v>39090</v>
      </c>
      <c r="AF64">
        <v>63.95</v>
      </c>
      <c r="AG64" s="1">
        <v>39153</v>
      </c>
      <c r="AH64">
        <v>77.474999999999994</v>
      </c>
      <c r="AI64" s="1">
        <v>39181</v>
      </c>
      <c r="AJ64">
        <v>77.025000000000006</v>
      </c>
      <c r="AK64" s="1">
        <v>39211</v>
      </c>
      <c r="AL64">
        <v>73.75</v>
      </c>
      <c r="AM64" s="1">
        <v>39272</v>
      </c>
      <c r="AN64">
        <v>64.75</v>
      </c>
      <c r="AO64" s="1">
        <v>39331</v>
      </c>
      <c r="AP64">
        <v>67.924999999999997</v>
      </c>
      <c r="AQ64" s="1">
        <v>39393</v>
      </c>
      <c r="AR64">
        <v>59</v>
      </c>
      <c r="AS64" s="1">
        <v>39456</v>
      </c>
      <c r="AT64">
        <v>62.3</v>
      </c>
      <c r="AU64" s="1">
        <v>39518</v>
      </c>
      <c r="AV64">
        <v>74.75</v>
      </c>
      <c r="AW64" s="1">
        <v>39547</v>
      </c>
      <c r="AX64">
        <v>72.849999999999994</v>
      </c>
      <c r="AY64" s="1">
        <v>39576</v>
      </c>
      <c r="AZ64">
        <v>78.849999999999994</v>
      </c>
      <c r="BA64" s="1">
        <v>39638</v>
      </c>
      <c r="BB64">
        <v>70.55</v>
      </c>
      <c r="BC64" s="1">
        <v>39699</v>
      </c>
      <c r="BD64">
        <v>67.45</v>
      </c>
      <c r="BE64" s="1">
        <v>39758</v>
      </c>
      <c r="BF64">
        <v>60.6</v>
      </c>
      <c r="BG64" s="1">
        <v>39821</v>
      </c>
      <c r="BH64">
        <v>69.05</v>
      </c>
      <c r="BI64" s="1">
        <v>39883</v>
      </c>
      <c r="BJ64">
        <v>72.400000000000006</v>
      </c>
      <c r="BK64" s="1">
        <v>39911</v>
      </c>
      <c r="BL64">
        <v>74.5</v>
      </c>
      <c r="BM64" s="1">
        <v>39940</v>
      </c>
      <c r="BN64">
        <v>69.95</v>
      </c>
      <c r="BO64" s="1">
        <v>40004</v>
      </c>
      <c r="BP64">
        <v>58.65</v>
      </c>
      <c r="BQ64" s="1">
        <v>40064</v>
      </c>
      <c r="BR64">
        <v>48.95</v>
      </c>
      <c r="BS64" s="1">
        <v>40123</v>
      </c>
      <c r="BT64">
        <v>62.85</v>
      </c>
      <c r="BU64" s="1">
        <v>40186</v>
      </c>
      <c r="BV64">
        <v>71.424999999999997</v>
      </c>
      <c r="BW64" s="1">
        <v>40248</v>
      </c>
      <c r="BX64">
        <v>80.2</v>
      </c>
      <c r="BY64" s="1">
        <v>40277</v>
      </c>
      <c r="BZ64">
        <v>84.575000000000003</v>
      </c>
      <c r="CA64" s="1">
        <v>40305</v>
      </c>
      <c r="CB64">
        <v>86.3</v>
      </c>
      <c r="CC64" s="1">
        <v>40367</v>
      </c>
      <c r="CD64">
        <v>75.3</v>
      </c>
      <c r="CE64" s="1">
        <v>40429</v>
      </c>
      <c r="CF64">
        <v>74.25</v>
      </c>
      <c r="CG64" s="1">
        <v>40490</v>
      </c>
      <c r="CH64">
        <v>74.174999999999997</v>
      </c>
      <c r="CI64" s="1">
        <v>40549</v>
      </c>
      <c r="CJ64">
        <v>84.1</v>
      </c>
      <c r="CK64" s="1">
        <v>40612</v>
      </c>
      <c r="CL64">
        <v>101.45</v>
      </c>
      <c r="CM64" s="1">
        <v>40640</v>
      </c>
      <c r="CN64">
        <v>100.125</v>
      </c>
      <c r="CO64" s="1">
        <v>40672</v>
      </c>
      <c r="CP64">
        <v>94.275000000000006</v>
      </c>
      <c r="CQ64" s="1">
        <v>40732</v>
      </c>
      <c r="CR64">
        <v>89.75</v>
      </c>
      <c r="CS64" s="1">
        <v>40794</v>
      </c>
      <c r="CT64">
        <v>83.125</v>
      </c>
      <c r="CU64" s="1">
        <v>40855</v>
      </c>
      <c r="CV64">
        <v>87.325000000000003</v>
      </c>
      <c r="CW64" s="1">
        <v>40917</v>
      </c>
      <c r="CX64">
        <v>86.974999999999994</v>
      </c>
      <c r="CY64" s="1">
        <v>40980</v>
      </c>
      <c r="CZ64">
        <v>94.875</v>
      </c>
      <c r="DA64" s="1">
        <v>41008</v>
      </c>
      <c r="DB64">
        <v>94.1</v>
      </c>
      <c r="DC64" s="1">
        <v>41038</v>
      </c>
      <c r="DD64">
        <v>85.75</v>
      </c>
      <c r="DE64" s="1">
        <v>41099</v>
      </c>
      <c r="DF64">
        <v>84.125</v>
      </c>
      <c r="DG64" s="1">
        <v>41158</v>
      </c>
      <c r="DH64">
        <v>70.900000000000006</v>
      </c>
      <c r="DI64" s="1">
        <v>41220</v>
      </c>
      <c r="DJ64">
        <v>85.95</v>
      </c>
      <c r="DK64" s="1">
        <v>41282</v>
      </c>
      <c r="DL64">
        <v>89.95</v>
      </c>
      <c r="DM64" s="1">
        <v>41344</v>
      </c>
      <c r="DN64">
        <v>90.85</v>
      </c>
      <c r="DO64" s="1">
        <v>41373</v>
      </c>
      <c r="DP64">
        <v>90</v>
      </c>
      <c r="DQ64" s="1">
        <v>41403</v>
      </c>
      <c r="DR64">
        <v>90.6</v>
      </c>
      <c r="DS64" s="1">
        <v>41464</v>
      </c>
      <c r="DT64">
        <v>83.85</v>
      </c>
      <c r="DU64" s="1">
        <v>41523</v>
      </c>
      <c r="DV64">
        <v>87</v>
      </c>
      <c r="DW64" s="1">
        <v>41584</v>
      </c>
      <c r="DX64">
        <v>90.875</v>
      </c>
      <c r="DY64" s="1">
        <v>41647</v>
      </c>
      <c r="DZ64">
        <v>91.1</v>
      </c>
      <c r="EA64" s="1">
        <v>41709</v>
      </c>
      <c r="EB64">
        <v>124.95</v>
      </c>
      <c r="EC64" s="1">
        <v>41737</v>
      </c>
      <c r="ED64">
        <v>115.72499999999999</v>
      </c>
      <c r="EE64" s="1">
        <v>41767</v>
      </c>
      <c r="EF64">
        <v>121.85</v>
      </c>
      <c r="EG64" s="1">
        <v>41830</v>
      </c>
      <c r="EH64">
        <v>112.95</v>
      </c>
      <c r="EI64" s="1">
        <v>41890</v>
      </c>
      <c r="EJ64">
        <v>96.05</v>
      </c>
      <c r="EK64" s="1">
        <v>41949</v>
      </c>
      <c r="EL64">
        <v>87</v>
      </c>
      <c r="EM64" s="1">
        <v>42012</v>
      </c>
      <c r="EN64">
        <v>79.95</v>
      </c>
      <c r="EO64" s="1">
        <v>42074</v>
      </c>
      <c r="EP64">
        <v>76.2</v>
      </c>
      <c r="EQ64" s="1">
        <v>42103</v>
      </c>
      <c r="ER64">
        <v>78.125</v>
      </c>
      <c r="ES64" s="1">
        <v>42131</v>
      </c>
      <c r="ET64">
        <v>83.575000000000003</v>
      </c>
      <c r="EU64" s="1">
        <v>42194</v>
      </c>
      <c r="EV64">
        <v>62.45</v>
      </c>
      <c r="EW64" s="1">
        <v>42255</v>
      </c>
      <c r="EX64">
        <v>63.6</v>
      </c>
      <c r="EY64" s="1">
        <v>42314</v>
      </c>
      <c r="EZ64">
        <v>58.3</v>
      </c>
      <c r="FA64" s="1">
        <v>42377</v>
      </c>
      <c r="FB64">
        <v>65.224999999999994</v>
      </c>
      <c r="FC64" s="1">
        <v>42440</v>
      </c>
      <c r="FD64">
        <v>83.075000000000003</v>
      </c>
      <c r="FE64" s="1">
        <v>42468</v>
      </c>
      <c r="FF64">
        <v>80.95</v>
      </c>
      <c r="FG64" s="1">
        <v>42499</v>
      </c>
      <c r="FH64">
        <v>80.849999999999994</v>
      </c>
      <c r="FI64" s="1">
        <v>42558</v>
      </c>
      <c r="FJ64">
        <v>69.474999999999994</v>
      </c>
      <c r="FK64" s="1">
        <v>42621</v>
      </c>
      <c r="FL64">
        <v>55.475000000000001</v>
      </c>
      <c r="FM64" s="1">
        <v>42682</v>
      </c>
      <c r="FN64">
        <v>54.5</v>
      </c>
      <c r="FO64" s="1">
        <v>42741</v>
      </c>
      <c r="FP64">
        <v>68.2</v>
      </c>
      <c r="FQ64" s="1">
        <v>42807</v>
      </c>
      <c r="FR64">
        <v>78.724999999999994</v>
      </c>
      <c r="FS64" s="1">
        <v>42831</v>
      </c>
      <c r="FT64">
        <v>73.75</v>
      </c>
      <c r="FU64" s="1">
        <v>42864</v>
      </c>
      <c r="FV64">
        <v>77.775000000000006</v>
      </c>
      <c r="FW64" s="1">
        <v>42926</v>
      </c>
      <c r="FX64">
        <v>69.95</v>
      </c>
      <c r="FY64" s="1">
        <v>42985</v>
      </c>
      <c r="FZ64">
        <v>58.274999999999999</v>
      </c>
      <c r="GA64" s="1">
        <v>43047</v>
      </c>
      <c r="GB64">
        <v>69.75</v>
      </c>
      <c r="GC64" s="1">
        <v>43108</v>
      </c>
      <c r="GD64">
        <v>76.8</v>
      </c>
      <c r="GE64" s="1">
        <v>43171</v>
      </c>
      <c r="GF64">
        <v>77.05</v>
      </c>
      <c r="GG64" s="1">
        <v>43199</v>
      </c>
      <c r="GH64">
        <v>78.25</v>
      </c>
      <c r="GI64" s="1">
        <v>43229</v>
      </c>
      <c r="GJ64">
        <v>77.325000000000003</v>
      </c>
      <c r="GK64" s="1">
        <v>43290</v>
      </c>
      <c r="GL64">
        <v>56.125</v>
      </c>
      <c r="GM64" s="1">
        <v>43349</v>
      </c>
      <c r="GN64">
        <v>56.674999999999997</v>
      </c>
      <c r="GO64" s="1">
        <v>43411</v>
      </c>
      <c r="GP64">
        <v>61.225000000000001</v>
      </c>
      <c r="GQ64" s="1">
        <v>43473</v>
      </c>
      <c r="GR64">
        <v>66.025000000000006</v>
      </c>
      <c r="GS64" s="1">
        <v>43535</v>
      </c>
      <c r="GT64">
        <v>79.95</v>
      </c>
      <c r="GU64" s="1">
        <v>43563</v>
      </c>
      <c r="GV64">
        <v>100.97499999999999</v>
      </c>
      <c r="GW64" s="1">
        <v>43594</v>
      </c>
      <c r="GX64">
        <v>93.25</v>
      </c>
      <c r="GY64" s="1">
        <v>43656</v>
      </c>
      <c r="GZ64">
        <v>73.25</v>
      </c>
      <c r="HA64" s="1">
        <v>43714</v>
      </c>
      <c r="HB64">
        <v>62.475000000000001</v>
      </c>
      <c r="HC64" s="1">
        <v>43775</v>
      </c>
      <c r="HD64">
        <v>72.775000000000006</v>
      </c>
    </row>
    <row r="65" spans="1:212" x14ac:dyDescent="0.3">
      <c r="A65" s="1">
        <v>38300</v>
      </c>
      <c r="B65">
        <v>71.924999999999997</v>
      </c>
      <c r="C65" s="1">
        <v>38359</v>
      </c>
      <c r="D65">
        <v>75.849999999999994</v>
      </c>
      <c r="E65" s="1">
        <v>38422</v>
      </c>
      <c r="F65">
        <v>80.75</v>
      </c>
      <c r="G65" s="1">
        <v>38453</v>
      </c>
      <c r="H65">
        <v>78.5</v>
      </c>
      <c r="I65" s="1">
        <v>38482</v>
      </c>
      <c r="J65">
        <v>73.95</v>
      </c>
      <c r="K65" s="1">
        <v>38541</v>
      </c>
      <c r="L65">
        <v>58.9</v>
      </c>
      <c r="M65" s="1">
        <v>38604</v>
      </c>
      <c r="N65">
        <v>62.725000000000001</v>
      </c>
      <c r="O65" s="1">
        <v>38665</v>
      </c>
      <c r="P65">
        <v>67.349999999999994</v>
      </c>
      <c r="Q65" s="1">
        <v>38726</v>
      </c>
      <c r="R65">
        <v>68.8</v>
      </c>
      <c r="S65" s="1">
        <v>38790</v>
      </c>
      <c r="T65">
        <v>66.625</v>
      </c>
      <c r="U65" s="1">
        <v>38814</v>
      </c>
      <c r="V65">
        <v>64.3</v>
      </c>
      <c r="W65" s="1">
        <v>38847</v>
      </c>
      <c r="X65">
        <v>66.400000000000006</v>
      </c>
      <c r="Y65" s="1">
        <v>38909</v>
      </c>
      <c r="Z65">
        <v>60.45</v>
      </c>
      <c r="AA65" s="1">
        <v>38968</v>
      </c>
      <c r="AB65">
        <v>64.775000000000006</v>
      </c>
      <c r="AC65" s="1">
        <v>39030</v>
      </c>
      <c r="AD65">
        <v>67.900000000000006</v>
      </c>
      <c r="AE65" s="1">
        <v>39091</v>
      </c>
      <c r="AF65">
        <v>63.05</v>
      </c>
      <c r="AG65" s="1">
        <v>39154</v>
      </c>
      <c r="AH65">
        <v>78</v>
      </c>
      <c r="AI65" s="1">
        <v>39182</v>
      </c>
      <c r="AJ65">
        <v>77.125</v>
      </c>
      <c r="AK65" s="1">
        <v>39212</v>
      </c>
      <c r="AL65">
        <v>73.400000000000006</v>
      </c>
      <c r="AM65" s="1">
        <v>39273</v>
      </c>
      <c r="AN65">
        <v>65.325000000000003</v>
      </c>
      <c r="AO65" s="1">
        <v>39332</v>
      </c>
      <c r="AP65">
        <v>67.95</v>
      </c>
      <c r="AQ65" s="1">
        <v>39394</v>
      </c>
      <c r="AR65">
        <v>58.524999999999999</v>
      </c>
      <c r="AS65" s="1">
        <v>39457</v>
      </c>
      <c r="AT65">
        <v>62.5</v>
      </c>
      <c r="AU65" s="1">
        <v>39519</v>
      </c>
      <c r="AV65">
        <v>74.5</v>
      </c>
      <c r="AW65" s="1">
        <v>39548</v>
      </c>
      <c r="AX65">
        <v>72.575000000000003</v>
      </c>
      <c r="AY65" s="1">
        <v>39577</v>
      </c>
      <c r="AZ65">
        <v>79.099999999999994</v>
      </c>
      <c r="BA65" s="1">
        <v>39639</v>
      </c>
      <c r="BB65">
        <v>71.625</v>
      </c>
      <c r="BC65" s="1">
        <v>39700</v>
      </c>
      <c r="BD65">
        <v>66.174999999999997</v>
      </c>
      <c r="BE65" s="1">
        <v>39759</v>
      </c>
      <c r="BF65">
        <v>62.5</v>
      </c>
      <c r="BG65" s="1">
        <v>39822</v>
      </c>
      <c r="BH65">
        <v>68.599999999999994</v>
      </c>
      <c r="BI65" s="1">
        <v>39884</v>
      </c>
      <c r="BJ65">
        <v>73.75</v>
      </c>
      <c r="BK65" s="1">
        <v>39912</v>
      </c>
      <c r="BL65">
        <v>75.05</v>
      </c>
      <c r="BM65" s="1">
        <v>39941</v>
      </c>
      <c r="BN65">
        <v>71.075000000000003</v>
      </c>
      <c r="BO65" s="1">
        <v>40007</v>
      </c>
      <c r="BP65">
        <v>58.8</v>
      </c>
      <c r="BQ65" s="1">
        <v>40065</v>
      </c>
      <c r="BR65">
        <v>49.65</v>
      </c>
      <c r="BS65" s="1">
        <v>40126</v>
      </c>
      <c r="BT65">
        <v>63.325000000000003</v>
      </c>
      <c r="BU65" s="1">
        <v>40189</v>
      </c>
      <c r="BV65">
        <v>71.3</v>
      </c>
      <c r="BW65" s="1">
        <v>40249</v>
      </c>
      <c r="BX65">
        <v>80.8</v>
      </c>
      <c r="BY65" s="1">
        <v>40280</v>
      </c>
      <c r="BZ65">
        <v>84.075000000000003</v>
      </c>
      <c r="CA65" s="1">
        <v>40308</v>
      </c>
      <c r="CB65">
        <v>85.75</v>
      </c>
      <c r="CC65" s="1">
        <v>40368</v>
      </c>
      <c r="CD65">
        <v>75.099999999999994</v>
      </c>
      <c r="CE65" s="1">
        <v>40430</v>
      </c>
      <c r="CF65">
        <v>75.125</v>
      </c>
      <c r="CG65" s="1">
        <v>40491</v>
      </c>
      <c r="CH65">
        <v>73.650000000000006</v>
      </c>
      <c r="CI65" s="1">
        <v>40550</v>
      </c>
      <c r="CJ65">
        <v>84.05</v>
      </c>
      <c r="CK65" s="1">
        <v>40613</v>
      </c>
      <c r="CL65">
        <v>99.5</v>
      </c>
      <c r="CM65" s="1">
        <v>40641</v>
      </c>
      <c r="CN65">
        <v>100.4</v>
      </c>
      <c r="CO65" s="1">
        <v>40673</v>
      </c>
      <c r="CP65">
        <v>94.9</v>
      </c>
      <c r="CQ65" s="1">
        <v>40735</v>
      </c>
      <c r="CR65">
        <v>92.75</v>
      </c>
      <c r="CS65" s="1">
        <v>40795</v>
      </c>
      <c r="CT65">
        <v>83.575000000000003</v>
      </c>
      <c r="CU65" s="1">
        <v>40856</v>
      </c>
      <c r="CV65">
        <v>86.95</v>
      </c>
      <c r="CW65" s="1">
        <v>40918</v>
      </c>
      <c r="CX65">
        <v>87.35</v>
      </c>
      <c r="CY65" s="1">
        <v>40981</v>
      </c>
      <c r="CZ65">
        <v>95.025000000000006</v>
      </c>
      <c r="DA65" s="1">
        <v>41009</v>
      </c>
      <c r="DB65">
        <v>93.7</v>
      </c>
      <c r="DC65" s="1">
        <v>41039</v>
      </c>
      <c r="DD65">
        <v>85.3</v>
      </c>
      <c r="DE65" s="1">
        <v>41100</v>
      </c>
      <c r="DF65">
        <v>82.95</v>
      </c>
      <c r="DG65" s="1">
        <v>41159</v>
      </c>
      <c r="DH65">
        <v>70.5</v>
      </c>
      <c r="DI65" s="1">
        <v>41221</v>
      </c>
      <c r="DJ65">
        <v>86</v>
      </c>
      <c r="DK65" s="1">
        <v>41283</v>
      </c>
      <c r="DL65">
        <v>87.325000000000003</v>
      </c>
      <c r="DM65" s="1">
        <v>41345</v>
      </c>
      <c r="DN65">
        <v>91.05</v>
      </c>
      <c r="DO65" s="1">
        <v>41374</v>
      </c>
      <c r="DP65">
        <v>89.45</v>
      </c>
      <c r="DQ65" s="1">
        <v>41404</v>
      </c>
      <c r="DR65">
        <v>90</v>
      </c>
      <c r="DS65" s="1">
        <v>41465</v>
      </c>
      <c r="DT65">
        <v>84.6</v>
      </c>
      <c r="DU65" s="1">
        <v>41526</v>
      </c>
      <c r="DV65">
        <v>87.625</v>
      </c>
      <c r="DW65" s="1">
        <v>41585</v>
      </c>
      <c r="DX65">
        <v>91.4</v>
      </c>
      <c r="DY65" s="1">
        <v>41648</v>
      </c>
      <c r="DZ65">
        <v>90.724999999999994</v>
      </c>
      <c r="EA65" s="1">
        <v>41710</v>
      </c>
      <c r="EB65">
        <v>125.325</v>
      </c>
      <c r="EC65" s="1">
        <v>41738</v>
      </c>
      <c r="ED65">
        <v>117.65</v>
      </c>
      <c r="EE65" s="1">
        <v>41768</v>
      </c>
      <c r="EF65">
        <v>122.5</v>
      </c>
      <c r="EG65" s="1">
        <v>41831</v>
      </c>
      <c r="EH65">
        <v>113.8</v>
      </c>
      <c r="EI65" s="1">
        <v>41891</v>
      </c>
      <c r="EJ65">
        <v>98.25</v>
      </c>
      <c r="EK65" s="1">
        <v>41950</v>
      </c>
      <c r="EL65">
        <v>88.424999999999997</v>
      </c>
      <c r="EM65" s="1">
        <v>42013</v>
      </c>
      <c r="EN65">
        <v>80.05</v>
      </c>
      <c r="EO65" s="1">
        <v>42075</v>
      </c>
      <c r="EP65">
        <v>75.775000000000006</v>
      </c>
      <c r="EQ65" s="1">
        <v>42104</v>
      </c>
      <c r="ER65">
        <v>79.349999999999994</v>
      </c>
      <c r="ES65" s="1">
        <v>42132</v>
      </c>
      <c r="ET65">
        <v>84.224999999999994</v>
      </c>
      <c r="EU65" s="1">
        <v>42195</v>
      </c>
      <c r="EV65">
        <v>62.45</v>
      </c>
      <c r="EW65" s="1">
        <v>42256</v>
      </c>
      <c r="EX65">
        <v>63.55</v>
      </c>
      <c r="EY65" s="1">
        <v>42317</v>
      </c>
      <c r="EZ65">
        <v>56.475000000000001</v>
      </c>
      <c r="FA65" s="1">
        <v>42380</v>
      </c>
      <c r="FB65">
        <v>65.474999999999994</v>
      </c>
      <c r="FC65" s="1">
        <v>42443</v>
      </c>
      <c r="FD65">
        <v>83.025000000000006</v>
      </c>
      <c r="FE65" s="1">
        <v>42471</v>
      </c>
      <c r="FF65">
        <v>80</v>
      </c>
      <c r="FG65" s="1">
        <v>42500</v>
      </c>
      <c r="FH65">
        <v>80.900000000000006</v>
      </c>
      <c r="FI65" s="1">
        <v>42559</v>
      </c>
      <c r="FJ65">
        <v>68.599999999999994</v>
      </c>
      <c r="FK65" s="1">
        <v>42622</v>
      </c>
      <c r="FL65">
        <v>53.924999999999997</v>
      </c>
      <c r="FM65" s="1">
        <v>42683</v>
      </c>
      <c r="FN65">
        <v>54.075000000000003</v>
      </c>
      <c r="FO65" s="1">
        <v>42744</v>
      </c>
      <c r="FP65">
        <v>68.375</v>
      </c>
      <c r="FQ65" s="1">
        <v>42808</v>
      </c>
      <c r="FR65">
        <v>79.174999999999997</v>
      </c>
      <c r="FS65" s="1">
        <v>42832</v>
      </c>
      <c r="FT65">
        <v>73.25</v>
      </c>
      <c r="FU65" s="1">
        <v>42865</v>
      </c>
      <c r="FV65">
        <v>77.400000000000006</v>
      </c>
      <c r="FW65" s="1">
        <v>42927</v>
      </c>
      <c r="FX65">
        <v>69.174999999999997</v>
      </c>
      <c r="FY65" s="1">
        <v>42986</v>
      </c>
      <c r="FZ65">
        <v>58.9</v>
      </c>
      <c r="GA65" s="1">
        <v>43048</v>
      </c>
      <c r="GB65">
        <v>70.224999999999994</v>
      </c>
      <c r="GC65" s="1">
        <v>43109</v>
      </c>
      <c r="GD65">
        <v>76.775000000000006</v>
      </c>
      <c r="GE65" s="1">
        <v>43172</v>
      </c>
      <c r="GF65">
        <v>77.474999999999994</v>
      </c>
      <c r="GG65" s="1">
        <v>43200</v>
      </c>
      <c r="GH65">
        <v>77.825000000000003</v>
      </c>
      <c r="GI65" s="1">
        <v>43230</v>
      </c>
      <c r="GJ65">
        <v>77.900000000000006</v>
      </c>
      <c r="GK65" s="1">
        <v>43291</v>
      </c>
      <c r="GL65">
        <v>53.774999999999999</v>
      </c>
      <c r="GM65" s="1">
        <v>43350</v>
      </c>
      <c r="GN65">
        <v>56.8</v>
      </c>
      <c r="GO65" s="1">
        <v>43412</v>
      </c>
      <c r="GP65">
        <v>60.125</v>
      </c>
      <c r="GQ65" s="1">
        <v>43474</v>
      </c>
      <c r="GR65">
        <v>67.55</v>
      </c>
      <c r="GS65" s="1">
        <v>43536</v>
      </c>
      <c r="GT65">
        <v>80.25</v>
      </c>
      <c r="GU65" s="1">
        <v>43564</v>
      </c>
      <c r="GV65">
        <v>97.974999999999994</v>
      </c>
      <c r="GW65" s="1">
        <v>43595</v>
      </c>
      <c r="GX65">
        <v>92.65</v>
      </c>
      <c r="GY65" s="1">
        <v>43657</v>
      </c>
      <c r="GZ65">
        <v>71.599999999999994</v>
      </c>
      <c r="HA65" s="1">
        <v>43717</v>
      </c>
      <c r="HB65">
        <v>59.95</v>
      </c>
      <c r="HC65" s="1">
        <v>43776</v>
      </c>
      <c r="HD65">
        <v>73.775000000000006</v>
      </c>
    </row>
    <row r="66" spans="1:212" x14ac:dyDescent="0.3">
      <c r="A66" s="1">
        <v>38301</v>
      </c>
      <c r="B66">
        <v>73.849999999999994</v>
      </c>
      <c r="C66" s="1">
        <v>38362</v>
      </c>
      <c r="D66">
        <v>75.75</v>
      </c>
      <c r="E66" s="1">
        <v>38425</v>
      </c>
      <c r="F66">
        <v>78.75</v>
      </c>
      <c r="G66" s="1">
        <v>38454</v>
      </c>
      <c r="H66">
        <v>78.424999999999997</v>
      </c>
      <c r="I66" s="1">
        <v>38483</v>
      </c>
      <c r="J66">
        <v>75.275000000000006</v>
      </c>
      <c r="K66" s="1">
        <v>38544</v>
      </c>
      <c r="L66">
        <v>58.075000000000003</v>
      </c>
      <c r="M66" s="1">
        <v>38607</v>
      </c>
      <c r="N66">
        <v>62.674999999999997</v>
      </c>
      <c r="O66" s="1">
        <v>38666</v>
      </c>
      <c r="P66">
        <v>66.8</v>
      </c>
      <c r="Q66" s="1">
        <v>38727</v>
      </c>
      <c r="R66">
        <v>66.8</v>
      </c>
      <c r="S66" s="1">
        <v>38791</v>
      </c>
      <c r="T66">
        <v>66.474999999999994</v>
      </c>
      <c r="U66" s="1">
        <v>38817</v>
      </c>
      <c r="V66">
        <v>63.8</v>
      </c>
      <c r="W66" s="1">
        <v>38848</v>
      </c>
      <c r="X66">
        <v>66.424999999999997</v>
      </c>
      <c r="Y66" s="1">
        <v>38910</v>
      </c>
      <c r="Z66">
        <v>60.1</v>
      </c>
      <c r="AA66" s="1">
        <v>38971</v>
      </c>
      <c r="AB66">
        <v>64.900000000000006</v>
      </c>
      <c r="AC66" s="1">
        <v>39031</v>
      </c>
      <c r="AD66">
        <v>66.75</v>
      </c>
      <c r="AE66" s="1">
        <v>39092</v>
      </c>
      <c r="AF66">
        <v>64.05</v>
      </c>
      <c r="AG66" s="1">
        <v>39155</v>
      </c>
      <c r="AH66">
        <v>75.650000000000006</v>
      </c>
      <c r="AI66" s="1">
        <v>39183</v>
      </c>
      <c r="AJ66">
        <v>77.625</v>
      </c>
      <c r="AK66" s="1">
        <v>39213</v>
      </c>
      <c r="AL66">
        <v>74.125</v>
      </c>
      <c r="AM66" s="1">
        <v>39274</v>
      </c>
      <c r="AN66">
        <v>65.625</v>
      </c>
      <c r="AO66" s="1">
        <v>39335</v>
      </c>
      <c r="AP66">
        <v>68.325000000000003</v>
      </c>
      <c r="AQ66" s="1">
        <v>39395</v>
      </c>
      <c r="AR66">
        <v>61.45</v>
      </c>
      <c r="AS66" s="1">
        <v>39458</v>
      </c>
      <c r="AT66">
        <v>62.25</v>
      </c>
      <c r="AU66" s="1">
        <v>39520</v>
      </c>
      <c r="AV66">
        <v>73.099999999999994</v>
      </c>
      <c r="AW66" s="1">
        <v>39549</v>
      </c>
      <c r="AX66">
        <v>73.8</v>
      </c>
      <c r="AY66" s="1">
        <v>39580</v>
      </c>
      <c r="AZ66">
        <v>78.150000000000006</v>
      </c>
      <c r="BA66" s="1">
        <v>39640</v>
      </c>
      <c r="BB66">
        <v>71.25</v>
      </c>
      <c r="BC66" s="1">
        <v>39701</v>
      </c>
      <c r="BD66">
        <v>66.174999999999997</v>
      </c>
      <c r="BE66" s="1">
        <v>39762</v>
      </c>
      <c r="BF66">
        <v>62.75</v>
      </c>
      <c r="BG66" s="1">
        <v>39825</v>
      </c>
      <c r="BH66">
        <v>67.474999999999994</v>
      </c>
      <c r="BI66" s="1">
        <v>39885</v>
      </c>
      <c r="BJ66">
        <v>74.224999999999994</v>
      </c>
      <c r="BK66" s="1">
        <v>39916</v>
      </c>
      <c r="BL66">
        <v>74.974999999999994</v>
      </c>
      <c r="BM66" s="1">
        <v>39944</v>
      </c>
      <c r="BN66">
        <v>70.25</v>
      </c>
      <c r="BO66" s="1">
        <v>40008</v>
      </c>
      <c r="BP66">
        <v>58.95</v>
      </c>
      <c r="BQ66" s="1">
        <v>40066</v>
      </c>
      <c r="BR66">
        <v>50.7</v>
      </c>
      <c r="BS66" s="1">
        <v>40127</v>
      </c>
      <c r="BT66">
        <v>63.125</v>
      </c>
      <c r="BU66" s="1">
        <v>40190</v>
      </c>
      <c r="BV66">
        <v>71.025000000000006</v>
      </c>
      <c r="BW66" s="1">
        <v>40252</v>
      </c>
      <c r="BX66">
        <v>80.575000000000003</v>
      </c>
      <c r="BY66" s="1">
        <v>40281</v>
      </c>
      <c r="BZ66">
        <v>84.9</v>
      </c>
      <c r="CA66" s="1">
        <v>40309</v>
      </c>
      <c r="CB66">
        <v>85.025000000000006</v>
      </c>
      <c r="CC66" s="1">
        <v>40371</v>
      </c>
      <c r="CD66">
        <v>74.375</v>
      </c>
      <c r="CE66" s="1">
        <v>40431</v>
      </c>
      <c r="CF66">
        <v>74.7</v>
      </c>
      <c r="CG66" s="1">
        <v>40492</v>
      </c>
      <c r="CH66">
        <v>74.8</v>
      </c>
      <c r="CI66" s="1">
        <v>40553</v>
      </c>
      <c r="CJ66">
        <v>84.65</v>
      </c>
      <c r="CK66" s="1">
        <v>40616</v>
      </c>
      <c r="CL66">
        <v>97.55</v>
      </c>
      <c r="CM66" s="1">
        <v>40644</v>
      </c>
      <c r="CN66">
        <v>100.45</v>
      </c>
      <c r="CO66" s="1">
        <v>40674</v>
      </c>
      <c r="CP66">
        <v>94.1</v>
      </c>
      <c r="CQ66" s="1">
        <v>40736</v>
      </c>
      <c r="CR66">
        <v>92.2</v>
      </c>
      <c r="CS66" s="1">
        <v>40798</v>
      </c>
      <c r="CT66">
        <v>82.724999999999994</v>
      </c>
      <c r="CU66" s="1">
        <v>40857</v>
      </c>
      <c r="CV66">
        <v>87.275000000000006</v>
      </c>
      <c r="CW66" s="1">
        <v>40919</v>
      </c>
      <c r="CX66">
        <v>85.8</v>
      </c>
      <c r="CY66" s="1">
        <v>40982</v>
      </c>
      <c r="CZ66">
        <v>94.55</v>
      </c>
      <c r="DA66" s="1">
        <v>41010</v>
      </c>
      <c r="DB66">
        <v>92.9</v>
      </c>
      <c r="DC66" s="1">
        <v>41040</v>
      </c>
      <c r="DD66">
        <v>85.65</v>
      </c>
      <c r="DE66" s="1">
        <v>41101</v>
      </c>
      <c r="DF66">
        <v>81.099999999999994</v>
      </c>
      <c r="DG66" s="1">
        <v>41162</v>
      </c>
      <c r="DH66">
        <v>71.575000000000003</v>
      </c>
      <c r="DI66" s="1">
        <v>41222</v>
      </c>
      <c r="DJ66">
        <v>86.325000000000003</v>
      </c>
      <c r="DK66" s="1">
        <v>41284</v>
      </c>
      <c r="DL66">
        <v>87.1</v>
      </c>
      <c r="DM66" s="1">
        <v>41346</v>
      </c>
      <c r="DN66">
        <v>90.075000000000003</v>
      </c>
      <c r="DO66" s="1">
        <v>41375</v>
      </c>
      <c r="DP66">
        <v>89.55</v>
      </c>
      <c r="DQ66" s="1">
        <v>41407</v>
      </c>
      <c r="DR66">
        <v>90.4</v>
      </c>
      <c r="DS66" s="1">
        <v>41466</v>
      </c>
      <c r="DT66">
        <v>84.25</v>
      </c>
      <c r="DU66" s="1">
        <v>41527</v>
      </c>
      <c r="DV66">
        <v>87.55</v>
      </c>
      <c r="DW66" s="1">
        <v>41586</v>
      </c>
      <c r="DX66">
        <v>92.075000000000003</v>
      </c>
      <c r="DY66" s="1">
        <v>41649</v>
      </c>
      <c r="DZ66">
        <v>91</v>
      </c>
      <c r="EA66" s="1">
        <v>41711</v>
      </c>
      <c r="EB66">
        <v>127.6</v>
      </c>
      <c r="EC66" s="1">
        <v>41739</v>
      </c>
      <c r="ED66">
        <v>117.3</v>
      </c>
      <c r="EE66" s="1">
        <v>41771</v>
      </c>
      <c r="EF66">
        <v>123.35</v>
      </c>
      <c r="EG66" s="1">
        <v>41834</v>
      </c>
      <c r="EH66">
        <v>115.72499999999999</v>
      </c>
      <c r="EI66" s="1">
        <v>41892</v>
      </c>
      <c r="EJ66">
        <v>98.65</v>
      </c>
      <c r="EK66" s="1">
        <v>41953</v>
      </c>
      <c r="EL66">
        <v>89.1</v>
      </c>
      <c r="EM66" s="1">
        <v>42016</v>
      </c>
      <c r="EN66">
        <v>77.7</v>
      </c>
      <c r="EO66" s="1">
        <v>42076</v>
      </c>
      <c r="EP66">
        <v>75.424999999999997</v>
      </c>
      <c r="EQ66" s="1">
        <v>42107</v>
      </c>
      <c r="ER66">
        <v>79.900000000000006</v>
      </c>
      <c r="ES66" s="1">
        <v>42135</v>
      </c>
      <c r="ET66">
        <v>83.75</v>
      </c>
      <c r="EU66" s="1">
        <v>42198</v>
      </c>
      <c r="EV66">
        <v>62.924999999999997</v>
      </c>
      <c r="EW66" s="1">
        <v>42257</v>
      </c>
      <c r="EX66">
        <v>63.55</v>
      </c>
      <c r="EY66" s="1">
        <v>42318</v>
      </c>
      <c r="EZ66">
        <v>55.15</v>
      </c>
      <c r="FA66" s="1">
        <v>42381</v>
      </c>
      <c r="FB66">
        <v>67.3</v>
      </c>
      <c r="FC66" s="1">
        <v>42444</v>
      </c>
      <c r="FD66">
        <v>83.3</v>
      </c>
      <c r="FE66" s="1">
        <v>42472</v>
      </c>
      <c r="FF66">
        <v>79.625</v>
      </c>
      <c r="FG66" s="1">
        <v>42501</v>
      </c>
      <c r="FH66">
        <v>82.325000000000003</v>
      </c>
      <c r="FI66" s="1">
        <v>42562</v>
      </c>
      <c r="FJ66">
        <v>67.924999999999997</v>
      </c>
      <c r="FK66" s="1">
        <v>42625</v>
      </c>
      <c r="FL66">
        <v>53.024999999999999</v>
      </c>
      <c r="FM66" s="1">
        <v>42684</v>
      </c>
      <c r="FN66">
        <v>54.575000000000003</v>
      </c>
      <c r="FO66" s="1">
        <v>42745</v>
      </c>
      <c r="FP66">
        <v>69.325000000000003</v>
      </c>
      <c r="FQ66" s="1">
        <v>42809</v>
      </c>
      <c r="FR66">
        <v>78.825000000000003</v>
      </c>
      <c r="FS66" s="1">
        <v>42835</v>
      </c>
      <c r="FT66">
        <v>73.974999999999994</v>
      </c>
      <c r="FU66" s="1">
        <v>42866</v>
      </c>
      <c r="FV66">
        <v>77.150000000000006</v>
      </c>
      <c r="FW66" s="1">
        <v>42928</v>
      </c>
      <c r="FX66">
        <v>69.275000000000006</v>
      </c>
      <c r="FY66" s="1">
        <v>42989</v>
      </c>
      <c r="FZ66">
        <v>58.625</v>
      </c>
      <c r="GA66" s="1">
        <v>43049</v>
      </c>
      <c r="GB66">
        <v>70.25</v>
      </c>
      <c r="GC66" s="1">
        <v>43110</v>
      </c>
      <c r="GD66">
        <v>75.775000000000006</v>
      </c>
      <c r="GE66" s="1">
        <v>43173</v>
      </c>
      <c r="GF66">
        <v>78.349999999999994</v>
      </c>
      <c r="GG66" s="1">
        <v>43201</v>
      </c>
      <c r="GH66">
        <v>78.325000000000003</v>
      </c>
      <c r="GI66" s="1">
        <v>43231</v>
      </c>
      <c r="GJ66">
        <v>76.95</v>
      </c>
      <c r="GK66" s="1">
        <v>43292</v>
      </c>
      <c r="GL66">
        <v>52.024999999999999</v>
      </c>
      <c r="GM66" s="1">
        <v>43353</v>
      </c>
      <c r="GN66">
        <v>55.7</v>
      </c>
      <c r="GO66" s="1">
        <v>43413</v>
      </c>
      <c r="GP66">
        <v>59.5</v>
      </c>
      <c r="GQ66" s="1">
        <v>43475</v>
      </c>
      <c r="GR66">
        <v>67.849999999999994</v>
      </c>
      <c r="GS66" s="1">
        <v>43537</v>
      </c>
      <c r="GT66">
        <v>80.825000000000003</v>
      </c>
      <c r="GU66" s="1">
        <v>43565</v>
      </c>
      <c r="GV66">
        <v>99.45</v>
      </c>
      <c r="GW66" s="1">
        <v>43598</v>
      </c>
      <c r="GX66">
        <v>89.65</v>
      </c>
      <c r="GY66" s="1">
        <v>43658</v>
      </c>
      <c r="GZ66">
        <v>73.224999999999994</v>
      </c>
      <c r="HA66" s="1">
        <v>43718</v>
      </c>
      <c r="HB66">
        <v>61.774999999999999</v>
      </c>
      <c r="HC66" s="1">
        <v>43777</v>
      </c>
      <c r="HD66">
        <v>73.900000000000006</v>
      </c>
    </row>
    <row r="67" spans="1:212" x14ac:dyDescent="0.3">
      <c r="A67" s="1">
        <v>38302</v>
      </c>
      <c r="B67">
        <v>74.25</v>
      </c>
      <c r="C67" s="1">
        <v>38363</v>
      </c>
      <c r="D67">
        <v>77.7</v>
      </c>
      <c r="E67" s="1">
        <v>38426</v>
      </c>
      <c r="F67">
        <v>79.05</v>
      </c>
      <c r="G67" s="1">
        <v>38455</v>
      </c>
      <c r="H67">
        <v>77.900000000000006</v>
      </c>
      <c r="I67" s="1">
        <v>38484</v>
      </c>
      <c r="J67">
        <v>75.45</v>
      </c>
      <c r="K67" s="1">
        <v>38545</v>
      </c>
      <c r="L67">
        <v>58.3</v>
      </c>
      <c r="M67" s="1">
        <v>38608</v>
      </c>
      <c r="N67">
        <v>62.45</v>
      </c>
      <c r="O67" s="1">
        <v>38667</v>
      </c>
      <c r="P67">
        <v>67.3</v>
      </c>
      <c r="Q67" s="1">
        <v>38728</v>
      </c>
      <c r="R67">
        <v>64.8</v>
      </c>
      <c r="S67" s="1">
        <v>38792</v>
      </c>
      <c r="T67">
        <v>66.674999999999997</v>
      </c>
      <c r="U67" s="1">
        <v>38818</v>
      </c>
      <c r="V67">
        <v>64.2</v>
      </c>
      <c r="W67" s="1">
        <v>38849</v>
      </c>
      <c r="X67">
        <v>66.150000000000006</v>
      </c>
      <c r="Y67" s="1">
        <v>38911</v>
      </c>
      <c r="Z67">
        <v>61.225000000000001</v>
      </c>
      <c r="AA67" s="1">
        <v>38972</v>
      </c>
      <c r="AB67">
        <v>65.224999999999994</v>
      </c>
      <c r="AC67" s="1">
        <v>39034</v>
      </c>
      <c r="AD67">
        <v>65</v>
      </c>
      <c r="AE67" s="1">
        <v>39093</v>
      </c>
      <c r="AF67">
        <v>64.099999999999994</v>
      </c>
      <c r="AG67" s="1">
        <v>39156</v>
      </c>
      <c r="AH67">
        <v>75.900000000000006</v>
      </c>
      <c r="AI67" s="1">
        <v>39184</v>
      </c>
      <c r="AJ67">
        <v>77.575000000000003</v>
      </c>
      <c r="AK67" s="1">
        <v>39216</v>
      </c>
      <c r="AL67">
        <v>73.599999999999994</v>
      </c>
      <c r="AM67" s="1">
        <v>39275</v>
      </c>
      <c r="AN67">
        <v>68.55</v>
      </c>
      <c r="AO67" s="1">
        <v>39336</v>
      </c>
      <c r="AP67">
        <v>68.099999999999994</v>
      </c>
      <c r="AQ67" s="1">
        <v>39398</v>
      </c>
      <c r="AR67">
        <v>59.3</v>
      </c>
      <c r="AS67" s="1">
        <v>39461</v>
      </c>
      <c r="AT67">
        <v>63.125</v>
      </c>
      <c r="AU67" s="1">
        <v>39521</v>
      </c>
      <c r="AV67">
        <v>70.125</v>
      </c>
      <c r="AW67" s="1">
        <v>39552</v>
      </c>
      <c r="AX67">
        <v>74.099999999999994</v>
      </c>
      <c r="AY67" s="1">
        <v>39581</v>
      </c>
      <c r="AZ67">
        <v>77.8</v>
      </c>
      <c r="BA67" s="1">
        <v>39643</v>
      </c>
      <c r="BB67">
        <v>70.875</v>
      </c>
      <c r="BC67" s="1">
        <v>39702</v>
      </c>
      <c r="BD67">
        <v>66.974999999999994</v>
      </c>
      <c r="BE67" s="1">
        <v>39763</v>
      </c>
      <c r="BF67">
        <v>62.55</v>
      </c>
      <c r="BG67" s="1">
        <v>39826</v>
      </c>
      <c r="BH67">
        <v>67.275000000000006</v>
      </c>
      <c r="BI67" s="1">
        <v>39888</v>
      </c>
      <c r="BJ67">
        <v>74.075000000000003</v>
      </c>
      <c r="BK67" s="1">
        <v>39917</v>
      </c>
      <c r="BL67">
        <v>73.674999999999997</v>
      </c>
      <c r="BM67" s="1">
        <v>39945</v>
      </c>
      <c r="BN67">
        <v>70.849999999999994</v>
      </c>
      <c r="BO67" s="1">
        <v>40009</v>
      </c>
      <c r="BP67">
        <v>59.1</v>
      </c>
      <c r="BQ67" s="1">
        <v>40067</v>
      </c>
      <c r="BR67">
        <v>49.825000000000003</v>
      </c>
      <c r="BS67" s="1">
        <v>40128</v>
      </c>
      <c r="BT67">
        <v>63.174999999999997</v>
      </c>
      <c r="BU67" s="1">
        <v>40191</v>
      </c>
      <c r="BV67">
        <v>73.325000000000003</v>
      </c>
      <c r="BW67" s="1">
        <v>40253</v>
      </c>
      <c r="BX67">
        <v>81.099999999999994</v>
      </c>
      <c r="BY67" s="1">
        <v>40282</v>
      </c>
      <c r="BZ67">
        <v>84.724999999999994</v>
      </c>
      <c r="CA67" s="1">
        <v>40310</v>
      </c>
      <c r="CB67">
        <v>85.25</v>
      </c>
      <c r="CC67" s="1">
        <v>40372</v>
      </c>
      <c r="CD67">
        <v>74.224999999999994</v>
      </c>
      <c r="CE67" s="1">
        <v>40434</v>
      </c>
      <c r="CF67">
        <v>74.3</v>
      </c>
      <c r="CG67" s="1">
        <v>40493</v>
      </c>
      <c r="CH67">
        <v>75.45</v>
      </c>
      <c r="CI67" s="1">
        <v>40554</v>
      </c>
      <c r="CJ67">
        <v>85.15</v>
      </c>
      <c r="CK67" s="1">
        <v>40617</v>
      </c>
      <c r="CL67">
        <v>94.75</v>
      </c>
      <c r="CM67" s="1">
        <v>40645</v>
      </c>
      <c r="CN67">
        <v>99.025000000000006</v>
      </c>
      <c r="CO67" s="1">
        <v>40675</v>
      </c>
      <c r="CP67">
        <v>94.674999999999997</v>
      </c>
      <c r="CQ67" s="1">
        <v>40737</v>
      </c>
      <c r="CR67">
        <v>93.224999999999994</v>
      </c>
      <c r="CS67" s="1">
        <v>40799</v>
      </c>
      <c r="CT67">
        <v>82.825000000000003</v>
      </c>
      <c r="CU67" s="1">
        <v>40858</v>
      </c>
      <c r="CV67">
        <v>87.75</v>
      </c>
      <c r="CW67" s="1">
        <v>40920</v>
      </c>
      <c r="CX67">
        <v>86.575000000000003</v>
      </c>
      <c r="CY67" s="1">
        <v>40983</v>
      </c>
      <c r="CZ67">
        <v>94.125</v>
      </c>
      <c r="DA67" s="1">
        <v>41011</v>
      </c>
      <c r="DB67">
        <v>93.525000000000006</v>
      </c>
      <c r="DC67" s="1">
        <v>41043</v>
      </c>
      <c r="DD67">
        <v>85.75</v>
      </c>
      <c r="DE67" s="1">
        <v>41102</v>
      </c>
      <c r="DF67">
        <v>81.349999999999994</v>
      </c>
      <c r="DG67" s="1">
        <v>41163</v>
      </c>
      <c r="DH67">
        <v>71.424999999999997</v>
      </c>
      <c r="DI67" s="1">
        <v>41225</v>
      </c>
      <c r="DJ67">
        <v>86.275000000000006</v>
      </c>
      <c r="DK67" s="1">
        <v>41285</v>
      </c>
      <c r="DL67">
        <v>87.125</v>
      </c>
      <c r="DM67" s="1">
        <v>41347</v>
      </c>
      <c r="DN67">
        <v>90.525000000000006</v>
      </c>
      <c r="DO67" s="1">
        <v>41376</v>
      </c>
      <c r="DP67">
        <v>89.9</v>
      </c>
      <c r="DQ67" s="1">
        <v>41408</v>
      </c>
      <c r="DR67">
        <v>91.05</v>
      </c>
      <c r="DS67" s="1">
        <v>41467</v>
      </c>
      <c r="DT67">
        <v>84.2</v>
      </c>
      <c r="DU67" s="1">
        <v>41528</v>
      </c>
      <c r="DV67">
        <v>87.25</v>
      </c>
      <c r="DW67" s="1">
        <v>41589</v>
      </c>
      <c r="DX67">
        <v>92.224999999999994</v>
      </c>
      <c r="DY67" s="1">
        <v>41652</v>
      </c>
      <c r="DZ67">
        <v>90.375</v>
      </c>
      <c r="EA67" s="1">
        <v>41712</v>
      </c>
      <c r="EB67">
        <v>127.85</v>
      </c>
      <c r="EC67" s="1">
        <v>41740</v>
      </c>
      <c r="ED67">
        <v>117.55</v>
      </c>
      <c r="EE67" s="1">
        <v>41772</v>
      </c>
      <c r="EF67">
        <v>124.97499999999999</v>
      </c>
      <c r="EG67" s="1">
        <v>41835</v>
      </c>
      <c r="EH67">
        <v>115.95</v>
      </c>
      <c r="EI67" s="1">
        <v>41893</v>
      </c>
      <c r="EJ67">
        <v>97.2</v>
      </c>
      <c r="EK67" s="1">
        <v>41954</v>
      </c>
      <c r="EL67">
        <v>89.45</v>
      </c>
      <c r="EM67" s="1">
        <v>42017</v>
      </c>
      <c r="EN67">
        <v>76.5</v>
      </c>
      <c r="EO67" s="1">
        <v>42079</v>
      </c>
      <c r="EP67">
        <v>76.25</v>
      </c>
      <c r="EQ67" s="1">
        <v>42108</v>
      </c>
      <c r="ER67">
        <v>79.825000000000003</v>
      </c>
      <c r="ES67" s="1">
        <v>42136</v>
      </c>
      <c r="ET67">
        <v>84.85</v>
      </c>
      <c r="EU67" s="1">
        <v>42199</v>
      </c>
      <c r="EV67">
        <v>64.924999999999997</v>
      </c>
      <c r="EW67" s="1">
        <v>42258</v>
      </c>
      <c r="EX67">
        <v>62.65</v>
      </c>
      <c r="EY67" s="1">
        <v>42319</v>
      </c>
      <c r="EZ67">
        <v>57.075000000000003</v>
      </c>
      <c r="FA67" s="1">
        <v>42382</v>
      </c>
      <c r="FB67">
        <v>67.150000000000006</v>
      </c>
      <c r="FC67" s="1">
        <v>42445</v>
      </c>
      <c r="FD67">
        <v>83.75</v>
      </c>
      <c r="FE67" s="1">
        <v>42473</v>
      </c>
      <c r="FF67">
        <v>78.575000000000003</v>
      </c>
      <c r="FG67" s="1">
        <v>42502</v>
      </c>
      <c r="FH67">
        <v>82.45</v>
      </c>
      <c r="FI67" s="1">
        <v>42563</v>
      </c>
      <c r="FJ67">
        <v>67.75</v>
      </c>
      <c r="FK67" s="1">
        <v>42626</v>
      </c>
      <c r="FL67">
        <v>50.55</v>
      </c>
      <c r="FM67" s="1">
        <v>42685</v>
      </c>
      <c r="FN67">
        <v>54.35</v>
      </c>
      <c r="FO67" s="1">
        <v>42746</v>
      </c>
      <c r="FP67">
        <v>69.5</v>
      </c>
      <c r="FQ67" s="1">
        <v>42810</v>
      </c>
      <c r="FR67">
        <v>78.674999999999997</v>
      </c>
      <c r="FS67" s="1">
        <v>42836</v>
      </c>
      <c r="FT67">
        <v>74.825000000000003</v>
      </c>
      <c r="FU67" s="1">
        <v>42867</v>
      </c>
      <c r="FV67">
        <v>77.900000000000006</v>
      </c>
      <c r="FW67" s="1">
        <v>42929</v>
      </c>
      <c r="FX67">
        <v>69.325000000000003</v>
      </c>
      <c r="FY67" s="1">
        <v>42990</v>
      </c>
      <c r="FZ67">
        <v>57.1</v>
      </c>
      <c r="GA67" s="1">
        <v>43052</v>
      </c>
      <c r="GB67">
        <v>70.3</v>
      </c>
      <c r="GC67" s="1">
        <v>43111</v>
      </c>
      <c r="GD67">
        <v>73.825000000000003</v>
      </c>
      <c r="GE67" s="1">
        <v>43174</v>
      </c>
      <c r="GF67">
        <v>79.174999999999997</v>
      </c>
      <c r="GG67" s="1">
        <v>43202</v>
      </c>
      <c r="GH67">
        <v>79.400000000000006</v>
      </c>
      <c r="GI67" s="1">
        <v>43234</v>
      </c>
      <c r="GJ67">
        <v>78.375</v>
      </c>
      <c r="GK67" s="1">
        <v>43293</v>
      </c>
      <c r="GL67">
        <v>53.95</v>
      </c>
      <c r="GM67" s="1">
        <v>43354</v>
      </c>
      <c r="GN67">
        <v>54.1</v>
      </c>
      <c r="GO67" s="1">
        <v>43416</v>
      </c>
      <c r="GP67">
        <v>61.524999999999999</v>
      </c>
      <c r="GQ67" s="1">
        <v>43476</v>
      </c>
      <c r="GR67">
        <v>67.349999999999994</v>
      </c>
      <c r="GS67" s="1">
        <v>43538</v>
      </c>
      <c r="GT67">
        <v>83.525000000000006</v>
      </c>
      <c r="GU67" s="1">
        <v>43566</v>
      </c>
      <c r="GV67">
        <v>101</v>
      </c>
      <c r="GW67" s="1">
        <v>43599</v>
      </c>
      <c r="GX67">
        <v>91.174999999999997</v>
      </c>
      <c r="GY67" s="1">
        <v>43661</v>
      </c>
      <c r="GZ67">
        <v>73.900000000000006</v>
      </c>
      <c r="HA67" s="1">
        <v>43719</v>
      </c>
      <c r="HB67">
        <v>61.2</v>
      </c>
      <c r="HC67" s="1">
        <v>43780</v>
      </c>
      <c r="HD67">
        <v>73.724999999999994</v>
      </c>
    </row>
    <row r="68" spans="1:212" x14ac:dyDescent="0.3">
      <c r="A68" s="1">
        <v>38303</v>
      </c>
      <c r="B68">
        <v>73.75</v>
      </c>
      <c r="C68" s="1">
        <v>38364</v>
      </c>
      <c r="D68">
        <v>77.075000000000003</v>
      </c>
      <c r="E68" s="1">
        <v>38427</v>
      </c>
      <c r="F68">
        <v>80.650000000000006</v>
      </c>
      <c r="G68" s="1">
        <v>38456</v>
      </c>
      <c r="H68">
        <v>77.575000000000003</v>
      </c>
      <c r="I68" s="1">
        <v>38485</v>
      </c>
      <c r="J68">
        <v>75.150000000000006</v>
      </c>
      <c r="K68" s="1">
        <v>38546</v>
      </c>
      <c r="L68">
        <v>58.25</v>
      </c>
      <c r="M68" s="1">
        <v>38609</v>
      </c>
      <c r="N68">
        <v>61.625</v>
      </c>
      <c r="O68" s="1">
        <v>38670</v>
      </c>
      <c r="P68">
        <v>66.8</v>
      </c>
      <c r="Q68" s="1">
        <v>38729</v>
      </c>
      <c r="R68">
        <v>65.375</v>
      </c>
      <c r="S68" s="1">
        <v>38793</v>
      </c>
      <c r="T68">
        <v>67.025000000000006</v>
      </c>
      <c r="U68" s="1">
        <v>38819</v>
      </c>
      <c r="V68">
        <v>65.075000000000003</v>
      </c>
      <c r="W68" s="1">
        <v>38852</v>
      </c>
      <c r="X68">
        <v>65.724999999999994</v>
      </c>
      <c r="Y68" s="1">
        <v>38912</v>
      </c>
      <c r="Z68">
        <v>60.55</v>
      </c>
      <c r="AA68" s="1">
        <v>38973</v>
      </c>
      <c r="AB68">
        <v>63.524999999999999</v>
      </c>
      <c r="AC68" s="1">
        <v>39035</v>
      </c>
      <c r="AD68">
        <v>64.674999999999997</v>
      </c>
      <c r="AE68" s="1">
        <v>39094</v>
      </c>
      <c r="AF68">
        <v>64.349999999999994</v>
      </c>
      <c r="AG68" s="1">
        <v>39157</v>
      </c>
      <c r="AH68">
        <v>74.575000000000003</v>
      </c>
      <c r="AI68" s="1">
        <v>39185</v>
      </c>
      <c r="AJ68">
        <v>77.775000000000006</v>
      </c>
      <c r="AK68" s="1">
        <v>39217</v>
      </c>
      <c r="AL68">
        <v>73.2</v>
      </c>
      <c r="AM68" s="1">
        <v>39276</v>
      </c>
      <c r="AN68">
        <v>68.724999999999994</v>
      </c>
      <c r="AO68" s="1">
        <v>39337</v>
      </c>
      <c r="AP68">
        <v>68</v>
      </c>
      <c r="AQ68" s="1">
        <v>39399</v>
      </c>
      <c r="AR68">
        <v>61.1</v>
      </c>
      <c r="AS68" s="1">
        <v>39462</v>
      </c>
      <c r="AT68">
        <v>62.25</v>
      </c>
      <c r="AU68" s="1">
        <v>39524</v>
      </c>
      <c r="AV68">
        <v>71.150000000000006</v>
      </c>
      <c r="AW68" s="1">
        <v>39553</v>
      </c>
      <c r="AX68">
        <v>76.125</v>
      </c>
      <c r="AY68" s="1">
        <v>39582</v>
      </c>
      <c r="AZ68">
        <v>77.95</v>
      </c>
      <c r="BA68" s="1">
        <v>39644</v>
      </c>
      <c r="BB68">
        <v>72.2</v>
      </c>
      <c r="BC68" s="1">
        <v>39703</v>
      </c>
      <c r="BD68">
        <v>65.3</v>
      </c>
      <c r="BE68" s="1">
        <v>39764</v>
      </c>
      <c r="BF68">
        <v>62.725000000000001</v>
      </c>
      <c r="BG68" s="1">
        <v>39827</v>
      </c>
      <c r="BH68">
        <v>66.7</v>
      </c>
      <c r="BI68" s="1">
        <v>39889</v>
      </c>
      <c r="BJ68">
        <v>74.075000000000003</v>
      </c>
      <c r="BK68" s="1">
        <v>39918</v>
      </c>
      <c r="BL68">
        <v>74.55</v>
      </c>
      <c r="BM68" s="1">
        <v>39946</v>
      </c>
      <c r="BN68">
        <v>69.375</v>
      </c>
      <c r="BO68" s="1">
        <v>40010</v>
      </c>
      <c r="BP68">
        <v>60.475000000000001</v>
      </c>
      <c r="BQ68" s="1">
        <v>40070</v>
      </c>
      <c r="BR68">
        <v>49</v>
      </c>
      <c r="BS68" s="1">
        <v>40129</v>
      </c>
      <c r="BT68">
        <v>61.35</v>
      </c>
      <c r="BU68" s="1">
        <v>40192</v>
      </c>
      <c r="BV68">
        <v>72.75</v>
      </c>
      <c r="BW68" s="1">
        <v>40254</v>
      </c>
      <c r="BX68">
        <v>81.025000000000006</v>
      </c>
      <c r="BY68" s="1">
        <v>40283</v>
      </c>
      <c r="BZ68">
        <v>86.15</v>
      </c>
      <c r="CA68" s="1">
        <v>40311</v>
      </c>
      <c r="CB68">
        <v>84.75</v>
      </c>
      <c r="CC68" s="1">
        <v>40373</v>
      </c>
      <c r="CD68">
        <v>75.8</v>
      </c>
      <c r="CE68" s="1">
        <v>40435</v>
      </c>
      <c r="CF68">
        <v>76.400000000000006</v>
      </c>
      <c r="CG68" s="1">
        <v>40494</v>
      </c>
      <c r="CH68">
        <v>74.575000000000003</v>
      </c>
      <c r="CI68" s="1">
        <v>40555</v>
      </c>
      <c r="CJ68">
        <v>87.025000000000006</v>
      </c>
      <c r="CK68" s="1">
        <v>40618</v>
      </c>
      <c r="CL68">
        <v>95.35</v>
      </c>
      <c r="CM68" s="1">
        <v>40646</v>
      </c>
      <c r="CN68">
        <v>101.02500000000001</v>
      </c>
      <c r="CO68" s="1">
        <v>40676</v>
      </c>
      <c r="CP68">
        <v>94.474999999999994</v>
      </c>
      <c r="CQ68" s="1">
        <v>40738</v>
      </c>
      <c r="CR68">
        <v>91.575000000000003</v>
      </c>
      <c r="CS68" s="1">
        <v>40800</v>
      </c>
      <c r="CT68">
        <v>83.85</v>
      </c>
      <c r="CU68" s="1">
        <v>40861</v>
      </c>
      <c r="CV68">
        <v>88.9</v>
      </c>
      <c r="CW68" s="1">
        <v>40921</v>
      </c>
      <c r="CX68">
        <v>87.05</v>
      </c>
      <c r="CY68" s="1">
        <v>40984</v>
      </c>
      <c r="CZ68">
        <v>93.6</v>
      </c>
      <c r="DA68" s="1">
        <v>41012</v>
      </c>
      <c r="DB68">
        <v>90.525000000000006</v>
      </c>
      <c r="DC68" s="1">
        <v>41044</v>
      </c>
      <c r="DD68">
        <v>87.7</v>
      </c>
      <c r="DE68" s="1">
        <v>41103</v>
      </c>
      <c r="DF68">
        <v>79.474999999999994</v>
      </c>
      <c r="DG68" s="1">
        <v>41164</v>
      </c>
      <c r="DH68">
        <v>72.349999999999994</v>
      </c>
      <c r="DI68" s="1">
        <v>41226</v>
      </c>
      <c r="DJ68">
        <v>86.85</v>
      </c>
      <c r="DK68" s="1">
        <v>41288</v>
      </c>
      <c r="DL68">
        <v>87.85</v>
      </c>
      <c r="DM68" s="1">
        <v>41348</v>
      </c>
      <c r="DN68">
        <v>89.325000000000003</v>
      </c>
      <c r="DO68" s="1">
        <v>41379</v>
      </c>
      <c r="DP68">
        <v>88.724999999999994</v>
      </c>
      <c r="DQ68" s="1">
        <v>41409</v>
      </c>
      <c r="DR68">
        <v>90.5</v>
      </c>
      <c r="DS68" s="1">
        <v>41470</v>
      </c>
      <c r="DT68">
        <v>84.7</v>
      </c>
      <c r="DU68" s="1">
        <v>41529</v>
      </c>
      <c r="DV68">
        <v>87.275000000000006</v>
      </c>
      <c r="DW68" s="1">
        <v>41590</v>
      </c>
      <c r="DX68">
        <v>91.35</v>
      </c>
      <c r="DY68" s="1">
        <v>41653</v>
      </c>
      <c r="DZ68">
        <v>90.674999999999997</v>
      </c>
      <c r="EA68" s="1">
        <v>41715</v>
      </c>
      <c r="EB68">
        <v>130.77500000000001</v>
      </c>
      <c r="EC68" s="1">
        <v>41743</v>
      </c>
      <c r="ED68">
        <v>119.5</v>
      </c>
      <c r="EE68" s="1">
        <v>41773</v>
      </c>
      <c r="EF68">
        <v>126.5</v>
      </c>
      <c r="EG68" s="1">
        <v>41836</v>
      </c>
      <c r="EH68">
        <v>115.075</v>
      </c>
      <c r="EI68" s="1">
        <v>41894</v>
      </c>
      <c r="EJ68">
        <v>96.3</v>
      </c>
      <c r="EK68" s="1">
        <v>41955</v>
      </c>
      <c r="EL68">
        <v>90.8</v>
      </c>
      <c r="EM68" s="1">
        <v>42018</v>
      </c>
      <c r="EN68">
        <v>78</v>
      </c>
      <c r="EO68" s="1">
        <v>42080</v>
      </c>
      <c r="EP68">
        <v>75.8</v>
      </c>
      <c r="EQ68" s="1">
        <v>42109</v>
      </c>
      <c r="ER68">
        <v>77.2</v>
      </c>
      <c r="ES68" s="1">
        <v>42137</v>
      </c>
      <c r="ET68">
        <v>84.85</v>
      </c>
      <c r="EU68" s="1">
        <v>42200</v>
      </c>
      <c r="EV68">
        <v>64.974999999999994</v>
      </c>
      <c r="EW68" s="1">
        <v>42261</v>
      </c>
      <c r="EX68">
        <v>62.25</v>
      </c>
      <c r="EY68" s="1">
        <v>42320</v>
      </c>
      <c r="EZ68">
        <v>58.25</v>
      </c>
      <c r="FA68" s="1">
        <v>42383</v>
      </c>
      <c r="FB68">
        <v>67.775000000000006</v>
      </c>
      <c r="FC68" s="1">
        <v>42446</v>
      </c>
      <c r="FD68">
        <v>83.8</v>
      </c>
      <c r="FE68" s="1">
        <v>42474</v>
      </c>
      <c r="FF68">
        <v>77.775000000000006</v>
      </c>
      <c r="FG68" s="1">
        <v>42503</v>
      </c>
      <c r="FH68">
        <v>82.125</v>
      </c>
      <c r="FI68" s="1">
        <v>42564</v>
      </c>
      <c r="FJ68">
        <v>67.55</v>
      </c>
      <c r="FK68" s="1">
        <v>42627</v>
      </c>
      <c r="FL68">
        <v>49.1</v>
      </c>
      <c r="FM68" s="1">
        <v>42688</v>
      </c>
      <c r="FN68">
        <v>53.6</v>
      </c>
      <c r="FO68" s="1">
        <v>42747</v>
      </c>
      <c r="FP68">
        <v>69.55</v>
      </c>
      <c r="FQ68" s="1">
        <v>42811</v>
      </c>
      <c r="FR68">
        <v>77.325000000000003</v>
      </c>
      <c r="FS68" s="1">
        <v>42837</v>
      </c>
      <c r="FT68">
        <v>73.55</v>
      </c>
      <c r="FU68" s="1">
        <v>42870</v>
      </c>
      <c r="FV68">
        <v>77.849999999999994</v>
      </c>
      <c r="FW68" s="1">
        <v>42930</v>
      </c>
      <c r="FX68">
        <v>67.174999999999997</v>
      </c>
      <c r="FY68" s="1">
        <v>42991</v>
      </c>
      <c r="FZ68">
        <v>56.774999999999999</v>
      </c>
      <c r="GA68" s="1">
        <v>43053</v>
      </c>
      <c r="GB68">
        <v>67.5</v>
      </c>
      <c r="GC68" s="1">
        <v>43112</v>
      </c>
      <c r="GD68">
        <v>74.325000000000003</v>
      </c>
      <c r="GE68" s="1">
        <v>43175</v>
      </c>
      <c r="GF68">
        <v>79.125</v>
      </c>
      <c r="GG68" s="1">
        <v>43203</v>
      </c>
      <c r="GH68">
        <v>79.575000000000003</v>
      </c>
      <c r="GI68" s="1">
        <v>43235</v>
      </c>
      <c r="GJ68">
        <v>77.45</v>
      </c>
      <c r="GK68" s="1">
        <v>43294</v>
      </c>
      <c r="GL68">
        <v>55.3</v>
      </c>
      <c r="GM68" s="1">
        <v>43355</v>
      </c>
      <c r="GN68">
        <v>55.625</v>
      </c>
      <c r="GO68" s="1">
        <v>43417</v>
      </c>
      <c r="GP68">
        <v>62.174999999999997</v>
      </c>
      <c r="GQ68" s="1">
        <v>43479</v>
      </c>
      <c r="GR68">
        <v>66.825000000000003</v>
      </c>
      <c r="GS68" s="1">
        <v>43539</v>
      </c>
      <c r="GT68">
        <v>86.525000000000006</v>
      </c>
      <c r="GU68" s="1">
        <v>43567</v>
      </c>
      <c r="GV68">
        <v>101.35</v>
      </c>
      <c r="GW68" s="1">
        <v>43600</v>
      </c>
      <c r="GX68">
        <v>92.625</v>
      </c>
      <c r="GY68" s="1">
        <v>43662</v>
      </c>
      <c r="GZ68">
        <v>75.3</v>
      </c>
      <c r="HA68" s="1">
        <v>43720</v>
      </c>
      <c r="HB68">
        <v>64.2</v>
      </c>
      <c r="HC68" s="1">
        <v>43781</v>
      </c>
      <c r="HD68">
        <v>75.55</v>
      </c>
    </row>
    <row r="69" spans="1:212" x14ac:dyDescent="0.3">
      <c r="A69" s="1">
        <v>38306</v>
      </c>
      <c r="B69">
        <v>74.075000000000003</v>
      </c>
      <c r="C69" s="1">
        <v>38365</v>
      </c>
      <c r="D69">
        <v>77.674999999999997</v>
      </c>
      <c r="E69" s="1">
        <v>38428</v>
      </c>
      <c r="F69">
        <v>80.099999999999994</v>
      </c>
      <c r="G69" s="1">
        <v>38457</v>
      </c>
      <c r="H69">
        <v>78.099999999999994</v>
      </c>
      <c r="I69" s="1">
        <v>38488</v>
      </c>
      <c r="J69">
        <v>74.599999999999994</v>
      </c>
      <c r="K69" s="1">
        <v>38547</v>
      </c>
      <c r="L69">
        <v>58.924999999999997</v>
      </c>
      <c r="M69" s="1">
        <v>38610</v>
      </c>
      <c r="N69">
        <v>62</v>
      </c>
      <c r="O69" s="1">
        <v>38671</v>
      </c>
      <c r="P69">
        <v>67.150000000000006</v>
      </c>
      <c r="Q69" s="1">
        <v>38730</v>
      </c>
      <c r="R69">
        <v>64.875</v>
      </c>
      <c r="S69" s="1">
        <v>38796</v>
      </c>
      <c r="T69">
        <v>66.825000000000003</v>
      </c>
      <c r="U69" s="1">
        <v>38820</v>
      </c>
      <c r="V69">
        <v>65.7</v>
      </c>
      <c r="W69" s="1">
        <v>38853</v>
      </c>
      <c r="X69">
        <v>66.075000000000003</v>
      </c>
      <c r="Y69" s="1">
        <v>38915</v>
      </c>
      <c r="Z69">
        <v>60.7</v>
      </c>
      <c r="AA69" s="1">
        <v>38974</v>
      </c>
      <c r="AB69">
        <v>63.05</v>
      </c>
      <c r="AC69" s="1">
        <v>39036</v>
      </c>
      <c r="AD69">
        <v>64.150000000000006</v>
      </c>
      <c r="AE69" s="1">
        <v>39098</v>
      </c>
      <c r="AF69">
        <v>64.974999999999994</v>
      </c>
      <c r="AG69" s="1">
        <v>39160</v>
      </c>
      <c r="AH69">
        <v>74.625</v>
      </c>
      <c r="AI69" s="1">
        <v>39188</v>
      </c>
      <c r="AJ69">
        <v>78.849999999999994</v>
      </c>
      <c r="AK69" s="1">
        <v>39218</v>
      </c>
      <c r="AL69">
        <v>74.349999999999994</v>
      </c>
      <c r="AM69" s="1">
        <v>39279</v>
      </c>
      <c r="AN69">
        <v>67.900000000000006</v>
      </c>
      <c r="AO69" s="1">
        <v>39338</v>
      </c>
      <c r="AP69">
        <v>68.849999999999994</v>
      </c>
      <c r="AQ69" s="1">
        <v>39400</v>
      </c>
      <c r="AR69">
        <v>60.65</v>
      </c>
      <c r="AS69" s="1">
        <v>39463</v>
      </c>
      <c r="AT69">
        <v>61.1</v>
      </c>
      <c r="AU69" s="1">
        <v>39525</v>
      </c>
      <c r="AV69">
        <v>71.599999999999994</v>
      </c>
      <c r="AW69" s="1">
        <v>39554</v>
      </c>
      <c r="AX69">
        <v>76.150000000000006</v>
      </c>
      <c r="AY69" s="1">
        <v>39583</v>
      </c>
      <c r="AZ69">
        <v>77.05</v>
      </c>
      <c r="BA69" s="1">
        <v>39645</v>
      </c>
      <c r="BB69">
        <v>73.75</v>
      </c>
      <c r="BC69" s="1">
        <v>39706</v>
      </c>
      <c r="BD69">
        <v>66.55</v>
      </c>
      <c r="BE69" s="1">
        <v>39765</v>
      </c>
      <c r="BF69">
        <v>63.2</v>
      </c>
      <c r="BG69" s="1">
        <v>39828</v>
      </c>
      <c r="BH69">
        <v>65.849999999999994</v>
      </c>
      <c r="BI69" s="1">
        <v>39890</v>
      </c>
      <c r="BJ69">
        <v>74.474999999999994</v>
      </c>
      <c r="BK69" s="1">
        <v>39919</v>
      </c>
      <c r="BL69">
        <v>74.55</v>
      </c>
      <c r="BM69" s="1">
        <v>39947</v>
      </c>
      <c r="BN69">
        <v>68.525000000000006</v>
      </c>
      <c r="BO69" s="1">
        <v>40011</v>
      </c>
      <c r="BP69">
        <v>60.55</v>
      </c>
      <c r="BQ69" s="1">
        <v>40071</v>
      </c>
      <c r="BR69">
        <v>51.875</v>
      </c>
      <c r="BS69" s="1">
        <v>40130</v>
      </c>
      <c r="BT69">
        <v>61.85</v>
      </c>
      <c r="BU69" s="1">
        <v>40193</v>
      </c>
      <c r="BV69">
        <v>73.275000000000006</v>
      </c>
      <c r="BW69" s="1">
        <v>40255</v>
      </c>
      <c r="BX69">
        <v>82.924999999999997</v>
      </c>
      <c r="BY69" s="1">
        <v>40284</v>
      </c>
      <c r="BZ69">
        <v>86.2</v>
      </c>
      <c r="CA69" s="1">
        <v>40312</v>
      </c>
      <c r="CB69">
        <v>83.5</v>
      </c>
      <c r="CC69" s="1">
        <v>40374</v>
      </c>
      <c r="CD69">
        <v>75.325000000000003</v>
      </c>
      <c r="CE69" s="1">
        <v>40436</v>
      </c>
      <c r="CF69">
        <v>76.674999999999997</v>
      </c>
      <c r="CG69" s="1">
        <v>40497</v>
      </c>
      <c r="CH69">
        <v>75.025000000000006</v>
      </c>
      <c r="CI69" s="1">
        <v>40556</v>
      </c>
      <c r="CJ69">
        <v>86.3</v>
      </c>
      <c r="CK69" s="1">
        <v>40619</v>
      </c>
      <c r="CL69">
        <v>97.674999999999997</v>
      </c>
      <c r="CM69" s="1">
        <v>40647</v>
      </c>
      <c r="CN69">
        <v>102.125</v>
      </c>
      <c r="CO69" s="1">
        <v>40679</v>
      </c>
      <c r="CP69">
        <v>93.424999999999997</v>
      </c>
      <c r="CQ69" s="1">
        <v>40739</v>
      </c>
      <c r="CR69">
        <v>91.65</v>
      </c>
      <c r="CS69" s="1">
        <v>40801</v>
      </c>
      <c r="CT69">
        <v>84.4</v>
      </c>
      <c r="CU69" s="1">
        <v>40862</v>
      </c>
      <c r="CV69">
        <v>89.8</v>
      </c>
      <c r="CW69" s="1">
        <v>40925</v>
      </c>
      <c r="CX69">
        <v>87.4</v>
      </c>
      <c r="CY69" s="1">
        <v>40987</v>
      </c>
      <c r="CZ69">
        <v>93.4</v>
      </c>
      <c r="DA69" s="1">
        <v>41015</v>
      </c>
      <c r="DB69">
        <v>89.375</v>
      </c>
      <c r="DC69" s="1">
        <v>41045</v>
      </c>
      <c r="DD69">
        <v>88.35</v>
      </c>
      <c r="DE69" s="1">
        <v>41106</v>
      </c>
      <c r="DF69">
        <v>79.2</v>
      </c>
      <c r="DG69" s="1">
        <v>41165</v>
      </c>
      <c r="DH69">
        <v>72.375</v>
      </c>
      <c r="DI69" s="1">
        <v>41227</v>
      </c>
      <c r="DJ69">
        <v>86.05</v>
      </c>
      <c r="DK69" s="1">
        <v>41289</v>
      </c>
      <c r="DL69">
        <v>87.6</v>
      </c>
      <c r="DM69" s="1">
        <v>41351</v>
      </c>
      <c r="DN69">
        <v>88.95</v>
      </c>
      <c r="DO69" s="1">
        <v>41380</v>
      </c>
      <c r="DP69">
        <v>89.3</v>
      </c>
      <c r="DQ69" s="1">
        <v>41410</v>
      </c>
      <c r="DR69">
        <v>90.9</v>
      </c>
      <c r="DS69" s="1">
        <v>41471</v>
      </c>
      <c r="DT69">
        <v>85.35</v>
      </c>
      <c r="DU69" s="1">
        <v>41530</v>
      </c>
      <c r="DV69">
        <v>87.25</v>
      </c>
      <c r="DW69" s="1">
        <v>41591</v>
      </c>
      <c r="DX69">
        <v>90.775000000000006</v>
      </c>
      <c r="DY69" s="1">
        <v>41654</v>
      </c>
      <c r="DZ69">
        <v>91.55</v>
      </c>
      <c r="EA69" s="1">
        <v>41716</v>
      </c>
      <c r="EB69">
        <v>133</v>
      </c>
      <c r="EC69" s="1">
        <v>41744</v>
      </c>
      <c r="ED69">
        <v>119.97499999999999</v>
      </c>
      <c r="EE69" s="1">
        <v>41774</v>
      </c>
      <c r="EF69">
        <v>125.625</v>
      </c>
      <c r="EG69" s="1">
        <v>41837</v>
      </c>
      <c r="EH69">
        <v>113.72499999999999</v>
      </c>
      <c r="EI69" s="1">
        <v>41897</v>
      </c>
      <c r="EJ69">
        <v>95.85</v>
      </c>
      <c r="EK69" s="1">
        <v>41956</v>
      </c>
      <c r="EL69">
        <v>91.6</v>
      </c>
      <c r="EM69" s="1">
        <v>42019</v>
      </c>
      <c r="EN69">
        <v>78.349999999999994</v>
      </c>
      <c r="EO69" s="1">
        <v>42081</v>
      </c>
      <c r="EP69">
        <v>75.125</v>
      </c>
      <c r="EQ69" s="1">
        <v>42110</v>
      </c>
      <c r="ER69">
        <v>77.8</v>
      </c>
      <c r="ES69" s="1">
        <v>42138</v>
      </c>
      <c r="ET69">
        <v>84.55</v>
      </c>
      <c r="EU69" s="1">
        <v>42201</v>
      </c>
      <c r="EV69">
        <v>64.525000000000006</v>
      </c>
      <c r="EW69" s="1">
        <v>42262</v>
      </c>
      <c r="EX69">
        <v>63.85</v>
      </c>
      <c r="EY69" s="1">
        <v>42321</v>
      </c>
      <c r="EZ69">
        <v>57.05</v>
      </c>
      <c r="FA69" s="1">
        <v>42384</v>
      </c>
      <c r="FB69">
        <v>67.45</v>
      </c>
      <c r="FC69" s="1">
        <v>42447</v>
      </c>
      <c r="FD69">
        <v>83.9</v>
      </c>
      <c r="FE69" s="1">
        <v>42475</v>
      </c>
      <c r="FF69">
        <v>78.099999999999994</v>
      </c>
      <c r="FG69" s="1">
        <v>42506</v>
      </c>
      <c r="FH69">
        <v>82.525000000000006</v>
      </c>
      <c r="FI69" s="1">
        <v>42565</v>
      </c>
      <c r="FJ69">
        <v>67.400000000000006</v>
      </c>
      <c r="FK69" s="1">
        <v>42628</v>
      </c>
      <c r="FL69">
        <v>49.45</v>
      </c>
      <c r="FM69" s="1">
        <v>42689</v>
      </c>
      <c r="FN69">
        <v>52.9</v>
      </c>
      <c r="FO69" s="1">
        <v>42748</v>
      </c>
      <c r="FP69">
        <v>69.625</v>
      </c>
      <c r="FQ69" s="1">
        <v>42814</v>
      </c>
      <c r="FR69">
        <v>77.375</v>
      </c>
      <c r="FS69" s="1">
        <v>42838</v>
      </c>
      <c r="FT69">
        <v>73.625</v>
      </c>
      <c r="FU69" s="1">
        <v>42871</v>
      </c>
      <c r="FV69">
        <v>78.825000000000003</v>
      </c>
      <c r="FW69" s="1">
        <v>42933</v>
      </c>
      <c r="FX69">
        <v>68.05</v>
      </c>
      <c r="FY69" s="1">
        <v>42992</v>
      </c>
      <c r="FZ69">
        <v>56.524999999999999</v>
      </c>
      <c r="GA69" s="1">
        <v>43054</v>
      </c>
      <c r="GB69">
        <v>67.45</v>
      </c>
      <c r="GC69" s="1">
        <v>43116</v>
      </c>
      <c r="GD69">
        <v>76.150000000000006</v>
      </c>
      <c r="GE69" s="1">
        <v>43178</v>
      </c>
      <c r="GF69">
        <v>76.825000000000003</v>
      </c>
      <c r="GG69" s="1">
        <v>43206</v>
      </c>
      <c r="GH69">
        <v>78.674999999999997</v>
      </c>
      <c r="GI69" s="1">
        <v>43236</v>
      </c>
      <c r="GJ69">
        <v>77.849999999999994</v>
      </c>
      <c r="GK69" s="1">
        <v>43297</v>
      </c>
      <c r="GL69">
        <v>54</v>
      </c>
      <c r="GM69" s="1">
        <v>43356</v>
      </c>
      <c r="GN69">
        <v>55.924999999999997</v>
      </c>
      <c r="GO69" s="1">
        <v>43418</v>
      </c>
      <c r="GP69">
        <v>62.35</v>
      </c>
      <c r="GQ69" s="1">
        <v>43480</v>
      </c>
      <c r="GR69">
        <v>66.95</v>
      </c>
      <c r="GS69" s="1">
        <v>43542</v>
      </c>
      <c r="GT69">
        <v>87.8</v>
      </c>
      <c r="GU69" s="1">
        <v>43570</v>
      </c>
      <c r="GV69">
        <v>101.55</v>
      </c>
      <c r="GW69" s="1">
        <v>43601</v>
      </c>
      <c r="GX69">
        <v>93.3</v>
      </c>
      <c r="GY69" s="1">
        <v>43663</v>
      </c>
      <c r="GZ69">
        <v>77.825000000000003</v>
      </c>
      <c r="HA69" s="1">
        <v>43721</v>
      </c>
      <c r="HB69">
        <v>68.7</v>
      </c>
      <c r="HC69" s="1">
        <v>43782</v>
      </c>
      <c r="HD69">
        <v>74.55</v>
      </c>
    </row>
    <row r="70" spans="1:212" x14ac:dyDescent="0.3">
      <c r="A70" s="1">
        <v>38307</v>
      </c>
      <c r="B70">
        <v>73.3</v>
      </c>
      <c r="C70" s="1">
        <v>38366</v>
      </c>
      <c r="D70">
        <v>77.650000000000006</v>
      </c>
      <c r="E70" s="1">
        <v>38429</v>
      </c>
      <c r="F70">
        <v>79.424999999999997</v>
      </c>
      <c r="G70" s="1">
        <v>38460</v>
      </c>
      <c r="H70">
        <v>76.900000000000006</v>
      </c>
      <c r="I70" s="1">
        <v>38489</v>
      </c>
      <c r="J70">
        <v>74.25</v>
      </c>
      <c r="K70" s="1">
        <v>38548</v>
      </c>
      <c r="L70">
        <v>57.575000000000003</v>
      </c>
      <c r="M70" s="1">
        <v>38611</v>
      </c>
      <c r="N70">
        <v>61.975000000000001</v>
      </c>
      <c r="O70" s="1">
        <v>38672</v>
      </c>
      <c r="P70">
        <v>66.924999999999997</v>
      </c>
      <c r="Q70" s="1">
        <v>38734</v>
      </c>
      <c r="R70">
        <v>64.625</v>
      </c>
      <c r="S70" s="1">
        <v>38797</v>
      </c>
      <c r="T70">
        <v>66.375</v>
      </c>
      <c r="U70" s="1">
        <v>38824</v>
      </c>
      <c r="V70">
        <v>65.8</v>
      </c>
      <c r="W70" s="1">
        <v>38854</v>
      </c>
      <c r="X70">
        <v>66.325000000000003</v>
      </c>
      <c r="Y70" s="1">
        <v>38916</v>
      </c>
      <c r="Z70">
        <v>59.725000000000001</v>
      </c>
      <c r="AA70" s="1">
        <v>38975</v>
      </c>
      <c r="AB70">
        <v>63.45</v>
      </c>
      <c r="AC70" s="1">
        <v>39037</v>
      </c>
      <c r="AD70">
        <v>65.525000000000006</v>
      </c>
      <c r="AE70" s="1">
        <v>39099</v>
      </c>
      <c r="AF70">
        <v>65.900000000000006</v>
      </c>
      <c r="AG70" s="1">
        <v>39161</v>
      </c>
      <c r="AH70">
        <v>74.349999999999994</v>
      </c>
      <c r="AI70" s="1">
        <v>39189</v>
      </c>
      <c r="AJ70">
        <v>78.325000000000003</v>
      </c>
      <c r="AK70" s="1">
        <v>39219</v>
      </c>
      <c r="AL70">
        <v>74.400000000000006</v>
      </c>
      <c r="AM70" s="1">
        <v>39280</v>
      </c>
      <c r="AN70">
        <v>70.900000000000006</v>
      </c>
      <c r="AO70" s="1">
        <v>39339</v>
      </c>
      <c r="AP70">
        <v>68.625</v>
      </c>
      <c r="AQ70" s="1">
        <v>39401</v>
      </c>
      <c r="AR70">
        <v>60.9</v>
      </c>
      <c r="AS70" s="1">
        <v>39464</v>
      </c>
      <c r="AT70">
        <v>62.55</v>
      </c>
      <c r="AU70" s="1">
        <v>39526</v>
      </c>
      <c r="AV70">
        <v>71.125</v>
      </c>
      <c r="AW70" s="1">
        <v>39555</v>
      </c>
      <c r="AX70">
        <v>74.674999999999997</v>
      </c>
      <c r="AY70" s="1">
        <v>39584</v>
      </c>
      <c r="AZ70">
        <v>77.025000000000006</v>
      </c>
      <c r="BA70" s="1">
        <v>39646</v>
      </c>
      <c r="BB70">
        <v>72.900000000000006</v>
      </c>
      <c r="BC70" s="1">
        <v>39707</v>
      </c>
      <c r="BD70">
        <v>66.099999999999994</v>
      </c>
      <c r="BE70" s="1">
        <v>39766</v>
      </c>
      <c r="BF70">
        <v>62.575000000000003</v>
      </c>
      <c r="BG70" s="1">
        <v>39829</v>
      </c>
      <c r="BH70">
        <v>66.025000000000006</v>
      </c>
      <c r="BI70" s="1">
        <v>39891</v>
      </c>
      <c r="BJ70">
        <v>74.95</v>
      </c>
      <c r="BK70" s="1">
        <v>39920</v>
      </c>
      <c r="BL70">
        <v>74.974999999999994</v>
      </c>
      <c r="BM70" s="1">
        <v>39948</v>
      </c>
      <c r="BN70">
        <v>68.75</v>
      </c>
      <c r="BO70" s="1">
        <v>40014</v>
      </c>
      <c r="BP70">
        <v>60.475000000000001</v>
      </c>
      <c r="BQ70" s="1">
        <v>40072</v>
      </c>
      <c r="BR70">
        <v>51.45</v>
      </c>
      <c r="BS70" s="1">
        <v>40133</v>
      </c>
      <c r="BT70">
        <v>62.35</v>
      </c>
      <c r="BU70" s="1">
        <v>40197</v>
      </c>
      <c r="BV70">
        <v>74.025000000000006</v>
      </c>
      <c r="BW70" s="1">
        <v>40256</v>
      </c>
      <c r="BX70">
        <v>82.575000000000003</v>
      </c>
      <c r="BY70" s="1">
        <v>40287</v>
      </c>
      <c r="BZ70">
        <v>86.35</v>
      </c>
      <c r="CA70" s="1">
        <v>40315</v>
      </c>
      <c r="CB70">
        <v>81.5</v>
      </c>
      <c r="CC70" s="1">
        <v>40375</v>
      </c>
      <c r="CD70">
        <v>75.7</v>
      </c>
      <c r="CE70" s="1">
        <v>40437</v>
      </c>
      <c r="CF70">
        <v>75.825000000000003</v>
      </c>
      <c r="CG70" s="1">
        <v>40498</v>
      </c>
      <c r="CH70">
        <v>73.625</v>
      </c>
      <c r="CI70" s="1">
        <v>40557</v>
      </c>
      <c r="CJ70">
        <v>85.275000000000006</v>
      </c>
      <c r="CK70" s="1">
        <v>40620</v>
      </c>
      <c r="CL70">
        <v>99.825000000000003</v>
      </c>
      <c r="CM70" s="1">
        <v>40648</v>
      </c>
      <c r="CN70">
        <v>101.125</v>
      </c>
      <c r="CO70" s="1">
        <v>40680</v>
      </c>
      <c r="CP70">
        <v>93.9</v>
      </c>
      <c r="CQ70" s="1">
        <v>40742</v>
      </c>
      <c r="CR70">
        <v>90.3</v>
      </c>
      <c r="CS70" s="1">
        <v>40802</v>
      </c>
      <c r="CT70">
        <v>82.724999999999994</v>
      </c>
      <c r="CU70" s="1">
        <v>40863</v>
      </c>
      <c r="CV70">
        <v>88.924999999999997</v>
      </c>
      <c r="CW70" s="1">
        <v>40926</v>
      </c>
      <c r="CX70">
        <v>87.924999999999997</v>
      </c>
      <c r="CY70" s="1">
        <v>40988</v>
      </c>
      <c r="CZ70">
        <v>92.65</v>
      </c>
      <c r="DA70" s="1">
        <v>41016</v>
      </c>
      <c r="DB70">
        <v>90.4</v>
      </c>
      <c r="DC70" s="1">
        <v>41046</v>
      </c>
      <c r="DD70">
        <v>89.5</v>
      </c>
      <c r="DE70" s="1">
        <v>41107</v>
      </c>
      <c r="DF70">
        <v>77.674999999999997</v>
      </c>
      <c r="DG70" s="1">
        <v>41166</v>
      </c>
      <c r="DH70">
        <v>73.900000000000006</v>
      </c>
      <c r="DI70" s="1">
        <v>41228</v>
      </c>
      <c r="DJ70">
        <v>86.15</v>
      </c>
      <c r="DK70" s="1">
        <v>41290</v>
      </c>
      <c r="DL70">
        <v>87.424999999999997</v>
      </c>
      <c r="DM70" s="1">
        <v>41352</v>
      </c>
      <c r="DN70">
        <v>88.275000000000006</v>
      </c>
      <c r="DO70" s="1">
        <v>41381</v>
      </c>
      <c r="DP70">
        <v>90.6</v>
      </c>
      <c r="DQ70" s="1">
        <v>41411</v>
      </c>
      <c r="DR70">
        <v>90.15</v>
      </c>
      <c r="DS70" s="1">
        <v>41472</v>
      </c>
      <c r="DT70">
        <v>85.275000000000006</v>
      </c>
      <c r="DU70" s="1">
        <v>41533</v>
      </c>
      <c r="DV70">
        <v>88.474999999999994</v>
      </c>
      <c r="DW70" s="1">
        <v>41592</v>
      </c>
      <c r="DX70">
        <v>89.8</v>
      </c>
      <c r="DY70" s="1">
        <v>41655</v>
      </c>
      <c r="DZ70">
        <v>92.25</v>
      </c>
      <c r="EA70" s="1">
        <v>41717</v>
      </c>
      <c r="EB70">
        <v>132.25</v>
      </c>
      <c r="EC70" s="1">
        <v>41745</v>
      </c>
      <c r="ED70">
        <v>121.65</v>
      </c>
      <c r="EE70" s="1">
        <v>41775</v>
      </c>
      <c r="EF70">
        <v>125.6</v>
      </c>
      <c r="EG70" s="1">
        <v>41838</v>
      </c>
      <c r="EH70">
        <v>113.55</v>
      </c>
      <c r="EI70" s="1">
        <v>41898</v>
      </c>
      <c r="EJ70">
        <v>95.924999999999997</v>
      </c>
      <c r="EK70" s="1">
        <v>41957</v>
      </c>
      <c r="EL70">
        <v>92.75</v>
      </c>
      <c r="EM70" s="1">
        <v>42020</v>
      </c>
      <c r="EN70">
        <v>77.674999999999997</v>
      </c>
      <c r="EO70" s="1">
        <v>42082</v>
      </c>
      <c r="EP70">
        <v>74.525000000000006</v>
      </c>
      <c r="EQ70" s="1">
        <v>42111</v>
      </c>
      <c r="ER70">
        <v>77.474999999999994</v>
      </c>
      <c r="ES70" s="1">
        <v>42139</v>
      </c>
      <c r="ET70">
        <v>84.025000000000006</v>
      </c>
      <c r="EU70" s="1">
        <v>42202</v>
      </c>
      <c r="EV70">
        <v>63.45</v>
      </c>
      <c r="EW70" s="1">
        <v>42263</v>
      </c>
      <c r="EX70">
        <v>62.075000000000003</v>
      </c>
      <c r="EY70" s="1">
        <v>42324</v>
      </c>
      <c r="EZ70">
        <v>54.05</v>
      </c>
      <c r="FA70" s="1">
        <v>42388</v>
      </c>
      <c r="FB70">
        <v>67.724999999999994</v>
      </c>
      <c r="FC70" s="1">
        <v>42450</v>
      </c>
      <c r="FD70">
        <v>81.849999999999994</v>
      </c>
      <c r="FE70" s="1">
        <v>42478</v>
      </c>
      <c r="FF70">
        <v>78.3</v>
      </c>
      <c r="FG70" s="1">
        <v>42507</v>
      </c>
      <c r="FH70">
        <v>82.65</v>
      </c>
      <c r="FI70" s="1">
        <v>42566</v>
      </c>
      <c r="FJ70">
        <v>66</v>
      </c>
      <c r="FK70" s="1">
        <v>42629</v>
      </c>
      <c r="FL70">
        <v>49.95</v>
      </c>
      <c r="FM70" s="1">
        <v>42690</v>
      </c>
      <c r="FN70">
        <v>54.524999999999999</v>
      </c>
      <c r="FO70" s="1">
        <v>42752</v>
      </c>
      <c r="FP70">
        <v>69.724999999999994</v>
      </c>
      <c r="FQ70" s="1">
        <v>42815</v>
      </c>
      <c r="FR70">
        <v>76.325000000000003</v>
      </c>
      <c r="FS70" s="1">
        <v>42842</v>
      </c>
      <c r="FT70">
        <v>73.349999999999994</v>
      </c>
      <c r="FU70" s="1">
        <v>42872</v>
      </c>
      <c r="FV70">
        <v>78.674999999999997</v>
      </c>
      <c r="FW70" s="1">
        <v>42934</v>
      </c>
      <c r="FX70">
        <v>67.875</v>
      </c>
      <c r="FY70" s="1">
        <v>42993</v>
      </c>
      <c r="FZ70">
        <v>58.475000000000001</v>
      </c>
      <c r="GA70" s="1">
        <v>43055</v>
      </c>
      <c r="GB70">
        <v>66.575000000000003</v>
      </c>
      <c r="GC70" s="1">
        <v>43117</v>
      </c>
      <c r="GD70">
        <v>75.525000000000006</v>
      </c>
      <c r="GE70" s="1">
        <v>43179</v>
      </c>
      <c r="GF70">
        <v>76.75</v>
      </c>
      <c r="GG70" s="1">
        <v>43207</v>
      </c>
      <c r="GH70">
        <v>79.224999999999994</v>
      </c>
      <c r="GI70" s="1">
        <v>43237</v>
      </c>
      <c r="GJ70">
        <v>77.625</v>
      </c>
      <c r="GK70" s="1">
        <v>43298</v>
      </c>
      <c r="GL70">
        <v>52.2</v>
      </c>
      <c r="GM70" s="1">
        <v>43357</v>
      </c>
      <c r="GN70">
        <v>56.65</v>
      </c>
      <c r="GO70" s="1">
        <v>43419</v>
      </c>
      <c r="GP70">
        <v>63.75</v>
      </c>
      <c r="GQ70" s="1">
        <v>43481</v>
      </c>
      <c r="GR70">
        <v>65.075000000000003</v>
      </c>
      <c r="GS70" s="1">
        <v>43543</v>
      </c>
      <c r="GT70">
        <v>87.25</v>
      </c>
      <c r="GU70" s="1">
        <v>43571</v>
      </c>
      <c r="GV70">
        <v>101.175</v>
      </c>
      <c r="GW70" s="1">
        <v>43602</v>
      </c>
      <c r="GX70">
        <v>93.95</v>
      </c>
      <c r="GY70" s="1">
        <v>43664</v>
      </c>
      <c r="GZ70">
        <v>76.900000000000006</v>
      </c>
      <c r="HA70" s="1">
        <v>43724</v>
      </c>
      <c r="HB70">
        <v>70.674999999999997</v>
      </c>
      <c r="HC70" s="1">
        <v>43783</v>
      </c>
      <c r="HD70">
        <v>73.375</v>
      </c>
    </row>
    <row r="71" spans="1:212" x14ac:dyDescent="0.3">
      <c r="A71" s="1">
        <v>38308</v>
      </c>
      <c r="B71">
        <v>72.875</v>
      </c>
      <c r="C71" s="1">
        <v>38370</v>
      </c>
      <c r="D71">
        <v>77.650000000000006</v>
      </c>
      <c r="E71" s="1">
        <v>38432</v>
      </c>
      <c r="F71">
        <v>80.3</v>
      </c>
      <c r="G71" s="1">
        <v>38461</v>
      </c>
      <c r="H71">
        <v>77.900000000000006</v>
      </c>
      <c r="I71" s="1">
        <v>38490</v>
      </c>
      <c r="J71">
        <v>72.674999999999997</v>
      </c>
      <c r="K71" s="1">
        <v>38551</v>
      </c>
      <c r="L71">
        <v>57.95</v>
      </c>
      <c r="M71" s="1">
        <v>38614</v>
      </c>
      <c r="N71">
        <v>62.3</v>
      </c>
      <c r="O71" s="1">
        <v>38673</v>
      </c>
      <c r="P71">
        <v>66.075000000000003</v>
      </c>
      <c r="Q71" s="1">
        <v>38735</v>
      </c>
      <c r="R71">
        <v>63</v>
      </c>
      <c r="S71" s="1">
        <v>38798</v>
      </c>
      <c r="T71">
        <v>65.55</v>
      </c>
      <c r="U71" s="1">
        <v>38825</v>
      </c>
      <c r="V71">
        <v>65.900000000000006</v>
      </c>
      <c r="W71" s="1">
        <v>38855</v>
      </c>
      <c r="X71">
        <v>66.599999999999994</v>
      </c>
      <c r="Y71" s="1">
        <v>38917</v>
      </c>
      <c r="Z71">
        <v>59.924999999999997</v>
      </c>
      <c r="AA71" s="1">
        <v>38978</v>
      </c>
      <c r="AB71">
        <v>61.674999999999997</v>
      </c>
      <c r="AC71" s="1">
        <v>39038</v>
      </c>
      <c r="AD71">
        <v>64.924999999999997</v>
      </c>
      <c r="AE71" s="1">
        <v>39100</v>
      </c>
      <c r="AF71">
        <v>65.650000000000006</v>
      </c>
      <c r="AG71" s="1">
        <v>39162</v>
      </c>
      <c r="AH71">
        <v>73.55</v>
      </c>
      <c r="AI71" s="1">
        <v>39190</v>
      </c>
      <c r="AJ71">
        <v>77.125</v>
      </c>
      <c r="AK71" s="1">
        <v>39220</v>
      </c>
      <c r="AL71">
        <v>73.900000000000006</v>
      </c>
      <c r="AM71" s="1">
        <v>39281</v>
      </c>
      <c r="AN71">
        <v>72.75</v>
      </c>
      <c r="AO71" s="1">
        <v>39342</v>
      </c>
      <c r="AP71">
        <v>67.150000000000006</v>
      </c>
      <c r="AQ71" s="1">
        <v>39402</v>
      </c>
      <c r="AR71">
        <v>60.4</v>
      </c>
      <c r="AS71" s="1">
        <v>39465</v>
      </c>
      <c r="AT71">
        <v>62.424999999999997</v>
      </c>
      <c r="AU71" s="1">
        <v>39527</v>
      </c>
      <c r="AV71">
        <v>72.075000000000003</v>
      </c>
      <c r="AW71" s="1">
        <v>39556</v>
      </c>
      <c r="AX71">
        <v>75.599999999999994</v>
      </c>
      <c r="AY71" s="1">
        <v>39587</v>
      </c>
      <c r="AZ71">
        <v>76.474999999999994</v>
      </c>
      <c r="BA71" s="1">
        <v>39647</v>
      </c>
      <c r="BB71">
        <v>72.650000000000006</v>
      </c>
      <c r="BC71" s="1">
        <v>39708</v>
      </c>
      <c r="BD71">
        <v>66.45</v>
      </c>
      <c r="BE71" s="1">
        <v>39769</v>
      </c>
      <c r="BF71">
        <v>62.05</v>
      </c>
      <c r="BG71" s="1">
        <v>39833</v>
      </c>
      <c r="BH71">
        <v>65.7</v>
      </c>
      <c r="BI71" s="1">
        <v>39892</v>
      </c>
      <c r="BJ71">
        <v>73.775000000000006</v>
      </c>
      <c r="BK71" s="1">
        <v>39923</v>
      </c>
      <c r="BL71">
        <v>73.575000000000003</v>
      </c>
      <c r="BM71" s="1">
        <v>39951</v>
      </c>
      <c r="BN71">
        <v>69.474999999999994</v>
      </c>
      <c r="BO71" s="1">
        <v>40015</v>
      </c>
      <c r="BP71">
        <v>58.15</v>
      </c>
      <c r="BQ71" s="1">
        <v>40073</v>
      </c>
      <c r="BR71">
        <v>52.024999999999999</v>
      </c>
      <c r="BS71" s="1">
        <v>40134</v>
      </c>
      <c r="BT71">
        <v>63.975000000000001</v>
      </c>
      <c r="BU71" s="1">
        <v>40198</v>
      </c>
      <c r="BV71">
        <v>73.375</v>
      </c>
      <c r="BW71" s="1">
        <v>40259</v>
      </c>
      <c r="BX71">
        <v>82.85</v>
      </c>
      <c r="BY71" s="1">
        <v>40288</v>
      </c>
      <c r="BZ71">
        <v>85.825000000000003</v>
      </c>
      <c r="CA71" s="1">
        <v>40316</v>
      </c>
      <c r="CB71">
        <v>81.7</v>
      </c>
      <c r="CC71" s="1">
        <v>40378</v>
      </c>
      <c r="CD71">
        <v>75.775000000000006</v>
      </c>
      <c r="CE71" s="1">
        <v>40438</v>
      </c>
      <c r="CF71">
        <v>75.95</v>
      </c>
      <c r="CG71" s="1">
        <v>40499</v>
      </c>
      <c r="CH71">
        <v>74.150000000000006</v>
      </c>
      <c r="CI71" s="1">
        <v>40561</v>
      </c>
      <c r="CJ71">
        <v>86.724999999999994</v>
      </c>
      <c r="CK71" s="1">
        <v>40623</v>
      </c>
      <c r="CL71">
        <v>100.97499999999999</v>
      </c>
      <c r="CM71" s="1">
        <v>40651</v>
      </c>
      <c r="CN71">
        <v>101.125</v>
      </c>
      <c r="CO71" s="1">
        <v>40681</v>
      </c>
      <c r="CP71">
        <v>93.05</v>
      </c>
      <c r="CQ71" s="1">
        <v>40743</v>
      </c>
      <c r="CR71">
        <v>91.674999999999997</v>
      </c>
      <c r="CS71" s="1">
        <v>40805</v>
      </c>
      <c r="CT71">
        <v>81.825000000000003</v>
      </c>
      <c r="CU71" s="1">
        <v>40864</v>
      </c>
      <c r="CV71">
        <v>90.424999999999997</v>
      </c>
      <c r="CW71" s="1">
        <v>40927</v>
      </c>
      <c r="CX71">
        <v>87.5</v>
      </c>
      <c r="CY71" s="1">
        <v>40989</v>
      </c>
      <c r="CZ71">
        <v>92.2</v>
      </c>
      <c r="DA71" s="1">
        <v>41017</v>
      </c>
      <c r="DB71">
        <v>88.375</v>
      </c>
      <c r="DC71" s="1">
        <v>41047</v>
      </c>
      <c r="DD71">
        <v>88.9</v>
      </c>
      <c r="DE71" s="1">
        <v>41108</v>
      </c>
      <c r="DF71">
        <v>80.05</v>
      </c>
      <c r="DG71" s="1">
        <v>41169</v>
      </c>
      <c r="DH71">
        <v>73.349999999999994</v>
      </c>
      <c r="DI71" s="1">
        <v>41229</v>
      </c>
      <c r="DJ71">
        <v>86.45</v>
      </c>
      <c r="DK71" s="1">
        <v>41291</v>
      </c>
      <c r="DL71">
        <v>88.075000000000003</v>
      </c>
      <c r="DM71" s="1">
        <v>41353</v>
      </c>
      <c r="DN71">
        <v>88.5</v>
      </c>
      <c r="DO71" s="1">
        <v>41382</v>
      </c>
      <c r="DP71">
        <v>90.8</v>
      </c>
      <c r="DQ71" s="1">
        <v>41414</v>
      </c>
      <c r="DR71">
        <v>90.35</v>
      </c>
      <c r="DS71" s="1">
        <v>41473</v>
      </c>
      <c r="DT71">
        <v>85.625</v>
      </c>
      <c r="DU71" s="1">
        <v>41534</v>
      </c>
      <c r="DV71">
        <v>87.525000000000006</v>
      </c>
      <c r="DW71" s="1">
        <v>41593</v>
      </c>
      <c r="DX71">
        <v>90.275000000000006</v>
      </c>
      <c r="DY71" s="1">
        <v>41656</v>
      </c>
      <c r="DZ71">
        <v>91.9</v>
      </c>
      <c r="EA71" s="1">
        <v>41718</v>
      </c>
      <c r="EB71">
        <v>130.80000000000001</v>
      </c>
      <c r="EC71" s="1">
        <v>41746</v>
      </c>
      <c r="ED71">
        <v>123.075</v>
      </c>
      <c r="EE71" s="1">
        <v>41778</v>
      </c>
      <c r="EF71">
        <v>126.6</v>
      </c>
      <c r="EG71" s="1">
        <v>41841</v>
      </c>
      <c r="EH71">
        <v>112.7</v>
      </c>
      <c r="EI71" s="1">
        <v>41899</v>
      </c>
      <c r="EJ71">
        <v>93.9</v>
      </c>
      <c r="EK71" s="1">
        <v>41960</v>
      </c>
      <c r="EL71">
        <v>92.625</v>
      </c>
      <c r="EM71" s="1">
        <v>42024</v>
      </c>
      <c r="EN71">
        <v>74.674999999999997</v>
      </c>
      <c r="EO71" s="1">
        <v>42083</v>
      </c>
      <c r="EP71">
        <v>73.849999999999994</v>
      </c>
      <c r="EQ71" s="1">
        <v>42114</v>
      </c>
      <c r="ER71">
        <v>76.95</v>
      </c>
      <c r="ES71" s="1">
        <v>42142</v>
      </c>
      <c r="ET71">
        <v>83.25</v>
      </c>
      <c r="EU71" s="1">
        <v>42205</v>
      </c>
      <c r="EV71">
        <v>62.95</v>
      </c>
      <c r="EW71" s="1">
        <v>42264</v>
      </c>
      <c r="EX71">
        <v>64.349999999999994</v>
      </c>
      <c r="EY71" s="1">
        <v>42325</v>
      </c>
      <c r="EZ71">
        <v>56.375</v>
      </c>
      <c r="FA71" s="1">
        <v>42389</v>
      </c>
      <c r="FB71">
        <v>67.075000000000003</v>
      </c>
      <c r="FC71" s="1">
        <v>42451</v>
      </c>
      <c r="FD71">
        <v>82.85</v>
      </c>
      <c r="FE71" s="1">
        <v>42479</v>
      </c>
      <c r="FF71">
        <v>79.275000000000006</v>
      </c>
      <c r="FG71" s="1">
        <v>42508</v>
      </c>
      <c r="FH71">
        <v>81.7</v>
      </c>
      <c r="FI71" s="1">
        <v>42569</v>
      </c>
      <c r="FJ71">
        <v>65.375</v>
      </c>
      <c r="FK71" s="1">
        <v>42632</v>
      </c>
      <c r="FL71">
        <v>48.174999999999997</v>
      </c>
      <c r="FM71" s="1">
        <v>42691</v>
      </c>
      <c r="FN71">
        <v>54.225000000000001</v>
      </c>
      <c r="FO71" s="1">
        <v>42753</v>
      </c>
      <c r="FP71">
        <v>68.825000000000003</v>
      </c>
      <c r="FQ71" s="1">
        <v>42816</v>
      </c>
      <c r="FR71">
        <v>75.75</v>
      </c>
      <c r="FS71" s="1">
        <v>42843</v>
      </c>
      <c r="FT71">
        <v>72.900000000000006</v>
      </c>
      <c r="FU71" s="1">
        <v>42873</v>
      </c>
      <c r="FV71">
        <v>78.724999999999994</v>
      </c>
      <c r="FW71" s="1">
        <v>42935</v>
      </c>
      <c r="FX71">
        <v>68.8</v>
      </c>
      <c r="FY71" s="1">
        <v>42996</v>
      </c>
      <c r="FZ71">
        <v>58.05</v>
      </c>
      <c r="GA71" s="1">
        <v>43056</v>
      </c>
      <c r="GB71">
        <v>67.075000000000003</v>
      </c>
      <c r="GC71" s="1">
        <v>43118</v>
      </c>
      <c r="GD71">
        <v>75.900000000000006</v>
      </c>
      <c r="GE71" s="1">
        <v>43180</v>
      </c>
      <c r="GF71">
        <v>77.224999999999994</v>
      </c>
      <c r="GG71" s="1">
        <v>43208</v>
      </c>
      <c r="GH71">
        <v>81.05</v>
      </c>
      <c r="GI71" s="1">
        <v>43238</v>
      </c>
      <c r="GJ71">
        <v>76.625</v>
      </c>
      <c r="GK71" s="1">
        <v>43299</v>
      </c>
      <c r="GL71">
        <v>51.924999999999997</v>
      </c>
      <c r="GM71" s="1">
        <v>43360</v>
      </c>
      <c r="GN71">
        <v>55.375</v>
      </c>
      <c r="GO71" s="1">
        <v>43420</v>
      </c>
      <c r="GP71">
        <v>66.75</v>
      </c>
      <c r="GQ71" s="1">
        <v>43482</v>
      </c>
      <c r="GR71">
        <v>64.625</v>
      </c>
      <c r="GS71" s="1">
        <v>43544</v>
      </c>
      <c r="GT71">
        <v>90.25</v>
      </c>
      <c r="GU71" s="1">
        <v>43572</v>
      </c>
      <c r="GV71">
        <v>100.625</v>
      </c>
      <c r="GW71" s="1">
        <v>43605</v>
      </c>
      <c r="GX71">
        <v>94.45</v>
      </c>
      <c r="GY71" s="1">
        <v>43665</v>
      </c>
      <c r="GZ71">
        <v>78.924999999999997</v>
      </c>
      <c r="HA71" s="1">
        <v>43725</v>
      </c>
      <c r="HB71">
        <v>67.674999999999997</v>
      </c>
      <c r="HC71" s="1">
        <v>43784</v>
      </c>
      <c r="HD71">
        <v>72</v>
      </c>
    </row>
    <row r="72" spans="1:212" x14ac:dyDescent="0.3">
      <c r="A72" s="1">
        <v>38309</v>
      </c>
      <c r="B72">
        <v>73.174999999999997</v>
      </c>
      <c r="C72" s="1">
        <v>38371</v>
      </c>
      <c r="D72">
        <v>77.424999999999997</v>
      </c>
      <c r="E72" s="1">
        <v>38433</v>
      </c>
      <c r="F72">
        <v>79.3</v>
      </c>
      <c r="G72" s="1">
        <v>38462</v>
      </c>
      <c r="H72">
        <v>78.599999999999994</v>
      </c>
      <c r="I72" s="1">
        <v>38491</v>
      </c>
      <c r="J72">
        <v>71.650000000000006</v>
      </c>
      <c r="K72" s="1">
        <v>38552</v>
      </c>
      <c r="L72">
        <v>58.674999999999997</v>
      </c>
      <c r="M72" s="1">
        <v>38615</v>
      </c>
      <c r="N72">
        <v>63.125</v>
      </c>
      <c r="O72" s="1">
        <v>38674</v>
      </c>
      <c r="P72">
        <v>66.55</v>
      </c>
      <c r="Q72" s="1">
        <v>38736</v>
      </c>
      <c r="R72">
        <v>63.575000000000003</v>
      </c>
      <c r="S72" s="1">
        <v>38799</v>
      </c>
      <c r="T72">
        <v>67.150000000000006</v>
      </c>
      <c r="U72" s="1">
        <v>38826</v>
      </c>
      <c r="V72">
        <v>66.5</v>
      </c>
      <c r="W72" s="1">
        <v>38856</v>
      </c>
      <c r="X72">
        <v>66.25</v>
      </c>
      <c r="Y72" s="1">
        <v>38918</v>
      </c>
      <c r="Z72">
        <v>59.2</v>
      </c>
      <c r="AA72" s="1">
        <v>38979</v>
      </c>
      <c r="AB72">
        <v>62.125</v>
      </c>
      <c r="AC72" s="1">
        <v>39041</v>
      </c>
      <c r="AD72">
        <v>65.95</v>
      </c>
      <c r="AE72" s="1">
        <v>39101</v>
      </c>
      <c r="AF72">
        <v>65.599999999999994</v>
      </c>
      <c r="AG72" s="1">
        <v>39163</v>
      </c>
      <c r="AH72">
        <v>74.325000000000003</v>
      </c>
      <c r="AI72" s="1">
        <v>39191</v>
      </c>
      <c r="AJ72">
        <v>77.8</v>
      </c>
      <c r="AK72" s="1">
        <v>39223</v>
      </c>
      <c r="AL72">
        <v>73.775000000000006</v>
      </c>
      <c r="AM72" s="1">
        <v>39282</v>
      </c>
      <c r="AN72">
        <v>72.400000000000006</v>
      </c>
      <c r="AO72" s="1">
        <v>39343</v>
      </c>
      <c r="AP72">
        <v>66</v>
      </c>
      <c r="AQ72" s="1">
        <v>39405</v>
      </c>
      <c r="AR72">
        <v>60.2</v>
      </c>
      <c r="AS72" s="1">
        <v>39469</v>
      </c>
      <c r="AT72">
        <v>62.25</v>
      </c>
      <c r="AU72" s="1">
        <v>39531</v>
      </c>
      <c r="AV72">
        <v>71.5</v>
      </c>
      <c r="AW72" s="1">
        <v>39559</v>
      </c>
      <c r="AX72">
        <v>74.599999999999994</v>
      </c>
      <c r="AY72" s="1">
        <v>39588</v>
      </c>
      <c r="AZ72">
        <v>76.95</v>
      </c>
      <c r="BA72" s="1">
        <v>39650</v>
      </c>
      <c r="BB72">
        <v>73.349999999999994</v>
      </c>
      <c r="BC72" s="1">
        <v>39709</v>
      </c>
      <c r="BD72">
        <v>65.05</v>
      </c>
      <c r="BE72" s="1">
        <v>39770</v>
      </c>
      <c r="BF72">
        <v>62.2</v>
      </c>
      <c r="BG72" s="1">
        <v>39834</v>
      </c>
      <c r="BH72">
        <v>65.349999999999994</v>
      </c>
      <c r="BI72" s="1">
        <v>39895</v>
      </c>
      <c r="BJ72">
        <v>72.625</v>
      </c>
      <c r="BK72" s="1">
        <v>39924</v>
      </c>
      <c r="BL72">
        <v>73.75</v>
      </c>
      <c r="BM72" s="1">
        <v>39952</v>
      </c>
      <c r="BN72">
        <v>68.95</v>
      </c>
      <c r="BO72" s="1">
        <v>40016</v>
      </c>
      <c r="BP72">
        <v>57.325000000000003</v>
      </c>
      <c r="BQ72" s="1">
        <v>40074</v>
      </c>
      <c r="BR72">
        <v>50.3</v>
      </c>
      <c r="BS72" s="1">
        <v>40135</v>
      </c>
      <c r="BT72">
        <v>64.224999999999994</v>
      </c>
      <c r="BU72" s="1">
        <v>40199</v>
      </c>
      <c r="BV72">
        <v>72.650000000000006</v>
      </c>
      <c r="BW72" s="1">
        <v>40260</v>
      </c>
      <c r="BX72">
        <v>82.05</v>
      </c>
      <c r="BY72" s="1">
        <v>40289</v>
      </c>
      <c r="BZ72">
        <v>87.6</v>
      </c>
      <c r="CA72" s="1">
        <v>40317</v>
      </c>
      <c r="CB72">
        <v>82.8</v>
      </c>
      <c r="CC72" s="1">
        <v>40379</v>
      </c>
      <c r="CD72">
        <v>74.5</v>
      </c>
      <c r="CE72" s="1">
        <v>40441</v>
      </c>
      <c r="CF72">
        <v>76.775000000000006</v>
      </c>
      <c r="CG72" s="1">
        <v>40500</v>
      </c>
      <c r="CH72">
        <v>75.8</v>
      </c>
      <c r="CI72" s="1">
        <v>40562</v>
      </c>
      <c r="CJ72">
        <v>86.4</v>
      </c>
      <c r="CK72" s="1">
        <v>40624</v>
      </c>
      <c r="CL72">
        <v>101.45</v>
      </c>
      <c r="CM72" s="1">
        <v>40652</v>
      </c>
      <c r="CN72">
        <v>101.72499999999999</v>
      </c>
      <c r="CO72" s="1">
        <v>40682</v>
      </c>
      <c r="CP72">
        <v>93.075000000000003</v>
      </c>
      <c r="CQ72" s="1">
        <v>40744</v>
      </c>
      <c r="CR72">
        <v>90.4</v>
      </c>
      <c r="CS72" s="1">
        <v>40806</v>
      </c>
      <c r="CT72">
        <v>82.974999999999994</v>
      </c>
      <c r="CU72" s="1">
        <v>40865</v>
      </c>
      <c r="CV72">
        <v>90.974999999999994</v>
      </c>
      <c r="CW72" s="1">
        <v>40928</v>
      </c>
      <c r="CX72">
        <v>87.05</v>
      </c>
      <c r="CY72" s="1">
        <v>40990</v>
      </c>
      <c r="CZ72">
        <v>92.825000000000003</v>
      </c>
      <c r="DA72" s="1">
        <v>41018</v>
      </c>
      <c r="DB72">
        <v>89.325000000000003</v>
      </c>
      <c r="DC72" s="1">
        <v>41050</v>
      </c>
      <c r="DD72">
        <v>87.775000000000006</v>
      </c>
      <c r="DE72" s="1">
        <v>41109</v>
      </c>
      <c r="DF72">
        <v>80</v>
      </c>
      <c r="DG72" s="1">
        <v>41170</v>
      </c>
      <c r="DH72">
        <v>74.2</v>
      </c>
      <c r="DI72" s="1">
        <v>41232</v>
      </c>
      <c r="DJ72">
        <v>87.424999999999997</v>
      </c>
      <c r="DK72" s="1">
        <v>41292</v>
      </c>
      <c r="DL72">
        <v>88.075000000000003</v>
      </c>
      <c r="DM72" s="1">
        <v>41354</v>
      </c>
      <c r="DN72">
        <v>89.55</v>
      </c>
      <c r="DO72" s="1">
        <v>41383</v>
      </c>
      <c r="DP72">
        <v>90.275000000000006</v>
      </c>
      <c r="DQ72" s="1">
        <v>41415</v>
      </c>
      <c r="DR72">
        <v>90.6</v>
      </c>
      <c r="DS72" s="1">
        <v>41474</v>
      </c>
      <c r="DT72">
        <v>84.974999999999994</v>
      </c>
      <c r="DU72" s="1">
        <v>41535</v>
      </c>
      <c r="DV72">
        <v>87.95</v>
      </c>
      <c r="DW72" s="1">
        <v>41596</v>
      </c>
      <c r="DX72">
        <v>89.9</v>
      </c>
      <c r="DY72" s="1">
        <v>41660</v>
      </c>
      <c r="DZ72">
        <v>92.375</v>
      </c>
      <c r="EA72" s="1">
        <v>41719</v>
      </c>
      <c r="EB72">
        <v>130.32499999999999</v>
      </c>
      <c r="EC72" s="1">
        <v>41750</v>
      </c>
      <c r="ED72">
        <v>120.5</v>
      </c>
      <c r="EE72" s="1">
        <v>41779</v>
      </c>
      <c r="EF72">
        <v>127.1</v>
      </c>
      <c r="EG72" s="1">
        <v>41842</v>
      </c>
      <c r="EH72">
        <v>113.45</v>
      </c>
      <c r="EI72" s="1">
        <v>41900</v>
      </c>
      <c r="EJ72">
        <v>93.8</v>
      </c>
      <c r="EK72" s="1">
        <v>41961</v>
      </c>
      <c r="EL72">
        <v>91.125</v>
      </c>
      <c r="EM72" s="1">
        <v>42025</v>
      </c>
      <c r="EN72">
        <v>74.224999999999994</v>
      </c>
      <c r="EO72" s="1">
        <v>42086</v>
      </c>
      <c r="EP72">
        <v>73.625</v>
      </c>
      <c r="EQ72" s="1">
        <v>42115</v>
      </c>
      <c r="ER72">
        <v>79.325000000000003</v>
      </c>
      <c r="ES72" s="1">
        <v>42143</v>
      </c>
      <c r="ET72">
        <v>82.825000000000003</v>
      </c>
      <c r="EU72" s="1">
        <v>42206</v>
      </c>
      <c r="EV72">
        <v>62.4</v>
      </c>
      <c r="EW72" s="1">
        <v>42265</v>
      </c>
      <c r="EX72">
        <v>64.150000000000006</v>
      </c>
      <c r="EY72" s="1">
        <v>42326</v>
      </c>
      <c r="EZ72">
        <v>56.274999999999999</v>
      </c>
      <c r="FA72" s="1">
        <v>42390</v>
      </c>
      <c r="FB72">
        <v>69.025000000000006</v>
      </c>
      <c r="FC72" s="1">
        <v>42452</v>
      </c>
      <c r="FD72">
        <v>82.775000000000006</v>
      </c>
      <c r="FE72" s="1">
        <v>42480</v>
      </c>
      <c r="FF72">
        <v>79.875</v>
      </c>
      <c r="FG72" s="1">
        <v>42509</v>
      </c>
      <c r="FH72">
        <v>80.424999999999997</v>
      </c>
      <c r="FI72" s="1">
        <v>42570</v>
      </c>
      <c r="FJ72">
        <v>64.3</v>
      </c>
      <c r="FK72" s="1">
        <v>42633</v>
      </c>
      <c r="FL72">
        <v>49.075000000000003</v>
      </c>
      <c r="FM72" s="1">
        <v>42692</v>
      </c>
      <c r="FN72">
        <v>54.174999999999997</v>
      </c>
      <c r="FO72" s="1">
        <v>42754</v>
      </c>
      <c r="FP72">
        <v>68.974999999999994</v>
      </c>
      <c r="FQ72" s="1">
        <v>42817</v>
      </c>
      <c r="FR72">
        <v>77.599999999999994</v>
      </c>
      <c r="FS72" s="1">
        <v>42844</v>
      </c>
      <c r="FT72">
        <v>71.5</v>
      </c>
      <c r="FU72" s="1">
        <v>42874</v>
      </c>
      <c r="FV72">
        <v>79.224999999999994</v>
      </c>
      <c r="FW72" s="1">
        <v>42936</v>
      </c>
      <c r="FX72">
        <v>67.849999999999994</v>
      </c>
      <c r="FY72" s="1">
        <v>42997</v>
      </c>
      <c r="FZ72">
        <v>59.725000000000001</v>
      </c>
      <c r="GA72" s="1">
        <v>43059</v>
      </c>
      <c r="GB72">
        <v>68.474999999999994</v>
      </c>
      <c r="GC72" s="1">
        <v>43119</v>
      </c>
      <c r="GD72">
        <v>75.5</v>
      </c>
      <c r="GE72" s="1">
        <v>43181</v>
      </c>
      <c r="GF72">
        <v>75.474999999999994</v>
      </c>
      <c r="GG72" s="1">
        <v>43209</v>
      </c>
      <c r="GH72">
        <v>80.7</v>
      </c>
      <c r="GI72" s="1">
        <v>43241</v>
      </c>
      <c r="GJ72">
        <v>76.05</v>
      </c>
      <c r="GK72" s="1">
        <v>43300</v>
      </c>
      <c r="GL72">
        <v>52.225000000000001</v>
      </c>
      <c r="GM72" s="1">
        <v>43361</v>
      </c>
      <c r="GN72">
        <v>57.975000000000001</v>
      </c>
      <c r="GO72" s="1">
        <v>43423</v>
      </c>
      <c r="GP72">
        <v>69.025000000000006</v>
      </c>
      <c r="GQ72" s="1">
        <v>43483</v>
      </c>
      <c r="GR72">
        <v>66.275000000000006</v>
      </c>
      <c r="GS72" s="1">
        <v>43545</v>
      </c>
      <c r="GT72">
        <v>94.75</v>
      </c>
      <c r="GU72" s="1">
        <v>43573</v>
      </c>
      <c r="GV72">
        <v>100.55</v>
      </c>
      <c r="GW72" s="1">
        <v>43606</v>
      </c>
      <c r="GX72">
        <v>92.474999999999994</v>
      </c>
      <c r="GY72" s="1">
        <v>43668</v>
      </c>
      <c r="GZ72">
        <v>79.2</v>
      </c>
      <c r="HA72" s="1">
        <v>43726</v>
      </c>
      <c r="HB72">
        <v>67.8</v>
      </c>
      <c r="HC72" s="1">
        <v>43787</v>
      </c>
      <c r="HD72">
        <v>70.224999999999994</v>
      </c>
    </row>
    <row r="73" spans="1:212" x14ac:dyDescent="0.3">
      <c r="A73" s="1">
        <v>38310</v>
      </c>
      <c r="B73">
        <v>73.400000000000006</v>
      </c>
      <c r="C73" s="1">
        <v>38372</v>
      </c>
      <c r="D73">
        <v>75.625</v>
      </c>
      <c r="E73" s="1">
        <v>38434</v>
      </c>
      <c r="F73">
        <v>78.150000000000006</v>
      </c>
      <c r="G73" s="1">
        <v>38463</v>
      </c>
      <c r="H73">
        <v>77.974999999999994</v>
      </c>
      <c r="I73" s="1">
        <v>38492</v>
      </c>
      <c r="J73">
        <v>70.775000000000006</v>
      </c>
      <c r="K73" s="1">
        <v>38553</v>
      </c>
      <c r="L73">
        <v>58.4</v>
      </c>
      <c r="M73" s="1">
        <v>38616</v>
      </c>
      <c r="N73">
        <v>62.2</v>
      </c>
      <c r="O73" s="1">
        <v>38677</v>
      </c>
      <c r="P73">
        <v>64.625</v>
      </c>
      <c r="Q73" s="1">
        <v>38737</v>
      </c>
      <c r="R73">
        <v>63.9</v>
      </c>
      <c r="S73" s="1">
        <v>38800</v>
      </c>
      <c r="T73">
        <v>67.575000000000003</v>
      </c>
      <c r="U73" s="1">
        <v>38827</v>
      </c>
      <c r="V73">
        <v>66.974999999999994</v>
      </c>
      <c r="W73" s="1">
        <v>38859</v>
      </c>
      <c r="X73">
        <v>65.400000000000006</v>
      </c>
      <c r="Y73" s="1">
        <v>38919</v>
      </c>
      <c r="Z73">
        <v>59.45</v>
      </c>
      <c r="AA73" s="1">
        <v>38980</v>
      </c>
      <c r="AB73">
        <v>61.274999999999999</v>
      </c>
      <c r="AC73" s="1">
        <v>39042</v>
      </c>
      <c r="AD73">
        <v>66.55</v>
      </c>
      <c r="AE73" s="1">
        <v>39104</v>
      </c>
      <c r="AF73">
        <v>64.55</v>
      </c>
      <c r="AG73" s="1">
        <v>39164</v>
      </c>
      <c r="AH73">
        <v>73.775000000000006</v>
      </c>
      <c r="AI73" s="1">
        <v>39192</v>
      </c>
      <c r="AJ73">
        <v>77.375</v>
      </c>
      <c r="AK73" s="1">
        <v>39224</v>
      </c>
      <c r="AL73">
        <v>73.224999999999994</v>
      </c>
      <c r="AM73" s="1">
        <v>39283</v>
      </c>
      <c r="AN73">
        <v>71.974999999999994</v>
      </c>
      <c r="AO73" s="1">
        <v>39344</v>
      </c>
      <c r="AP73">
        <v>65.2</v>
      </c>
      <c r="AQ73" s="1">
        <v>39406</v>
      </c>
      <c r="AR73">
        <v>63</v>
      </c>
      <c r="AS73" s="1">
        <v>39470</v>
      </c>
      <c r="AT73">
        <v>61.774999999999999</v>
      </c>
      <c r="AU73" s="1">
        <v>39532</v>
      </c>
      <c r="AV73">
        <v>72.599999999999994</v>
      </c>
      <c r="AW73" s="1">
        <v>39560</v>
      </c>
      <c r="AX73">
        <v>75.650000000000006</v>
      </c>
      <c r="AY73" s="1">
        <v>39589</v>
      </c>
      <c r="AZ73">
        <v>77.25</v>
      </c>
      <c r="BA73" s="1">
        <v>39651</v>
      </c>
      <c r="BB73">
        <v>73.849999999999994</v>
      </c>
      <c r="BC73" s="1">
        <v>39710</v>
      </c>
      <c r="BD73">
        <v>66.05</v>
      </c>
      <c r="BE73" s="1">
        <v>39771</v>
      </c>
      <c r="BF73">
        <v>62.9</v>
      </c>
      <c r="BG73" s="1">
        <v>39835</v>
      </c>
      <c r="BH73">
        <v>65.400000000000006</v>
      </c>
      <c r="BI73" s="1">
        <v>39896</v>
      </c>
      <c r="BJ73">
        <v>73.150000000000006</v>
      </c>
      <c r="BK73" s="1">
        <v>39925</v>
      </c>
      <c r="BL73">
        <v>73.474999999999994</v>
      </c>
      <c r="BM73" s="1">
        <v>39953</v>
      </c>
      <c r="BN73">
        <v>68.95</v>
      </c>
      <c r="BO73" s="1">
        <v>40017</v>
      </c>
      <c r="BP73">
        <v>56.4</v>
      </c>
      <c r="BQ73" s="1">
        <v>40077</v>
      </c>
      <c r="BR73">
        <v>49.375</v>
      </c>
      <c r="BS73" s="1">
        <v>40136</v>
      </c>
      <c r="BT73">
        <v>63.274999999999999</v>
      </c>
      <c r="BU73" s="1">
        <v>40200</v>
      </c>
      <c r="BV73">
        <v>71.974999999999994</v>
      </c>
      <c r="BW73" s="1">
        <v>40261</v>
      </c>
      <c r="BX73">
        <v>80.724999999999994</v>
      </c>
      <c r="BY73" s="1">
        <v>40290</v>
      </c>
      <c r="BZ73">
        <v>87.3</v>
      </c>
      <c r="CA73" s="1">
        <v>40318</v>
      </c>
      <c r="CB73">
        <v>82.1</v>
      </c>
      <c r="CC73" s="1">
        <v>40380</v>
      </c>
      <c r="CD73">
        <v>75.625</v>
      </c>
      <c r="CE73" s="1">
        <v>40442</v>
      </c>
      <c r="CF73">
        <v>77.075000000000003</v>
      </c>
      <c r="CG73" s="1">
        <v>40501</v>
      </c>
      <c r="CH73">
        <v>76.849999999999994</v>
      </c>
      <c r="CI73" s="1">
        <v>40563</v>
      </c>
      <c r="CJ73">
        <v>86.75</v>
      </c>
      <c r="CK73" s="1">
        <v>40625</v>
      </c>
      <c r="CL73">
        <v>100.52500000000001</v>
      </c>
      <c r="CM73" s="1">
        <v>40653</v>
      </c>
      <c r="CN73">
        <v>101.175</v>
      </c>
      <c r="CO73" s="1">
        <v>40683</v>
      </c>
      <c r="CP73">
        <v>93.5</v>
      </c>
      <c r="CQ73" s="1">
        <v>40745</v>
      </c>
      <c r="CR73">
        <v>90.65</v>
      </c>
      <c r="CS73" s="1">
        <v>40807</v>
      </c>
      <c r="CT73">
        <v>84.1</v>
      </c>
      <c r="CU73" s="1">
        <v>40868</v>
      </c>
      <c r="CV73">
        <v>91</v>
      </c>
      <c r="CW73" s="1">
        <v>40931</v>
      </c>
      <c r="CX73">
        <v>88.5</v>
      </c>
      <c r="CY73" s="1">
        <v>40991</v>
      </c>
      <c r="CZ73">
        <v>92.224999999999994</v>
      </c>
      <c r="DA73" s="1">
        <v>41019</v>
      </c>
      <c r="DB73">
        <v>87.95</v>
      </c>
      <c r="DC73" s="1">
        <v>41051</v>
      </c>
      <c r="DD73">
        <v>86.85</v>
      </c>
      <c r="DE73" s="1">
        <v>41110</v>
      </c>
      <c r="DF73">
        <v>79.8</v>
      </c>
      <c r="DG73" s="1">
        <v>41171</v>
      </c>
      <c r="DH73">
        <v>74.724999999999994</v>
      </c>
      <c r="DI73" s="1">
        <v>41233</v>
      </c>
      <c r="DJ73">
        <v>87.7</v>
      </c>
      <c r="DK73" s="1">
        <v>41296</v>
      </c>
      <c r="DL73">
        <v>88.275000000000006</v>
      </c>
      <c r="DM73" s="1">
        <v>41355</v>
      </c>
      <c r="DN73">
        <v>89.724999999999994</v>
      </c>
      <c r="DO73" s="1">
        <v>41386</v>
      </c>
      <c r="DP73">
        <v>89.625</v>
      </c>
      <c r="DQ73" s="1">
        <v>41416</v>
      </c>
      <c r="DR73">
        <v>92.075000000000003</v>
      </c>
      <c r="DS73" s="1">
        <v>41477</v>
      </c>
      <c r="DT73">
        <v>85.275000000000006</v>
      </c>
      <c r="DU73" s="1">
        <v>41536</v>
      </c>
      <c r="DV73">
        <v>87.3</v>
      </c>
      <c r="DW73" s="1">
        <v>41597</v>
      </c>
      <c r="DX73">
        <v>89.9</v>
      </c>
      <c r="DY73" s="1">
        <v>41661</v>
      </c>
      <c r="DZ73">
        <v>92.974999999999994</v>
      </c>
      <c r="EA73" s="1">
        <v>41722</v>
      </c>
      <c r="EB73">
        <v>128.19999999999999</v>
      </c>
      <c r="EC73" s="1">
        <v>41751</v>
      </c>
      <c r="ED73">
        <v>121</v>
      </c>
      <c r="EE73" s="1">
        <v>41780</v>
      </c>
      <c r="EF73">
        <v>128.72499999999999</v>
      </c>
      <c r="EG73" s="1">
        <v>41843</v>
      </c>
      <c r="EH73">
        <v>110.45</v>
      </c>
      <c r="EI73" s="1">
        <v>41901</v>
      </c>
      <c r="EJ73">
        <v>94.85</v>
      </c>
      <c r="EK73" s="1">
        <v>41962</v>
      </c>
      <c r="EL73">
        <v>91.65</v>
      </c>
      <c r="EM73" s="1">
        <v>42026</v>
      </c>
      <c r="EN73">
        <v>72.875</v>
      </c>
      <c r="EO73" s="1">
        <v>42087</v>
      </c>
      <c r="EP73">
        <v>74.674999999999997</v>
      </c>
      <c r="EQ73" s="1">
        <v>42116</v>
      </c>
      <c r="ER73">
        <v>77.875</v>
      </c>
      <c r="ES73" s="1">
        <v>42144</v>
      </c>
      <c r="ET73">
        <v>83.75</v>
      </c>
      <c r="EU73" s="1">
        <v>42207</v>
      </c>
      <c r="EV73">
        <v>65.400000000000006</v>
      </c>
      <c r="EW73" s="1">
        <v>42268</v>
      </c>
      <c r="EX73">
        <v>64.974999999999994</v>
      </c>
      <c r="EY73" s="1">
        <v>42327</v>
      </c>
      <c r="EZ73">
        <v>56.725000000000001</v>
      </c>
      <c r="FA73" s="1">
        <v>42391</v>
      </c>
      <c r="FB73">
        <v>69</v>
      </c>
      <c r="FC73" s="1">
        <v>42453</v>
      </c>
      <c r="FD73">
        <v>80.849999999999994</v>
      </c>
      <c r="FE73" s="1">
        <v>42481</v>
      </c>
      <c r="FF73">
        <v>80.075000000000003</v>
      </c>
      <c r="FG73" s="1">
        <v>42510</v>
      </c>
      <c r="FH73">
        <v>79.75</v>
      </c>
      <c r="FI73" s="1">
        <v>42571</v>
      </c>
      <c r="FJ73">
        <v>63.875</v>
      </c>
      <c r="FK73" s="1">
        <v>42634</v>
      </c>
      <c r="FL73">
        <v>48.25</v>
      </c>
      <c r="FM73" s="1">
        <v>42695</v>
      </c>
      <c r="FN73">
        <v>56.375</v>
      </c>
      <c r="FO73" s="1">
        <v>42755</v>
      </c>
      <c r="FP73">
        <v>68.474999999999994</v>
      </c>
      <c r="FQ73" s="1">
        <v>42818</v>
      </c>
      <c r="FR73">
        <v>75.75</v>
      </c>
      <c r="FS73" s="1">
        <v>42845</v>
      </c>
      <c r="FT73">
        <v>70.174999999999997</v>
      </c>
      <c r="FU73" s="1">
        <v>42877</v>
      </c>
      <c r="FV73">
        <v>79.674999999999997</v>
      </c>
      <c r="FW73" s="1">
        <v>42937</v>
      </c>
      <c r="FX73">
        <v>67.224999999999994</v>
      </c>
      <c r="FY73" s="1">
        <v>42998</v>
      </c>
      <c r="FZ73">
        <v>59.924999999999997</v>
      </c>
      <c r="GA73" s="1">
        <v>43060</v>
      </c>
      <c r="GB73">
        <v>66.95</v>
      </c>
      <c r="GC73" s="1">
        <v>43122</v>
      </c>
      <c r="GD73">
        <v>75.125</v>
      </c>
      <c r="GE73" s="1">
        <v>43182</v>
      </c>
      <c r="GF73">
        <v>74.150000000000006</v>
      </c>
      <c r="GG73" s="1">
        <v>43210</v>
      </c>
      <c r="GH73">
        <v>80.025000000000006</v>
      </c>
      <c r="GI73" s="1">
        <v>43242</v>
      </c>
      <c r="GJ73">
        <v>74.349999999999994</v>
      </c>
      <c r="GK73" s="1">
        <v>43301</v>
      </c>
      <c r="GL73">
        <v>51.274999999999999</v>
      </c>
      <c r="GM73" s="1">
        <v>43362</v>
      </c>
      <c r="GN73">
        <v>57.9</v>
      </c>
      <c r="GO73" s="1">
        <v>43424</v>
      </c>
      <c r="GP73">
        <v>67.125</v>
      </c>
      <c r="GQ73" s="1">
        <v>43487</v>
      </c>
      <c r="GR73">
        <v>66.099999999999994</v>
      </c>
      <c r="GS73" s="1">
        <v>43546</v>
      </c>
      <c r="GT73">
        <v>95.674999999999997</v>
      </c>
      <c r="GU73" s="1">
        <v>43577</v>
      </c>
      <c r="GV73">
        <v>97.974999999999994</v>
      </c>
      <c r="GW73" s="1">
        <v>43607</v>
      </c>
      <c r="GX73">
        <v>92.174999999999997</v>
      </c>
      <c r="GY73" s="1">
        <v>43669</v>
      </c>
      <c r="GZ73">
        <v>81.8</v>
      </c>
      <c r="HA73" s="1">
        <v>43727</v>
      </c>
      <c r="HB73">
        <v>67.95</v>
      </c>
      <c r="HC73" s="1">
        <v>43788</v>
      </c>
      <c r="HD73">
        <v>69.625</v>
      </c>
    </row>
    <row r="74" spans="1:212" x14ac:dyDescent="0.3">
      <c r="A74" s="1">
        <v>38313</v>
      </c>
      <c r="B74">
        <v>74.025000000000006</v>
      </c>
      <c r="C74" s="1">
        <v>38373</v>
      </c>
      <c r="D74">
        <v>76.599999999999994</v>
      </c>
      <c r="E74" s="1">
        <v>38435</v>
      </c>
      <c r="F74">
        <v>78.125</v>
      </c>
      <c r="G74" s="1">
        <v>38464</v>
      </c>
      <c r="H74">
        <v>76.5</v>
      </c>
      <c r="I74" s="1">
        <v>38495</v>
      </c>
      <c r="J74">
        <v>69.8</v>
      </c>
      <c r="K74" s="1">
        <v>38554</v>
      </c>
      <c r="L74">
        <v>58.85</v>
      </c>
      <c r="M74" s="1">
        <v>38617</v>
      </c>
      <c r="N74">
        <v>62.15</v>
      </c>
      <c r="O74" s="1">
        <v>38678</v>
      </c>
      <c r="P74">
        <v>65.375</v>
      </c>
      <c r="Q74" s="1">
        <v>38740</v>
      </c>
      <c r="R74">
        <v>63.774999999999999</v>
      </c>
      <c r="S74" s="1">
        <v>38803</v>
      </c>
      <c r="T74">
        <v>66.775000000000006</v>
      </c>
      <c r="U74" s="1">
        <v>38828</v>
      </c>
      <c r="V74">
        <v>67</v>
      </c>
      <c r="W74" s="1">
        <v>38860</v>
      </c>
      <c r="X74">
        <v>63.8</v>
      </c>
      <c r="Y74" s="1">
        <v>38922</v>
      </c>
      <c r="Z74">
        <v>59.7</v>
      </c>
      <c r="AA74" s="1">
        <v>38981</v>
      </c>
      <c r="AB74">
        <v>61.15</v>
      </c>
      <c r="AC74" s="1">
        <v>39043</v>
      </c>
      <c r="AD74">
        <v>66.575000000000003</v>
      </c>
      <c r="AE74" s="1">
        <v>39105</v>
      </c>
      <c r="AF74">
        <v>65.3</v>
      </c>
      <c r="AG74" s="1">
        <v>39167</v>
      </c>
      <c r="AH74">
        <v>74.25</v>
      </c>
      <c r="AI74" s="1">
        <v>39195</v>
      </c>
      <c r="AJ74">
        <v>77.224999999999994</v>
      </c>
      <c r="AK74" s="1">
        <v>39225</v>
      </c>
      <c r="AL74">
        <v>73.349999999999994</v>
      </c>
      <c r="AM74" s="1">
        <v>39286</v>
      </c>
      <c r="AN74">
        <v>72.174999999999997</v>
      </c>
      <c r="AO74" s="1">
        <v>39345</v>
      </c>
      <c r="AP74">
        <v>64.775000000000006</v>
      </c>
      <c r="AQ74" s="1">
        <v>39407</v>
      </c>
      <c r="AR74">
        <v>62.75</v>
      </c>
      <c r="AS74" s="1">
        <v>39471</v>
      </c>
      <c r="AT74">
        <v>61.774999999999999</v>
      </c>
      <c r="AU74" s="1">
        <v>39533</v>
      </c>
      <c r="AV74">
        <v>70.95</v>
      </c>
      <c r="AW74" s="1">
        <v>39561</v>
      </c>
      <c r="AX74">
        <v>77.224999999999994</v>
      </c>
      <c r="AY74" s="1">
        <v>39590</v>
      </c>
      <c r="AZ74">
        <v>77.2</v>
      </c>
      <c r="BA74" s="1">
        <v>39652</v>
      </c>
      <c r="BB74">
        <v>72.900000000000006</v>
      </c>
      <c r="BC74" s="1">
        <v>39713</v>
      </c>
      <c r="BD74">
        <v>67.349999999999994</v>
      </c>
      <c r="BE74" s="1">
        <v>39772</v>
      </c>
      <c r="BF74">
        <v>64.674999999999997</v>
      </c>
      <c r="BG74" s="1">
        <v>39836</v>
      </c>
      <c r="BH74">
        <v>64.400000000000006</v>
      </c>
      <c r="BI74" s="1">
        <v>39897</v>
      </c>
      <c r="BJ74">
        <v>72.724999999999994</v>
      </c>
      <c r="BK74" s="1">
        <v>39926</v>
      </c>
      <c r="BL74">
        <v>73.125</v>
      </c>
      <c r="BM74" s="1">
        <v>39954</v>
      </c>
      <c r="BN74">
        <v>67.75</v>
      </c>
      <c r="BO74" s="1">
        <v>40018</v>
      </c>
      <c r="BP74">
        <v>54.575000000000003</v>
      </c>
      <c r="BQ74" s="1">
        <v>40078</v>
      </c>
      <c r="BR74">
        <v>48.75</v>
      </c>
      <c r="BS74" s="1">
        <v>40137</v>
      </c>
      <c r="BT74">
        <v>64.375</v>
      </c>
      <c r="BU74" s="1">
        <v>40203</v>
      </c>
      <c r="BV74">
        <v>70.5</v>
      </c>
      <c r="BW74" s="1">
        <v>40262</v>
      </c>
      <c r="BX74">
        <v>79.625</v>
      </c>
      <c r="BY74" s="1">
        <v>40291</v>
      </c>
      <c r="BZ74">
        <v>85.95</v>
      </c>
      <c r="CA74" s="1">
        <v>40319</v>
      </c>
      <c r="CB74">
        <v>82.325000000000003</v>
      </c>
      <c r="CC74" s="1">
        <v>40381</v>
      </c>
      <c r="CD74">
        <v>76.400000000000006</v>
      </c>
      <c r="CE74" s="1">
        <v>40443</v>
      </c>
      <c r="CF74">
        <v>76.325000000000003</v>
      </c>
      <c r="CG74" s="1">
        <v>40504</v>
      </c>
      <c r="CH74">
        <v>76.924999999999997</v>
      </c>
      <c r="CI74" s="1">
        <v>40564</v>
      </c>
      <c r="CJ74">
        <v>86.575000000000003</v>
      </c>
      <c r="CK74" s="1">
        <v>40626</v>
      </c>
      <c r="CL74">
        <v>101.175</v>
      </c>
      <c r="CM74" s="1">
        <v>40654</v>
      </c>
      <c r="CN74">
        <v>100.325</v>
      </c>
      <c r="CO74" s="1">
        <v>40686</v>
      </c>
      <c r="CP74">
        <v>90.5</v>
      </c>
      <c r="CQ74" s="1">
        <v>40746</v>
      </c>
      <c r="CR74">
        <v>92.575000000000003</v>
      </c>
      <c r="CS74" s="1">
        <v>40808</v>
      </c>
      <c r="CT74">
        <v>82</v>
      </c>
      <c r="CU74" s="1">
        <v>40869</v>
      </c>
      <c r="CV74">
        <v>91.1</v>
      </c>
      <c r="CW74" s="1">
        <v>40932</v>
      </c>
      <c r="CX74">
        <v>87.85</v>
      </c>
      <c r="CY74" s="1">
        <v>40994</v>
      </c>
      <c r="CZ74">
        <v>92.9</v>
      </c>
      <c r="DA74" s="1">
        <v>41022</v>
      </c>
      <c r="DB74">
        <v>88.15</v>
      </c>
      <c r="DC74" s="1">
        <v>41052</v>
      </c>
      <c r="DD74">
        <v>85.95</v>
      </c>
      <c r="DE74" s="1">
        <v>41113</v>
      </c>
      <c r="DF74">
        <v>78.849999999999994</v>
      </c>
      <c r="DG74" s="1">
        <v>41172</v>
      </c>
      <c r="DH74">
        <v>74.2</v>
      </c>
      <c r="DI74" s="1">
        <v>41234</v>
      </c>
      <c r="DJ74">
        <v>87.125</v>
      </c>
      <c r="DK74" s="1">
        <v>41297</v>
      </c>
      <c r="DL74">
        <v>88</v>
      </c>
      <c r="DM74" s="1">
        <v>41358</v>
      </c>
      <c r="DN74">
        <v>90.775000000000006</v>
      </c>
      <c r="DO74" s="1">
        <v>41387</v>
      </c>
      <c r="DP74">
        <v>90.025000000000006</v>
      </c>
      <c r="DQ74" s="1">
        <v>41417</v>
      </c>
      <c r="DR74">
        <v>91.8</v>
      </c>
      <c r="DS74" s="1">
        <v>41478</v>
      </c>
      <c r="DT74">
        <v>86.325000000000003</v>
      </c>
      <c r="DU74" s="1">
        <v>41537</v>
      </c>
      <c r="DV74">
        <v>86.075000000000003</v>
      </c>
      <c r="DW74" s="1">
        <v>41598</v>
      </c>
      <c r="DX74">
        <v>90.924999999999997</v>
      </c>
      <c r="DY74" s="1">
        <v>41662</v>
      </c>
      <c r="DZ74">
        <v>92.95</v>
      </c>
      <c r="EA74" s="1">
        <v>41723</v>
      </c>
      <c r="EB74">
        <v>125.2</v>
      </c>
      <c r="EC74" s="1">
        <v>41752</v>
      </c>
      <c r="ED74">
        <v>124</v>
      </c>
      <c r="EE74" s="1">
        <v>41781</v>
      </c>
      <c r="EF74">
        <v>128.1</v>
      </c>
      <c r="EG74" s="1">
        <v>41844</v>
      </c>
      <c r="EH74">
        <v>107.9</v>
      </c>
      <c r="EI74" s="1">
        <v>41904</v>
      </c>
      <c r="EJ74">
        <v>95.7</v>
      </c>
      <c r="EK74" s="1">
        <v>41963</v>
      </c>
      <c r="EL74">
        <v>90.9</v>
      </c>
      <c r="EM74" s="1">
        <v>42027</v>
      </c>
      <c r="EN74">
        <v>70.650000000000006</v>
      </c>
      <c r="EO74" s="1">
        <v>42088</v>
      </c>
      <c r="EP74">
        <v>74.599999999999994</v>
      </c>
      <c r="EQ74" s="1">
        <v>42117</v>
      </c>
      <c r="ER74">
        <v>79.900000000000006</v>
      </c>
      <c r="ES74" s="1">
        <v>42145</v>
      </c>
      <c r="ET74">
        <v>84.075000000000003</v>
      </c>
      <c r="EU74" s="1">
        <v>42208</v>
      </c>
      <c r="EV74">
        <v>64.7</v>
      </c>
      <c r="EW74" s="1">
        <v>42269</v>
      </c>
      <c r="EX74">
        <v>64.75</v>
      </c>
      <c r="EY74" s="1">
        <v>42328</v>
      </c>
      <c r="EZ74">
        <v>58.325000000000003</v>
      </c>
      <c r="FA74" s="1">
        <v>42394</v>
      </c>
      <c r="FB74">
        <v>68.775000000000006</v>
      </c>
      <c r="FC74" s="1">
        <v>42457</v>
      </c>
      <c r="FD74">
        <v>82.45</v>
      </c>
      <c r="FE74" s="1">
        <v>42482</v>
      </c>
      <c r="FF74">
        <v>79.474999999999994</v>
      </c>
      <c r="FG74" s="1">
        <v>42513</v>
      </c>
      <c r="FH74">
        <v>78.724999999999994</v>
      </c>
      <c r="FI74" s="1">
        <v>42572</v>
      </c>
      <c r="FJ74">
        <v>62.274999999999999</v>
      </c>
      <c r="FK74" s="1">
        <v>42635</v>
      </c>
      <c r="FL74">
        <v>48.6</v>
      </c>
      <c r="FM74" s="1">
        <v>42696</v>
      </c>
      <c r="FN74">
        <v>55.55</v>
      </c>
      <c r="FO74" s="1">
        <v>42758</v>
      </c>
      <c r="FP74">
        <v>67.775000000000006</v>
      </c>
      <c r="FQ74" s="1">
        <v>42821</v>
      </c>
      <c r="FR74">
        <v>73.525000000000006</v>
      </c>
      <c r="FS74" s="1">
        <v>42846</v>
      </c>
      <c r="FT74">
        <v>69.525000000000006</v>
      </c>
      <c r="FU74" s="1">
        <v>42878</v>
      </c>
      <c r="FV74">
        <v>79.900000000000006</v>
      </c>
      <c r="FW74" s="1">
        <v>42940</v>
      </c>
      <c r="FX74">
        <v>66.45</v>
      </c>
      <c r="FY74" s="1">
        <v>42999</v>
      </c>
      <c r="FZ74">
        <v>57.8</v>
      </c>
      <c r="GA74" s="1">
        <v>43061</v>
      </c>
      <c r="GB74">
        <v>69.099999999999994</v>
      </c>
      <c r="GC74" s="1">
        <v>43123</v>
      </c>
      <c r="GD74">
        <v>74.650000000000006</v>
      </c>
      <c r="GE74" s="1">
        <v>43185</v>
      </c>
      <c r="GF74">
        <v>74.099999999999994</v>
      </c>
      <c r="GG74" s="1">
        <v>43213</v>
      </c>
      <c r="GH74">
        <v>78.900000000000006</v>
      </c>
      <c r="GI74" s="1">
        <v>43243</v>
      </c>
      <c r="GJ74">
        <v>75.025000000000006</v>
      </c>
      <c r="GK74" s="1">
        <v>43304</v>
      </c>
      <c r="GL74">
        <v>52.625</v>
      </c>
      <c r="GM74" s="1">
        <v>43363</v>
      </c>
      <c r="GN74">
        <v>58.274999999999999</v>
      </c>
      <c r="GO74" s="1">
        <v>43425</v>
      </c>
      <c r="GP74">
        <v>66.174999999999997</v>
      </c>
      <c r="GQ74" s="1">
        <v>43488</v>
      </c>
      <c r="GR74">
        <v>64.849999999999994</v>
      </c>
      <c r="GS74" s="1">
        <v>43549</v>
      </c>
      <c r="GT74">
        <v>95.55</v>
      </c>
      <c r="GU74" s="1">
        <v>43578</v>
      </c>
      <c r="GV74">
        <v>97.2</v>
      </c>
      <c r="GW74" s="1">
        <v>43608</v>
      </c>
      <c r="GX74">
        <v>92.3</v>
      </c>
      <c r="GY74" s="1">
        <v>43670</v>
      </c>
      <c r="GZ74">
        <v>80.849999999999994</v>
      </c>
      <c r="HA74" s="1">
        <v>43728</v>
      </c>
      <c r="HB74">
        <v>66.25</v>
      </c>
      <c r="HC74" s="1">
        <v>43789</v>
      </c>
      <c r="HD74">
        <v>66.775000000000006</v>
      </c>
    </row>
    <row r="75" spans="1:212" x14ac:dyDescent="0.3">
      <c r="A75" s="1">
        <v>38314</v>
      </c>
      <c r="B75">
        <v>74.424999999999997</v>
      </c>
      <c r="C75" s="1">
        <v>38376</v>
      </c>
      <c r="D75">
        <v>76.3</v>
      </c>
      <c r="E75" s="1">
        <v>38439</v>
      </c>
      <c r="F75">
        <v>78.325000000000003</v>
      </c>
      <c r="G75" s="1">
        <v>38467</v>
      </c>
      <c r="H75">
        <v>75.775000000000006</v>
      </c>
      <c r="I75" s="1">
        <v>38496</v>
      </c>
      <c r="J75">
        <v>69.275000000000006</v>
      </c>
      <c r="K75" s="1">
        <v>38555</v>
      </c>
      <c r="L75">
        <v>57.95</v>
      </c>
      <c r="M75" s="1">
        <v>38618</v>
      </c>
      <c r="N75">
        <v>62.9</v>
      </c>
      <c r="O75" s="1">
        <v>38679</v>
      </c>
      <c r="P75">
        <v>65.650000000000006</v>
      </c>
      <c r="Q75" s="1">
        <v>38741</v>
      </c>
      <c r="R75">
        <v>62.1</v>
      </c>
      <c r="S75" s="1">
        <v>38804</v>
      </c>
      <c r="T75">
        <v>66.25</v>
      </c>
      <c r="U75" s="1">
        <v>38831</v>
      </c>
      <c r="V75">
        <v>66.875</v>
      </c>
      <c r="W75" s="1">
        <v>38861</v>
      </c>
      <c r="X75">
        <v>64.025000000000006</v>
      </c>
      <c r="Y75" s="1">
        <v>38923</v>
      </c>
      <c r="Z75">
        <v>58.8</v>
      </c>
      <c r="AA75" s="1">
        <v>38982</v>
      </c>
      <c r="AB75">
        <v>60.3</v>
      </c>
      <c r="AC75" s="1">
        <v>39045</v>
      </c>
      <c r="AD75">
        <v>66.924999999999997</v>
      </c>
      <c r="AE75" s="1">
        <v>39106</v>
      </c>
      <c r="AF75">
        <v>66.674999999999997</v>
      </c>
      <c r="AG75" s="1">
        <v>39168</v>
      </c>
      <c r="AH75">
        <v>73.775000000000006</v>
      </c>
      <c r="AI75" s="1">
        <v>39196</v>
      </c>
      <c r="AJ75">
        <v>76</v>
      </c>
      <c r="AK75" s="1">
        <v>39226</v>
      </c>
      <c r="AL75">
        <v>73.424999999999997</v>
      </c>
      <c r="AM75" s="1">
        <v>39287</v>
      </c>
      <c r="AN75">
        <v>71.349999999999994</v>
      </c>
      <c r="AO75" s="1">
        <v>39346</v>
      </c>
      <c r="AP75">
        <v>63.8</v>
      </c>
      <c r="AQ75" s="1">
        <v>39409</v>
      </c>
      <c r="AR75">
        <v>62.825000000000003</v>
      </c>
      <c r="AS75" s="1">
        <v>39472</v>
      </c>
      <c r="AT75">
        <v>61.95</v>
      </c>
      <c r="AU75" s="1">
        <v>39534</v>
      </c>
      <c r="AV75">
        <v>70.375</v>
      </c>
      <c r="AW75" s="1">
        <v>39562</v>
      </c>
      <c r="AX75">
        <v>77</v>
      </c>
      <c r="AY75" s="1">
        <v>39591</v>
      </c>
      <c r="AZ75">
        <v>78.3</v>
      </c>
      <c r="BA75" s="1">
        <v>39653</v>
      </c>
      <c r="BB75">
        <v>74.025000000000006</v>
      </c>
      <c r="BC75" s="1">
        <v>39714</v>
      </c>
      <c r="BD75">
        <v>66.3</v>
      </c>
      <c r="BE75" s="1">
        <v>39773</v>
      </c>
      <c r="BF75">
        <v>64.099999999999994</v>
      </c>
      <c r="BG75" s="1">
        <v>39839</v>
      </c>
      <c r="BH75">
        <v>62.774999999999999</v>
      </c>
      <c r="BI75" s="1">
        <v>39898</v>
      </c>
      <c r="BJ75">
        <v>71.775000000000006</v>
      </c>
      <c r="BK75" s="1">
        <v>39927</v>
      </c>
      <c r="BL75">
        <v>72.599999999999994</v>
      </c>
      <c r="BM75" s="1">
        <v>39955</v>
      </c>
      <c r="BN75">
        <v>68.625</v>
      </c>
      <c r="BO75" s="1">
        <v>40021</v>
      </c>
      <c r="BP75">
        <v>54.75</v>
      </c>
      <c r="BQ75" s="1">
        <v>40079</v>
      </c>
      <c r="BR75">
        <v>50.05</v>
      </c>
      <c r="BS75" s="1">
        <v>40140</v>
      </c>
      <c r="BT75">
        <v>65.525000000000006</v>
      </c>
      <c r="BU75" s="1">
        <v>40204</v>
      </c>
      <c r="BV75">
        <v>68.674999999999997</v>
      </c>
      <c r="BW75" s="1">
        <v>40263</v>
      </c>
      <c r="BX75">
        <v>78.025000000000006</v>
      </c>
      <c r="BY75" s="1">
        <v>40294</v>
      </c>
      <c r="BZ75">
        <v>84.724999999999994</v>
      </c>
      <c r="CA75" s="1">
        <v>40322</v>
      </c>
      <c r="CB75">
        <v>82.65</v>
      </c>
      <c r="CC75" s="1">
        <v>40382</v>
      </c>
      <c r="CD75">
        <v>77.025000000000006</v>
      </c>
      <c r="CE75" s="1">
        <v>40444</v>
      </c>
      <c r="CF75">
        <v>76.025000000000006</v>
      </c>
      <c r="CG75" s="1">
        <v>40505</v>
      </c>
      <c r="CH75">
        <v>76.900000000000006</v>
      </c>
      <c r="CI75" s="1">
        <v>40567</v>
      </c>
      <c r="CJ75">
        <v>86.25</v>
      </c>
      <c r="CK75" s="1">
        <v>40627</v>
      </c>
      <c r="CL75">
        <v>103.7</v>
      </c>
      <c r="CM75" s="1">
        <v>40658</v>
      </c>
      <c r="CN75">
        <v>99.25</v>
      </c>
      <c r="CO75" s="1">
        <v>40687</v>
      </c>
      <c r="CP75">
        <v>89.1</v>
      </c>
      <c r="CQ75" s="1">
        <v>40749</v>
      </c>
      <c r="CR75">
        <v>92.474999999999994</v>
      </c>
      <c r="CS75" s="1">
        <v>40809</v>
      </c>
      <c r="CT75">
        <v>83.724999999999994</v>
      </c>
      <c r="CU75" s="1">
        <v>40870</v>
      </c>
      <c r="CV75">
        <v>91.45</v>
      </c>
      <c r="CW75" s="1">
        <v>40933</v>
      </c>
      <c r="CX75">
        <v>88.224999999999994</v>
      </c>
      <c r="CY75" s="1">
        <v>40995</v>
      </c>
      <c r="CZ75">
        <v>93.724999999999994</v>
      </c>
      <c r="DA75" s="1">
        <v>41023</v>
      </c>
      <c r="DB75">
        <v>87.924999999999997</v>
      </c>
      <c r="DC75" s="1">
        <v>41053</v>
      </c>
      <c r="DD75">
        <v>86.1</v>
      </c>
      <c r="DE75" s="1">
        <v>41114</v>
      </c>
      <c r="DF75">
        <v>78.025000000000006</v>
      </c>
      <c r="DG75" s="1">
        <v>41173</v>
      </c>
      <c r="DH75">
        <v>74.974999999999994</v>
      </c>
      <c r="DI75" s="1">
        <v>41236</v>
      </c>
      <c r="DJ75">
        <v>87.375</v>
      </c>
      <c r="DK75" s="1">
        <v>41298</v>
      </c>
      <c r="DL75">
        <v>89.674999999999997</v>
      </c>
      <c r="DM75" s="1">
        <v>41359</v>
      </c>
      <c r="DN75">
        <v>91.075000000000003</v>
      </c>
      <c r="DO75" s="1">
        <v>41388</v>
      </c>
      <c r="DP75">
        <v>91.424999999999997</v>
      </c>
      <c r="DQ75" s="1">
        <v>41418</v>
      </c>
      <c r="DR75">
        <v>92.2</v>
      </c>
      <c r="DS75" s="1">
        <v>41479</v>
      </c>
      <c r="DT75">
        <v>86.625</v>
      </c>
      <c r="DU75" s="1">
        <v>41540</v>
      </c>
      <c r="DV75">
        <v>86.424999999999997</v>
      </c>
      <c r="DW75" s="1">
        <v>41599</v>
      </c>
      <c r="DX75">
        <v>90.575000000000003</v>
      </c>
      <c r="DY75" s="1">
        <v>41663</v>
      </c>
      <c r="DZ75">
        <v>94.025000000000006</v>
      </c>
      <c r="EA75" s="1">
        <v>41724</v>
      </c>
      <c r="EB75">
        <v>126.3</v>
      </c>
      <c r="EC75" s="1">
        <v>41753</v>
      </c>
      <c r="ED75">
        <v>123.95</v>
      </c>
      <c r="EE75" s="1">
        <v>41782</v>
      </c>
      <c r="EF75">
        <v>126.95</v>
      </c>
      <c r="EG75" s="1">
        <v>41845</v>
      </c>
      <c r="EH75">
        <v>107.27500000000001</v>
      </c>
      <c r="EI75" s="1">
        <v>41905</v>
      </c>
      <c r="EJ75">
        <v>95.25</v>
      </c>
      <c r="EK75" s="1">
        <v>41964</v>
      </c>
      <c r="EL75">
        <v>90.45</v>
      </c>
      <c r="EM75" s="1">
        <v>42030</v>
      </c>
      <c r="EN75">
        <v>72.650000000000006</v>
      </c>
      <c r="EO75" s="1">
        <v>42089</v>
      </c>
      <c r="EP75">
        <v>75.150000000000006</v>
      </c>
      <c r="EQ75" s="1">
        <v>42118</v>
      </c>
      <c r="ER75">
        <v>80.75</v>
      </c>
      <c r="ES75" s="1">
        <v>42146</v>
      </c>
      <c r="ET75">
        <v>83.724999999999994</v>
      </c>
      <c r="EU75" s="1">
        <v>42209</v>
      </c>
      <c r="EV75">
        <v>64.025000000000006</v>
      </c>
      <c r="EW75" s="1">
        <v>42270</v>
      </c>
      <c r="EX75">
        <v>64.224999999999994</v>
      </c>
      <c r="EY75" s="1">
        <v>42331</v>
      </c>
      <c r="EZ75">
        <v>58.274999999999999</v>
      </c>
      <c r="FA75" s="1">
        <v>42395</v>
      </c>
      <c r="FB75">
        <v>69.599999999999994</v>
      </c>
      <c r="FC75" s="1">
        <v>42458</v>
      </c>
      <c r="FD75">
        <v>82.924999999999997</v>
      </c>
      <c r="FE75" s="1">
        <v>42485</v>
      </c>
      <c r="FF75">
        <v>79.424999999999997</v>
      </c>
      <c r="FG75" s="1">
        <v>42514</v>
      </c>
      <c r="FH75">
        <v>78.775000000000006</v>
      </c>
      <c r="FI75" s="1">
        <v>42573</v>
      </c>
      <c r="FJ75">
        <v>63.9</v>
      </c>
      <c r="FK75" s="1">
        <v>42636</v>
      </c>
      <c r="FL75">
        <v>48.9</v>
      </c>
      <c r="FM75" s="1">
        <v>42697</v>
      </c>
      <c r="FN75">
        <v>55.55</v>
      </c>
      <c r="FO75" s="1">
        <v>42759</v>
      </c>
      <c r="FP75">
        <v>67.625</v>
      </c>
      <c r="FQ75" s="1">
        <v>42822</v>
      </c>
      <c r="FR75">
        <v>72.45</v>
      </c>
      <c r="FS75" s="1">
        <v>42849</v>
      </c>
      <c r="FT75">
        <v>70.400000000000006</v>
      </c>
      <c r="FU75" s="1">
        <v>42879</v>
      </c>
      <c r="FV75">
        <v>79.849999999999994</v>
      </c>
      <c r="FW75" s="1">
        <v>42941</v>
      </c>
      <c r="FX75">
        <v>66.849999999999994</v>
      </c>
      <c r="FY75" s="1">
        <v>43000</v>
      </c>
      <c r="FZ75">
        <v>56.625</v>
      </c>
      <c r="GA75" s="1">
        <v>43063</v>
      </c>
      <c r="GB75">
        <v>69.400000000000006</v>
      </c>
      <c r="GC75" s="1">
        <v>43124</v>
      </c>
      <c r="GD75">
        <v>75.7</v>
      </c>
      <c r="GE75" s="1">
        <v>43186</v>
      </c>
      <c r="GF75">
        <v>74.025000000000006</v>
      </c>
      <c r="GG75" s="1">
        <v>43214</v>
      </c>
      <c r="GH75">
        <v>78</v>
      </c>
      <c r="GI75" s="1">
        <v>43244</v>
      </c>
      <c r="GJ75">
        <v>75.349999999999994</v>
      </c>
      <c r="GK75" s="1">
        <v>43305</v>
      </c>
      <c r="GL75">
        <v>52.524999999999999</v>
      </c>
      <c r="GM75" s="1">
        <v>43364</v>
      </c>
      <c r="GN75">
        <v>57.4</v>
      </c>
      <c r="GO75" s="1">
        <v>43427</v>
      </c>
      <c r="GP75">
        <v>67.825000000000003</v>
      </c>
      <c r="GQ75" s="1">
        <v>43489</v>
      </c>
      <c r="GR75">
        <v>63.5</v>
      </c>
      <c r="GS75" s="1">
        <v>43550</v>
      </c>
      <c r="GT75">
        <v>95.325000000000003</v>
      </c>
      <c r="GU75" s="1">
        <v>43579</v>
      </c>
      <c r="GV75">
        <v>97.65</v>
      </c>
      <c r="GW75" s="1">
        <v>43609</v>
      </c>
      <c r="GX75">
        <v>89.3</v>
      </c>
      <c r="GY75" s="1">
        <v>43671</v>
      </c>
      <c r="GZ75">
        <v>78.650000000000006</v>
      </c>
      <c r="HA75" s="1">
        <v>43731</v>
      </c>
      <c r="HB75">
        <v>68.375</v>
      </c>
      <c r="HC75" s="1">
        <v>43790</v>
      </c>
      <c r="HD75">
        <v>67.45</v>
      </c>
    </row>
    <row r="76" spans="1:212" x14ac:dyDescent="0.3">
      <c r="A76" s="1">
        <v>38315</v>
      </c>
      <c r="B76">
        <v>75.275000000000006</v>
      </c>
      <c r="C76" s="1">
        <v>38377</v>
      </c>
      <c r="D76">
        <v>76.650000000000006</v>
      </c>
      <c r="E76" s="1">
        <v>38440</v>
      </c>
      <c r="F76">
        <v>79.424999999999997</v>
      </c>
      <c r="G76" s="1">
        <v>38468</v>
      </c>
      <c r="H76">
        <v>77.2</v>
      </c>
      <c r="I76" s="1">
        <v>38497</v>
      </c>
      <c r="J76">
        <v>70.075000000000003</v>
      </c>
      <c r="K76" s="1">
        <v>38558</v>
      </c>
      <c r="L76">
        <v>57.8</v>
      </c>
      <c r="M76" s="1">
        <v>38621</v>
      </c>
      <c r="N76">
        <v>63.05</v>
      </c>
      <c r="O76" s="1">
        <v>38681</v>
      </c>
      <c r="P76">
        <v>66.55</v>
      </c>
      <c r="Q76" s="1">
        <v>38742</v>
      </c>
      <c r="R76">
        <v>61.75</v>
      </c>
      <c r="S76" s="1">
        <v>38805</v>
      </c>
      <c r="T76">
        <v>66.150000000000006</v>
      </c>
      <c r="U76" s="1">
        <v>38832</v>
      </c>
      <c r="V76">
        <v>66.650000000000006</v>
      </c>
      <c r="W76" s="1">
        <v>38862</v>
      </c>
      <c r="X76">
        <v>63.65</v>
      </c>
      <c r="Y76" s="1">
        <v>38924</v>
      </c>
      <c r="Z76">
        <v>59.274999999999999</v>
      </c>
      <c r="AA76" s="1">
        <v>38985</v>
      </c>
      <c r="AB76">
        <v>59.674999999999997</v>
      </c>
      <c r="AC76" s="1">
        <v>39048</v>
      </c>
      <c r="AD76">
        <v>65.75</v>
      </c>
      <c r="AE76" s="1">
        <v>39107</v>
      </c>
      <c r="AF76">
        <v>67.5</v>
      </c>
      <c r="AG76" s="1">
        <v>39169</v>
      </c>
      <c r="AH76">
        <v>73.900000000000006</v>
      </c>
      <c r="AI76" s="1">
        <v>39197</v>
      </c>
      <c r="AJ76">
        <v>76.5</v>
      </c>
      <c r="AK76" s="1">
        <v>39227</v>
      </c>
      <c r="AL76">
        <v>72.875</v>
      </c>
      <c r="AM76" s="1">
        <v>39288</v>
      </c>
      <c r="AN76">
        <v>71.974999999999994</v>
      </c>
      <c r="AO76" s="1">
        <v>39349</v>
      </c>
      <c r="AP76">
        <v>63.325000000000003</v>
      </c>
      <c r="AQ76" s="1">
        <v>39412</v>
      </c>
      <c r="AR76">
        <v>62.575000000000003</v>
      </c>
      <c r="AS76" s="1">
        <v>39475</v>
      </c>
      <c r="AT76">
        <v>63.5</v>
      </c>
      <c r="AU76" s="1">
        <v>39535</v>
      </c>
      <c r="AV76">
        <v>70.375</v>
      </c>
      <c r="AW76" s="1">
        <v>39563</v>
      </c>
      <c r="AX76">
        <v>77.674999999999997</v>
      </c>
      <c r="AY76" s="1">
        <v>39595</v>
      </c>
      <c r="AZ76">
        <v>77.349999999999994</v>
      </c>
      <c r="BA76" s="1">
        <v>39654</v>
      </c>
      <c r="BB76">
        <v>73.825000000000003</v>
      </c>
      <c r="BC76" s="1">
        <v>39715</v>
      </c>
      <c r="BD76">
        <v>66.224999999999994</v>
      </c>
      <c r="BE76" s="1">
        <v>39776</v>
      </c>
      <c r="BF76">
        <v>64.75</v>
      </c>
      <c r="BG76" s="1">
        <v>39840</v>
      </c>
      <c r="BH76">
        <v>60.7</v>
      </c>
      <c r="BI76" s="1">
        <v>39899</v>
      </c>
      <c r="BJ76">
        <v>71.400000000000006</v>
      </c>
      <c r="BK76" s="1">
        <v>39930</v>
      </c>
      <c r="BL76">
        <v>69.599999999999994</v>
      </c>
      <c r="BM76" s="1">
        <v>39959</v>
      </c>
      <c r="BN76">
        <v>68.25</v>
      </c>
      <c r="BO76" s="1">
        <v>40022</v>
      </c>
      <c r="BP76">
        <v>52.7</v>
      </c>
      <c r="BQ76" s="1">
        <v>40080</v>
      </c>
      <c r="BR76">
        <v>49.35</v>
      </c>
      <c r="BS76" s="1">
        <v>40141</v>
      </c>
      <c r="BT76">
        <v>66</v>
      </c>
      <c r="BU76" s="1">
        <v>40205</v>
      </c>
      <c r="BV76">
        <v>68.95</v>
      </c>
      <c r="BW76" s="1">
        <v>40266</v>
      </c>
      <c r="BX76">
        <v>81.025000000000006</v>
      </c>
      <c r="BY76" s="1">
        <v>40295</v>
      </c>
      <c r="BZ76">
        <v>84.7</v>
      </c>
      <c r="CA76" s="1">
        <v>40323</v>
      </c>
      <c r="CB76">
        <v>82.025000000000006</v>
      </c>
      <c r="CC76" s="1">
        <v>40385</v>
      </c>
      <c r="CD76">
        <v>75.474999999999994</v>
      </c>
      <c r="CE76" s="1">
        <v>40445</v>
      </c>
      <c r="CF76">
        <v>76.45</v>
      </c>
      <c r="CG76" s="1">
        <v>40506</v>
      </c>
      <c r="CH76">
        <v>77.599999999999994</v>
      </c>
      <c r="CI76" s="1">
        <v>40568</v>
      </c>
      <c r="CJ76">
        <v>87.125</v>
      </c>
      <c r="CK76" s="1">
        <v>40630</v>
      </c>
      <c r="CL76">
        <v>103.25</v>
      </c>
      <c r="CM76" s="1">
        <v>40659</v>
      </c>
      <c r="CN76">
        <v>97.825000000000003</v>
      </c>
      <c r="CO76" s="1">
        <v>40688</v>
      </c>
      <c r="CP76">
        <v>89.3</v>
      </c>
      <c r="CQ76" s="1">
        <v>40750</v>
      </c>
      <c r="CR76">
        <v>91.7</v>
      </c>
      <c r="CS76" s="1">
        <v>40812</v>
      </c>
      <c r="CT76">
        <v>83</v>
      </c>
      <c r="CU76" s="1">
        <v>40872</v>
      </c>
      <c r="CV76">
        <v>91.8</v>
      </c>
      <c r="CW76" s="1">
        <v>40934</v>
      </c>
      <c r="CX76">
        <v>86.8</v>
      </c>
      <c r="CY76" s="1">
        <v>40996</v>
      </c>
      <c r="CZ76">
        <v>92.174999999999997</v>
      </c>
      <c r="DA76" s="1">
        <v>41024</v>
      </c>
      <c r="DB76">
        <v>88.474999999999994</v>
      </c>
      <c r="DC76" s="1">
        <v>41054</v>
      </c>
      <c r="DD76">
        <v>86.625</v>
      </c>
      <c r="DE76" s="1">
        <v>41115</v>
      </c>
      <c r="DF76">
        <v>80.2</v>
      </c>
      <c r="DG76" s="1">
        <v>41176</v>
      </c>
      <c r="DH76">
        <v>75.349999999999994</v>
      </c>
      <c r="DI76" s="1">
        <v>41239</v>
      </c>
      <c r="DJ76">
        <v>86.974999999999994</v>
      </c>
      <c r="DK76" s="1">
        <v>41299</v>
      </c>
      <c r="DL76">
        <v>88.924999999999997</v>
      </c>
      <c r="DM76" s="1">
        <v>41360</v>
      </c>
      <c r="DN76">
        <v>90.674999999999997</v>
      </c>
      <c r="DO76" s="1">
        <v>41389</v>
      </c>
      <c r="DP76">
        <v>92.025000000000006</v>
      </c>
      <c r="DQ76" s="1">
        <v>41422</v>
      </c>
      <c r="DR76">
        <v>92.474999999999994</v>
      </c>
      <c r="DS76" s="1">
        <v>41480</v>
      </c>
      <c r="DT76">
        <v>85.974999999999994</v>
      </c>
      <c r="DU76" s="1">
        <v>41541</v>
      </c>
      <c r="DV76">
        <v>88.075000000000003</v>
      </c>
      <c r="DW76" s="1">
        <v>41600</v>
      </c>
      <c r="DX76">
        <v>89.674999999999997</v>
      </c>
      <c r="DY76" s="1">
        <v>41666</v>
      </c>
      <c r="DZ76">
        <v>94.3</v>
      </c>
      <c r="EA76" s="1">
        <v>41725</v>
      </c>
      <c r="EB76">
        <v>129.30000000000001</v>
      </c>
      <c r="EC76" s="1">
        <v>41754</v>
      </c>
      <c r="ED76">
        <v>122.675</v>
      </c>
      <c r="EE76" s="1">
        <v>41786</v>
      </c>
      <c r="EF76">
        <v>126.8</v>
      </c>
      <c r="EG76" s="1">
        <v>41848</v>
      </c>
      <c r="EH76">
        <v>106.625</v>
      </c>
      <c r="EI76" s="1">
        <v>41906</v>
      </c>
      <c r="EJ76">
        <v>95.2</v>
      </c>
      <c r="EK76" s="1">
        <v>41967</v>
      </c>
      <c r="EL76">
        <v>90.5</v>
      </c>
      <c r="EM76" s="1">
        <v>42031</v>
      </c>
      <c r="EN76">
        <v>72.05</v>
      </c>
      <c r="EO76" s="1">
        <v>42090</v>
      </c>
      <c r="EP76">
        <v>75</v>
      </c>
      <c r="EQ76" s="1">
        <v>42121</v>
      </c>
      <c r="ER76">
        <v>80.724999999999994</v>
      </c>
      <c r="ES76" s="1">
        <v>42150</v>
      </c>
      <c r="ET76">
        <v>82.95</v>
      </c>
      <c r="EU76" s="1">
        <v>42212</v>
      </c>
      <c r="EV76">
        <v>63.55</v>
      </c>
      <c r="EW76" s="1">
        <v>42271</v>
      </c>
      <c r="EX76">
        <v>65.825000000000003</v>
      </c>
      <c r="EY76" s="1">
        <v>42332</v>
      </c>
      <c r="EZ76">
        <v>57.5</v>
      </c>
      <c r="FA76" s="1">
        <v>42396</v>
      </c>
      <c r="FB76">
        <v>70.474999999999994</v>
      </c>
      <c r="FC76" s="1">
        <v>42459</v>
      </c>
      <c r="FD76">
        <v>81.55</v>
      </c>
      <c r="FE76" s="1">
        <v>42486</v>
      </c>
      <c r="FF76">
        <v>78.849999999999994</v>
      </c>
      <c r="FG76" s="1">
        <v>42515</v>
      </c>
      <c r="FH76">
        <v>79.174999999999997</v>
      </c>
      <c r="FI76" s="1">
        <v>42576</v>
      </c>
      <c r="FJ76">
        <v>64.349999999999994</v>
      </c>
      <c r="FK76" s="1">
        <v>42639</v>
      </c>
      <c r="FL76">
        <v>48.6</v>
      </c>
      <c r="FM76" s="1">
        <v>42699</v>
      </c>
      <c r="FN76">
        <v>56.75</v>
      </c>
      <c r="FO76" s="1">
        <v>42760</v>
      </c>
      <c r="FP76">
        <v>70.150000000000006</v>
      </c>
      <c r="FQ76" s="1">
        <v>42823</v>
      </c>
      <c r="FR76">
        <v>72.75</v>
      </c>
      <c r="FS76" s="1">
        <v>42850</v>
      </c>
      <c r="FT76">
        <v>72.849999999999994</v>
      </c>
      <c r="FU76" s="1">
        <v>42880</v>
      </c>
      <c r="FV76">
        <v>80.55</v>
      </c>
      <c r="FW76" s="1">
        <v>42942</v>
      </c>
      <c r="FX76">
        <v>67.650000000000006</v>
      </c>
      <c r="FY76" s="1">
        <v>43003</v>
      </c>
      <c r="FZ76">
        <v>57.424999999999997</v>
      </c>
      <c r="GA76" s="1">
        <v>43066</v>
      </c>
      <c r="GB76">
        <v>70.099999999999994</v>
      </c>
      <c r="GC76" s="1">
        <v>43125</v>
      </c>
      <c r="GD76">
        <v>73.825000000000003</v>
      </c>
      <c r="GE76" s="1">
        <v>43187</v>
      </c>
      <c r="GF76">
        <v>76.625</v>
      </c>
      <c r="GG76" s="1">
        <v>43215</v>
      </c>
      <c r="GH76">
        <v>78.424999999999997</v>
      </c>
      <c r="GI76" s="1">
        <v>43245</v>
      </c>
      <c r="GJ76">
        <v>76.075000000000003</v>
      </c>
      <c r="GK76" s="1">
        <v>43306</v>
      </c>
      <c r="GL76">
        <v>53.924999999999997</v>
      </c>
      <c r="GM76" s="1">
        <v>43367</v>
      </c>
      <c r="GN76">
        <v>56.975000000000001</v>
      </c>
      <c r="GO76" s="1">
        <v>43430</v>
      </c>
      <c r="GP76">
        <v>65.55</v>
      </c>
      <c r="GQ76" s="1">
        <v>43490</v>
      </c>
      <c r="GR76">
        <v>62.125</v>
      </c>
      <c r="GS76" s="1">
        <v>43551</v>
      </c>
      <c r="GT76">
        <v>94.8</v>
      </c>
      <c r="GU76" s="1">
        <v>43580</v>
      </c>
      <c r="GV76">
        <v>94.65</v>
      </c>
      <c r="GW76" s="1">
        <v>43613</v>
      </c>
      <c r="GX76">
        <v>87.35</v>
      </c>
      <c r="GY76" s="1">
        <v>43672</v>
      </c>
      <c r="GZ76">
        <v>79.45</v>
      </c>
      <c r="HA76" s="1">
        <v>43732</v>
      </c>
      <c r="HB76">
        <v>69.099999999999994</v>
      </c>
      <c r="HC76" s="1">
        <v>43791</v>
      </c>
      <c r="HD76">
        <v>67.650000000000006</v>
      </c>
    </row>
    <row r="77" spans="1:212" x14ac:dyDescent="0.3">
      <c r="A77" s="1">
        <v>38317</v>
      </c>
      <c r="B77">
        <v>75.275000000000006</v>
      </c>
      <c r="C77" s="1">
        <v>38378</v>
      </c>
      <c r="D77">
        <v>75.5</v>
      </c>
      <c r="E77" s="1">
        <v>38441</v>
      </c>
      <c r="F77">
        <v>78.900000000000006</v>
      </c>
      <c r="G77" s="1">
        <v>38469</v>
      </c>
      <c r="H77">
        <v>77.45</v>
      </c>
      <c r="I77" s="1">
        <v>38498</v>
      </c>
      <c r="J77">
        <v>69.849999999999994</v>
      </c>
      <c r="K77" s="1">
        <v>38559</v>
      </c>
      <c r="L77">
        <v>56.725000000000001</v>
      </c>
      <c r="M77" s="1">
        <v>38622</v>
      </c>
      <c r="N77">
        <v>62.274999999999999</v>
      </c>
      <c r="O77" s="1">
        <v>38684</v>
      </c>
      <c r="P77">
        <v>67.75</v>
      </c>
      <c r="Q77" s="1">
        <v>38743</v>
      </c>
      <c r="R77">
        <v>61.924999999999997</v>
      </c>
      <c r="S77" s="1">
        <v>38806</v>
      </c>
      <c r="T77">
        <v>66.75</v>
      </c>
      <c r="U77" s="1">
        <v>38833</v>
      </c>
      <c r="V77">
        <v>67.325000000000003</v>
      </c>
      <c r="W77" s="1">
        <v>38863</v>
      </c>
      <c r="X77">
        <v>64.150000000000006</v>
      </c>
      <c r="Y77" s="1">
        <v>38925</v>
      </c>
      <c r="Z77">
        <v>60.8</v>
      </c>
      <c r="AA77" s="1">
        <v>38986</v>
      </c>
      <c r="AB77">
        <v>59.975000000000001</v>
      </c>
      <c r="AC77" s="1">
        <v>39049</v>
      </c>
      <c r="AD77">
        <v>64.525000000000006</v>
      </c>
      <c r="AE77" s="1">
        <v>39108</v>
      </c>
      <c r="AF77">
        <v>67.849999999999994</v>
      </c>
      <c r="AG77" s="1">
        <v>39170</v>
      </c>
      <c r="AH77">
        <v>74.075000000000003</v>
      </c>
      <c r="AI77" s="1">
        <v>39198</v>
      </c>
      <c r="AJ77">
        <v>75.5</v>
      </c>
      <c r="AK77" s="1">
        <v>39231</v>
      </c>
      <c r="AL77">
        <v>73.525000000000006</v>
      </c>
      <c r="AM77" s="1">
        <v>39289</v>
      </c>
      <c r="AN77">
        <v>71.05</v>
      </c>
      <c r="AO77" s="1">
        <v>39350</v>
      </c>
      <c r="AP77">
        <v>62.3</v>
      </c>
      <c r="AQ77" s="1">
        <v>39413</v>
      </c>
      <c r="AR77">
        <v>62.2</v>
      </c>
      <c r="AS77" s="1">
        <v>39476</v>
      </c>
      <c r="AT77">
        <v>65.625</v>
      </c>
      <c r="AU77" s="1">
        <v>39538</v>
      </c>
      <c r="AV77">
        <v>67.95</v>
      </c>
      <c r="AW77" s="1">
        <v>39566</v>
      </c>
      <c r="AX77">
        <v>77.174999999999997</v>
      </c>
      <c r="AY77" s="1">
        <v>39596</v>
      </c>
      <c r="AZ77">
        <v>77.400000000000006</v>
      </c>
      <c r="BA77" s="1">
        <v>39657</v>
      </c>
      <c r="BB77">
        <v>73.349999999999994</v>
      </c>
      <c r="BC77" s="1">
        <v>39716</v>
      </c>
      <c r="BD77">
        <v>66.125</v>
      </c>
      <c r="BE77" s="1">
        <v>39777</v>
      </c>
      <c r="BF77">
        <v>64.599999999999994</v>
      </c>
      <c r="BG77" s="1">
        <v>39841</v>
      </c>
      <c r="BH77">
        <v>61.35</v>
      </c>
      <c r="BI77" s="1">
        <v>39902</v>
      </c>
      <c r="BJ77">
        <v>70.974999999999994</v>
      </c>
      <c r="BK77" s="1">
        <v>39931</v>
      </c>
      <c r="BL77">
        <v>67.825000000000003</v>
      </c>
      <c r="BM77" s="1">
        <v>39960</v>
      </c>
      <c r="BN77">
        <v>67.95</v>
      </c>
      <c r="BO77" s="1">
        <v>40023</v>
      </c>
      <c r="BP77">
        <v>53.1</v>
      </c>
      <c r="BQ77" s="1">
        <v>40081</v>
      </c>
      <c r="BR77">
        <v>49.024999999999999</v>
      </c>
      <c r="BS77" s="1">
        <v>40142</v>
      </c>
      <c r="BT77">
        <v>67.650000000000006</v>
      </c>
      <c r="BU77" s="1">
        <v>40206</v>
      </c>
      <c r="BV77">
        <v>69.400000000000006</v>
      </c>
      <c r="BW77" s="1">
        <v>40267</v>
      </c>
      <c r="BX77">
        <v>83.05</v>
      </c>
      <c r="BY77" s="1">
        <v>40296</v>
      </c>
      <c r="BZ77">
        <v>84.65</v>
      </c>
      <c r="CA77" s="1">
        <v>40324</v>
      </c>
      <c r="CB77">
        <v>83.224999999999994</v>
      </c>
      <c r="CC77" s="1">
        <v>40386</v>
      </c>
      <c r="CD77">
        <v>76.224999999999994</v>
      </c>
      <c r="CE77" s="1">
        <v>40448</v>
      </c>
      <c r="CF77">
        <v>76.775000000000006</v>
      </c>
      <c r="CG77" s="1">
        <v>40508</v>
      </c>
      <c r="CH77">
        <v>77.150000000000006</v>
      </c>
      <c r="CI77" s="1">
        <v>40569</v>
      </c>
      <c r="CJ77">
        <v>90.125</v>
      </c>
      <c r="CK77" s="1">
        <v>40631</v>
      </c>
      <c r="CL77">
        <v>103.47499999999999</v>
      </c>
      <c r="CM77" s="1">
        <v>40660</v>
      </c>
      <c r="CN77">
        <v>97.7</v>
      </c>
      <c r="CO77" s="1">
        <v>40689</v>
      </c>
      <c r="CP77">
        <v>89.025000000000006</v>
      </c>
      <c r="CQ77" s="1">
        <v>40751</v>
      </c>
      <c r="CR77">
        <v>91.424999999999997</v>
      </c>
      <c r="CS77" s="1">
        <v>40813</v>
      </c>
      <c r="CT77">
        <v>83.474999999999994</v>
      </c>
      <c r="CU77" s="1">
        <v>40875</v>
      </c>
      <c r="CV77">
        <v>90.575000000000003</v>
      </c>
      <c r="CW77" s="1">
        <v>40935</v>
      </c>
      <c r="CX77">
        <v>87.375</v>
      </c>
      <c r="CY77" s="1">
        <v>40997</v>
      </c>
      <c r="CZ77">
        <v>90.075000000000003</v>
      </c>
      <c r="DA77" s="1">
        <v>41025</v>
      </c>
      <c r="DB77">
        <v>88.474999999999994</v>
      </c>
      <c r="DC77" s="1">
        <v>41058</v>
      </c>
      <c r="DD77">
        <v>88.3</v>
      </c>
      <c r="DE77" s="1">
        <v>41116</v>
      </c>
      <c r="DF77">
        <v>81.424999999999997</v>
      </c>
      <c r="DG77" s="1">
        <v>41177</v>
      </c>
      <c r="DH77">
        <v>74.650000000000006</v>
      </c>
      <c r="DI77" s="1">
        <v>41240</v>
      </c>
      <c r="DJ77">
        <v>86.724999999999994</v>
      </c>
      <c r="DK77" s="1">
        <v>41302</v>
      </c>
      <c r="DL77">
        <v>89.05</v>
      </c>
      <c r="DM77" s="1">
        <v>41361</v>
      </c>
      <c r="DN77">
        <v>91.075000000000003</v>
      </c>
      <c r="DO77" s="1">
        <v>41390</v>
      </c>
      <c r="DP77">
        <v>92.75</v>
      </c>
      <c r="DQ77" s="1">
        <v>41423</v>
      </c>
      <c r="DR77">
        <v>92.5</v>
      </c>
      <c r="DS77" s="1">
        <v>41481</v>
      </c>
      <c r="DT77">
        <v>84.8</v>
      </c>
      <c r="DU77" s="1">
        <v>41542</v>
      </c>
      <c r="DV77">
        <v>88.6</v>
      </c>
      <c r="DW77" s="1">
        <v>41603</v>
      </c>
      <c r="DX77">
        <v>89.8</v>
      </c>
      <c r="DY77" s="1">
        <v>41667</v>
      </c>
      <c r="DZ77">
        <v>93.575000000000003</v>
      </c>
      <c r="EA77" s="1">
        <v>41726</v>
      </c>
      <c r="EB77">
        <v>129.57499999999999</v>
      </c>
      <c r="EC77" s="1">
        <v>41757</v>
      </c>
      <c r="ED77">
        <v>122.75</v>
      </c>
      <c r="EE77" s="1">
        <v>41787</v>
      </c>
      <c r="EF77">
        <v>124.77500000000001</v>
      </c>
      <c r="EG77" s="1">
        <v>41849</v>
      </c>
      <c r="EH77">
        <v>106.075</v>
      </c>
      <c r="EI77" s="1">
        <v>41907</v>
      </c>
      <c r="EJ77">
        <v>93.6</v>
      </c>
      <c r="EK77" s="1">
        <v>41968</v>
      </c>
      <c r="EL77">
        <v>89.825000000000003</v>
      </c>
      <c r="EM77" s="1">
        <v>42032</v>
      </c>
      <c r="EN77">
        <v>74.95</v>
      </c>
      <c r="EO77" s="1">
        <v>42093</v>
      </c>
      <c r="EP77">
        <v>75.55</v>
      </c>
      <c r="EQ77" s="1">
        <v>42122</v>
      </c>
      <c r="ER77">
        <v>81.2</v>
      </c>
      <c r="ES77" s="1">
        <v>42151</v>
      </c>
      <c r="ET77">
        <v>83.15</v>
      </c>
      <c r="EU77" s="1">
        <v>42213</v>
      </c>
      <c r="EV77">
        <v>65.05</v>
      </c>
      <c r="EW77" s="1">
        <v>42272</v>
      </c>
      <c r="EX77">
        <v>65.775000000000006</v>
      </c>
      <c r="EY77" s="1">
        <v>42333</v>
      </c>
      <c r="EZ77">
        <v>58.075000000000003</v>
      </c>
      <c r="FA77" s="1">
        <v>42397</v>
      </c>
      <c r="FB77">
        <v>69.7</v>
      </c>
      <c r="FC77" s="1">
        <v>42460</v>
      </c>
      <c r="FD77">
        <v>80.849999999999994</v>
      </c>
      <c r="FE77" s="1">
        <v>42487</v>
      </c>
      <c r="FF77">
        <v>80.2</v>
      </c>
      <c r="FG77" s="1">
        <v>42516</v>
      </c>
      <c r="FH77">
        <v>80.75</v>
      </c>
      <c r="FI77" s="1">
        <v>42577</v>
      </c>
      <c r="FJ77">
        <v>63.625</v>
      </c>
      <c r="FK77" s="1">
        <v>42640</v>
      </c>
      <c r="FL77">
        <v>46.45</v>
      </c>
      <c r="FM77" s="1">
        <v>42702</v>
      </c>
      <c r="FN77">
        <v>55.825000000000003</v>
      </c>
      <c r="FO77" s="1">
        <v>42761</v>
      </c>
      <c r="FP77">
        <v>67.224999999999994</v>
      </c>
      <c r="FQ77" s="1">
        <v>42824</v>
      </c>
      <c r="FR77">
        <v>74.25</v>
      </c>
      <c r="FS77" s="1">
        <v>42851</v>
      </c>
      <c r="FT77">
        <v>71.75</v>
      </c>
      <c r="FU77" s="1">
        <v>42881</v>
      </c>
      <c r="FV77">
        <v>81.3</v>
      </c>
      <c r="FW77" s="1">
        <v>42943</v>
      </c>
      <c r="FX77">
        <v>67.674999999999997</v>
      </c>
      <c r="FY77" s="1">
        <v>43004</v>
      </c>
      <c r="FZ77">
        <v>58.1</v>
      </c>
      <c r="GA77" s="1">
        <v>43067</v>
      </c>
      <c r="GB77">
        <v>71.525000000000006</v>
      </c>
      <c r="GC77" s="1">
        <v>43126</v>
      </c>
      <c r="GD77">
        <v>73.8</v>
      </c>
      <c r="GE77" s="1">
        <v>43188</v>
      </c>
      <c r="GF77">
        <v>76.55</v>
      </c>
      <c r="GG77" s="1">
        <v>43216</v>
      </c>
      <c r="GH77">
        <v>77.3</v>
      </c>
      <c r="GI77" s="1">
        <v>43249</v>
      </c>
      <c r="GJ77">
        <v>77.424999999999997</v>
      </c>
      <c r="GK77" s="1">
        <v>43307</v>
      </c>
      <c r="GL77">
        <v>52.25</v>
      </c>
      <c r="GM77" s="1">
        <v>43368</v>
      </c>
      <c r="GN77">
        <v>57.75</v>
      </c>
      <c r="GO77" s="1">
        <v>43431</v>
      </c>
      <c r="GP77">
        <v>65.05</v>
      </c>
      <c r="GQ77" s="1">
        <v>43493</v>
      </c>
      <c r="GR77">
        <v>62.325000000000003</v>
      </c>
      <c r="GS77" s="1">
        <v>43552</v>
      </c>
      <c r="GT77">
        <v>91.8</v>
      </c>
      <c r="GU77" s="1">
        <v>43581</v>
      </c>
      <c r="GV77">
        <v>93.45</v>
      </c>
      <c r="GW77" s="1">
        <v>43614</v>
      </c>
      <c r="GX77">
        <v>89.125</v>
      </c>
      <c r="GY77" s="1">
        <v>43675</v>
      </c>
      <c r="GZ77">
        <v>76.45</v>
      </c>
      <c r="HA77" s="1">
        <v>43733</v>
      </c>
      <c r="HB77">
        <v>71.400000000000006</v>
      </c>
      <c r="HC77" s="1">
        <v>43794</v>
      </c>
      <c r="HD77">
        <v>67.75</v>
      </c>
    </row>
    <row r="78" spans="1:212" x14ac:dyDescent="0.3">
      <c r="A78" s="1">
        <v>38320</v>
      </c>
      <c r="B78">
        <v>76.099999999999994</v>
      </c>
      <c r="C78" s="1">
        <v>38379</v>
      </c>
      <c r="D78">
        <v>75.325000000000003</v>
      </c>
      <c r="E78" s="1">
        <v>38442</v>
      </c>
      <c r="F78">
        <v>79.275000000000006</v>
      </c>
      <c r="G78" s="1">
        <v>38470</v>
      </c>
      <c r="H78">
        <v>77.625</v>
      </c>
      <c r="I78" s="1">
        <v>38499</v>
      </c>
      <c r="J78">
        <v>70.224999999999994</v>
      </c>
      <c r="K78" s="1">
        <v>38560</v>
      </c>
      <c r="L78">
        <v>56.625</v>
      </c>
      <c r="M78" s="1">
        <v>38623</v>
      </c>
      <c r="N78">
        <v>63.1</v>
      </c>
      <c r="O78" s="1">
        <v>38685</v>
      </c>
      <c r="P78">
        <v>66.825000000000003</v>
      </c>
      <c r="Q78" s="1">
        <v>38744</v>
      </c>
      <c r="R78">
        <v>61.325000000000003</v>
      </c>
      <c r="S78" s="1">
        <v>38807</v>
      </c>
      <c r="T78">
        <v>65.275000000000006</v>
      </c>
      <c r="U78" s="1">
        <v>38834</v>
      </c>
      <c r="V78">
        <v>66.924999999999997</v>
      </c>
      <c r="W78" s="1">
        <v>38867</v>
      </c>
      <c r="X78">
        <v>65.099999999999994</v>
      </c>
      <c r="Y78" s="1">
        <v>38926</v>
      </c>
      <c r="Z78">
        <v>61.45</v>
      </c>
      <c r="AA78" s="1">
        <v>38987</v>
      </c>
      <c r="AB78">
        <v>59.625</v>
      </c>
      <c r="AC78" s="1">
        <v>39050</v>
      </c>
      <c r="AD78">
        <v>64.7</v>
      </c>
      <c r="AE78" s="1">
        <v>39111</v>
      </c>
      <c r="AF78">
        <v>67.7</v>
      </c>
      <c r="AG78" s="1">
        <v>39171</v>
      </c>
      <c r="AH78">
        <v>75.400000000000006</v>
      </c>
      <c r="AI78" s="1">
        <v>39199</v>
      </c>
      <c r="AJ78">
        <v>74.900000000000006</v>
      </c>
      <c r="AK78" s="1">
        <v>39232</v>
      </c>
      <c r="AL78">
        <v>73.900000000000006</v>
      </c>
      <c r="AM78" s="1">
        <v>39290</v>
      </c>
      <c r="AN78">
        <v>72.55</v>
      </c>
      <c r="AO78" s="1">
        <v>39351</v>
      </c>
      <c r="AP78">
        <v>62.4</v>
      </c>
      <c r="AQ78" s="1">
        <v>39414</v>
      </c>
      <c r="AR78">
        <v>62.825000000000003</v>
      </c>
      <c r="AS78" s="1">
        <v>39477</v>
      </c>
      <c r="AT78">
        <v>66.099999999999994</v>
      </c>
      <c r="AU78" s="1">
        <v>39539</v>
      </c>
      <c r="AV78">
        <v>66.424999999999997</v>
      </c>
      <c r="AW78" s="1">
        <v>39567</v>
      </c>
      <c r="AX78">
        <v>75.174999999999997</v>
      </c>
      <c r="AY78" s="1">
        <v>39597</v>
      </c>
      <c r="AZ78">
        <v>77.400000000000006</v>
      </c>
      <c r="BA78" s="1">
        <v>39658</v>
      </c>
      <c r="BB78">
        <v>72.25</v>
      </c>
      <c r="BC78" s="1">
        <v>39717</v>
      </c>
      <c r="BD78">
        <v>66.05</v>
      </c>
      <c r="BE78" s="1">
        <v>39778</v>
      </c>
      <c r="BF78">
        <v>65.775000000000006</v>
      </c>
      <c r="BG78" s="1">
        <v>39842</v>
      </c>
      <c r="BH78">
        <v>61.25</v>
      </c>
      <c r="BI78" s="1">
        <v>39903</v>
      </c>
      <c r="BJ78">
        <v>72.400000000000006</v>
      </c>
      <c r="BK78" s="1">
        <v>39932</v>
      </c>
      <c r="BL78">
        <v>68.849999999999994</v>
      </c>
      <c r="BM78" s="1">
        <v>39961</v>
      </c>
      <c r="BN78">
        <v>68.125</v>
      </c>
      <c r="BO78" s="1">
        <v>40024</v>
      </c>
      <c r="BP78">
        <v>52.6</v>
      </c>
      <c r="BQ78" s="1">
        <v>40084</v>
      </c>
      <c r="BR78">
        <v>49.725000000000001</v>
      </c>
      <c r="BS78" s="1">
        <v>40144</v>
      </c>
      <c r="BT78">
        <v>67.325000000000003</v>
      </c>
      <c r="BU78" s="1">
        <v>40207</v>
      </c>
      <c r="BV78">
        <v>68.599999999999994</v>
      </c>
      <c r="BW78" s="1">
        <v>40268</v>
      </c>
      <c r="BX78">
        <v>82.9</v>
      </c>
      <c r="BY78" s="1">
        <v>40297</v>
      </c>
      <c r="BZ78">
        <v>83.9</v>
      </c>
      <c r="CA78" s="1">
        <v>40325</v>
      </c>
      <c r="CB78">
        <v>82.9</v>
      </c>
      <c r="CC78" s="1">
        <v>40387</v>
      </c>
      <c r="CD78">
        <v>76.95</v>
      </c>
      <c r="CE78" s="1">
        <v>40449</v>
      </c>
      <c r="CF78">
        <v>75.900000000000006</v>
      </c>
      <c r="CG78" s="1">
        <v>40511</v>
      </c>
      <c r="CH78">
        <v>76.224999999999994</v>
      </c>
      <c r="CI78" s="1">
        <v>40570</v>
      </c>
      <c r="CJ78">
        <v>90.025000000000006</v>
      </c>
      <c r="CK78" s="1">
        <v>40632</v>
      </c>
      <c r="CL78">
        <v>103.15</v>
      </c>
      <c r="CM78" s="1">
        <v>40661</v>
      </c>
      <c r="CN78">
        <v>97.5</v>
      </c>
      <c r="CO78" s="1">
        <v>40690</v>
      </c>
      <c r="CP78">
        <v>90.224999999999994</v>
      </c>
      <c r="CQ78" s="1">
        <v>40752</v>
      </c>
      <c r="CR78">
        <v>92.45</v>
      </c>
      <c r="CS78" s="1">
        <v>40814</v>
      </c>
      <c r="CT78">
        <v>83.474999999999994</v>
      </c>
      <c r="CU78" s="1">
        <v>40876</v>
      </c>
      <c r="CV78">
        <v>91.2</v>
      </c>
      <c r="CW78" s="1">
        <v>40938</v>
      </c>
      <c r="CX78">
        <v>87.15</v>
      </c>
      <c r="CY78" s="1">
        <v>40998</v>
      </c>
      <c r="CZ78">
        <v>90.4</v>
      </c>
      <c r="DA78" s="1">
        <v>41026</v>
      </c>
      <c r="DB78">
        <v>87.525000000000006</v>
      </c>
      <c r="DC78" s="1">
        <v>41059</v>
      </c>
      <c r="DD78">
        <v>88.825000000000003</v>
      </c>
      <c r="DE78" s="1">
        <v>41117</v>
      </c>
      <c r="DF78">
        <v>81.325000000000003</v>
      </c>
      <c r="DG78" s="1">
        <v>41178</v>
      </c>
      <c r="DH78">
        <v>74.375</v>
      </c>
      <c r="DI78" s="1">
        <v>41241</v>
      </c>
      <c r="DJ78">
        <v>87.575000000000003</v>
      </c>
      <c r="DK78" s="1">
        <v>41303</v>
      </c>
      <c r="DL78">
        <v>89.625</v>
      </c>
      <c r="DM78" s="1">
        <v>41365</v>
      </c>
      <c r="DN78">
        <v>91.575000000000003</v>
      </c>
      <c r="DO78" s="1">
        <v>41393</v>
      </c>
      <c r="DP78">
        <v>92.5</v>
      </c>
      <c r="DQ78" s="1">
        <v>41424</v>
      </c>
      <c r="DR78">
        <v>93.075000000000003</v>
      </c>
      <c r="DS78" s="1">
        <v>41484</v>
      </c>
      <c r="DT78">
        <v>84.5</v>
      </c>
      <c r="DU78" s="1">
        <v>41543</v>
      </c>
      <c r="DV78">
        <v>87.724999999999994</v>
      </c>
      <c r="DW78" s="1">
        <v>41604</v>
      </c>
      <c r="DX78">
        <v>90.4</v>
      </c>
      <c r="DY78" s="1">
        <v>41668</v>
      </c>
      <c r="DZ78">
        <v>93.8</v>
      </c>
      <c r="EA78" s="1">
        <v>41729</v>
      </c>
      <c r="EB78">
        <v>127.175</v>
      </c>
      <c r="EC78" s="1">
        <v>41758</v>
      </c>
      <c r="ED78">
        <v>124.22499999999999</v>
      </c>
      <c r="EE78" s="1">
        <v>41788</v>
      </c>
      <c r="EF78">
        <v>124.9</v>
      </c>
      <c r="EG78" s="1">
        <v>41850</v>
      </c>
      <c r="EH78">
        <v>103.7</v>
      </c>
      <c r="EI78" s="1">
        <v>41908</v>
      </c>
      <c r="EJ78">
        <v>94.474999999999994</v>
      </c>
      <c r="EK78" s="1">
        <v>41969</v>
      </c>
      <c r="EL78">
        <v>89.55</v>
      </c>
      <c r="EM78" s="1">
        <v>42033</v>
      </c>
      <c r="EN78">
        <v>73.2</v>
      </c>
      <c r="EO78" s="1">
        <v>42094</v>
      </c>
      <c r="EP78">
        <v>75.8</v>
      </c>
      <c r="EQ78" s="1">
        <v>42123</v>
      </c>
      <c r="ER78">
        <v>82.474999999999994</v>
      </c>
      <c r="ES78" s="1">
        <v>42152</v>
      </c>
      <c r="ET78">
        <v>83.85</v>
      </c>
      <c r="EU78" s="1">
        <v>42214</v>
      </c>
      <c r="EV78">
        <v>66.075000000000003</v>
      </c>
      <c r="EW78" s="1">
        <v>42275</v>
      </c>
      <c r="EX78">
        <v>65.75</v>
      </c>
      <c r="EY78" s="1">
        <v>42335</v>
      </c>
      <c r="EZ78">
        <v>57.674999999999997</v>
      </c>
      <c r="FA78" s="1">
        <v>42398</v>
      </c>
      <c r="FB78">
        <v>70.7</v>
      </c>
      <c r="FC78" s="1">
        <v>42461</v>
      </c>
      <c r="FD78">
        <v>79.375</v>
      </c>
      <c r="FE78" s="1">
        <v>42488</v>
      </c>
      <c r="FF78">
        <v>81.25</v>
      </c>
      <c r="FG78" s="1">
        <v>42517</v>
      </c>
      <c r="FH78">
        <v>80.724999999999994</v>
      </c>
      <c r="FI78" s="1">
        <v>42578</v>
      </c>
      <c r="FJ78">
        <v>61.05</v>
      </c>
      <c r="FK78" s="1">
        <v>42641</v>
      </c>
      <c r="FL78">
        <v>46.7</v>
      </c>
      <c r="FM78" s="1">
        <v>42703</v>
      </c>
      <c r="FN78">
        <v>54.7</v>
      </c>
      <c r="FO78" s="1">
        <v>42762</v>
      </c>
      <c r="FP78">
        <v>68.3</v>
      </c>
      <c r="FQ78" s="1">
        <v>42825</v>
      </c>
      <c r="FR78">
        <v>73.849999999999994</v>
      </c>
      <c r="FS78" s="1">
        <v>42852</v>
      </c>
      <c r="FT78">
        <v>74.025000000000006</v>
      </c>
      <c r="FU78" s="1">
        <v>42885</v>
      </c>
      <c r="FV78">
        <v>81</v>
      </c>
      <c r="FW78" s="1">
        <v>42944</v>
      </c>
      <c r="FX78">
        <v>66.5</v>
      </c>
      <c r="FY78" s="1">
        <v>43005</v>
      </c>
      <c r="FZ78">
        <v>59.65</v>
      </c>
      <c r="GA78" s="1">
        <v>43068</v>
      </c>
      <c r="GB78">
        <v>70.900000000000006</v>
      </c>
      <c r="GC78" s="1">
        <v>43129</v>
      </c>
      <c r="GD78">
        <v>73.424999999999997</v>
      </c>
      <c r="GE78" s="1">
        <v>43192</v>
      </c>
      <c r="GF78">
        <v>73.55</v>
      </c>
      <c r="GG78" s="1">
        <v>43217</v>
      </c>
      <c r="GH78">
        <v>76.224999999999994</v>
      </c>
      <c r="GI78" s="1">
        <v>43250</v>
      </c>
      <c r="GJ78">
        <v>78.7</v>
      </c>
      <c r="GK78" s="1">
        <v>43308</v>
      </c>
      <c r="GL78">
        <v>50.875</v>
      </c>
      <c r="GM78" s="1">
        <v>43369</v>
      </c>
      <c r="GN78">
        <v>57.225000000000001</v>
      </c>
      <c r="GO78" s="1">
        <v>43432</v>
      </c>
      <c r="GP78">
        <v>64.5</v>
      </c>
      <c r="GQ78" s="1">
        <v>43494</v>
      </c>
      <c r="GR78">
        <v>62.55</v>
      </c>
      <c r="GS78" s="1">
        <v>43553</v>
      </c>
      <c r="GT78">
        <v>88.55</v>
      </c>
      <c r="GU78" s="1">
        <v>43584</v>
      </c>
      <c r="GV78">
        <v>92.55</v>
      </c>
      <c r="GW78" s="1">
        <v>43615</v>
      </c>
      <c r="GX78">
        <v>88.9</v>
      </c>
      <c r="GY78" s="1">
        <v>43676</v>
      </c>
      <c r="GZ78">
        <v>74</v>
      </c>
      <c r="HA78" s="1">
        <v>43734</v>
      </c>
      <c r="HB78">
        <v>70.375</v>
      </c>
      <c r="HC78" s="1">
        <v>43795</v>
      </c>
      <c r="HD78">
        <v>67.825000000000003</v>
      </c>
    </row>
    <row r="79" spans="1:212" x14ac:dyDescent="0.3">
      <c r="A79" s="1">
        <v>38321</v>
      </c>
      <c r="B79">
        <v>77.150000000000006</v>
      </c>
      <c r="C79" s="1">
        <v>38380</v>
      </c>
      <c r="D79">
        <v>75.3</v>
      </c>
      <c r="E79" s="1">
        <v>38443</v>
      </c>
      <c r="F79">
        <v>80.8</v>
      </c>
      <c r="G79" s="1">
        <v>38471</v>
      </c>
      <c r="H79">
        <v>78.75</v>
      </c>
      <c r="I79" s="1">
        <v>38503</v>
      </c>
      <c r="J79">
        <v>70</v>
      </c>
      <c r="K79" s="1">
        <v>38561</v>
      </c>
      <c r="L79">
        <v>56.85</v>
      </c>
      <c r="M79" s="1">
        <v>38624</v>
      </c>
      <c r="N79">
        <v>63.4</v>
      </c>
      <c r="O79" s="1">
        <v>38686</v>
      </c>
      <c r="P79">
        <v>67.349999999999994</v>
      </c>
      <c r="Q79" s="1">
        <v>38747</v>
      </c>
      <c r="R79">
        <v>61.825000000000003</v>
      </c>
      <c r="S79" s="1">
        <v>38810</v>
      </c>
      <c r="T79">
        <v>65.875</v>
      </c>
      <c r="U79" s="1">
        <v>38835</v>
      </c>
      <c r="V79">
        <v>68.25</v>
      </c>
      <c r="W79" s="1">
        <v>38868</v>
      </c>
      <c r="X79">
        <v>65.150000000000006</v>
      </c>
      <c r="Y79" s="1">
        <v>38929</v>
      </c>
      <c r="Z79">
        <v>61.75</v>
      </c>
      <c r="AA79" s="1">
        <v>38988</v>
      </c>
      <c r="AB79">
        <v>60.05</v>
      </c>
      <c r="AC79" s="1">
        <v>39051</v>
      </c>
      <c r="AD79">
        <v>65.174999999999997</v>
      </c>
      <c r="AE79" s="1">
        <v>39112</v>
      </c>
      <c r="AF79">
        <v>67.25</v>
      </c>
      <c r="AG79" s="1">
        <v>39174</v>
      </c>
      <c r="AH79">
        <v>75.525000000000006</v>
      </c>
      <c r="AI79" s="1">
        <v>39202</v>
      </c>
      <c r="AJ79">
        <v>75.349999999999994</v>
      </c>
      <c r="AK79" s="1">
        <v>39233</v>
      </c>
      <c r="AL79">
        <v>74.05</v>
      </c>
      <c r="AM79" s="1">
        <v>39293</v>
      </c>
      <c r="AN79">
        <v>73.8</v>
      </c>
      <c r="AO79" s="1">
        <v>39352</v>
      </c>
      <c r="AP79">
        <v>62.524999999999999</v>
      </c>
      <c r="AQ79" s="1">
        <v>39415</v>
      </c>
      <c r="AR79">
        <v>62.85</v>
      </c>
      <c r="AS79" s="1">
        <v>39478</v>
      </c>
      <c r="AT79">
        <v>66.45</v>
      </c>
      <c r="AU79" s="1">
        <v>39540</v>
      </c>
      <c r="AV79">
        <v>66.599999999999994</v>
      </c>
      <c r="AW79" s="1">
        <v>39568</v>
      </c>
      <c r="AX79">
        <v>75.349999999999994</v>
      </c>
      <c r="AY79" s="1">
        <v>39598</v>
      </c>
      <c r="AZ79">
        <v>78.974999999999994</v>
      </c>
      <c r="BA79" s="1">
        <v>39659</v>
      </c>
      <c r="BB79">
        <v>72.55</v>
      </c>
      <c r="BC79" s="1">
        <v>39720</v>
      </c>
      <c r="BD79">
        <v>65.05</v>
      </c>
      <c r="BE79" s="1">
        <v>39780</v>
      </c>
      <c r="BF79">
        <v>67.025000000000006</v>
      </c>
      <c r="BG79" s="1">
        <v>39843</v>
      </c>
      <c r="BH79">
        <v>62.975000000000001</v>
      </c>
      <c r="BI79" s="1">
        <v>39904</v>
      </c>
      <c r="BJ79">
        <v>71.45</v>
      </c>
      <c r="BK79" s="1">
        <v>39933</v>
      </c>
      <c r="BL79">
        <v>67.3</v>
      </c>
      <c r="BM79" s="1">
        <v>39962</v>
      </c>
      <c r="BN79">
        <v>65.974999999999994</v>
      </c>
      <c r="BO79" s="1">
        <v>40025</v>
      </c>
      <c r="BP79">
        <v>53.9</v>
      </c>
      <c r="BQ79" s="1">
        <v>40085</v>
      </c>
      <c r="BR79">
        <v>50.174999999999997</v>
      </c>
      <c r="BS79" s="1">
        <v>40147</v>
      </c>
      <c r="BT79">
        <v>66.875</v>
      </c>
      <c r="BU79" s="1">
        <v>40210</v>
      </c>
      <c r="BV79">
        <v>66.150000000000006</v>
      </c>
      <c r="BW79" s="1">
        <v>40269</v>
      </c>
      <c r="BX79">
        <v>83.375</v>
      </c>
      <c r="BY79" s="1">
        <v>40298</v>
      </c>
      <c r="BZ79">
        <v>86.224999999999994</v>
      </c>
      <c r="CA79" s="1">
        <v>40326</v>
      </c>
      <c r="CB79">
        <v>82.8</v>
      </c>
      <c r="CC79" s="1">
        <v>40388</v>
      </c>
      <c r="CD79">
        <v>78.075000000000003</v>
      </c>
      <c r="CE79" s="1">
        <v>40450</v>
      </c>
      <c r="CF79">
        <v>73.849999999999994</v>
      </c>
      <c r="CG79" s="1">
        <v>40512</v>
      </c>
      <c r="CH79">
        <v>75.775000000000006</v>
      </c>
      <c r="CI79" s="1">
        <v>40571</v>
      </c>
      <c r="CJ79">
        <v>91.625</v>
      </c>
      <c r="CK79" s="1">
        <v>40633</v>
      </c>
      <c r="CL79">
        <v>103.875</v>
      </c>
      <c r="CM79" s="1">
        <v>40662</v>
      </c>
      <c r="CN79">
        <v>96.4</v>
      </c>
      <c r="CO79" s="1">
        <v>40694</v>
      </c>
      <c r="CP79">
        <v>91.224999999999994</v>
      </c>
      <c r="CQ79" s="1">
        <v>40753</v>
      </c>
      <c r="CR79">
        <v>92.4</v>
      </c>
      <c r="CS79" s="1">
        <v>40815</v>
      </c>
      <c r="CT79">
        <v>85.974999999999994</v>
      </c>
      <c r="CU79" s="1">
        <v>40877</v>
      </c>
      <c r="CV79">
        <v>91.575000000000003</v>
      </c>
      <c r="CW79" s="1">
        <v>40939</v>
      </c>
      <c r="CX79">
        <v>88.875</v>
      </c>
      <c r="CY79" s="1">
        <v>41001</v>
      </c>
      <c r="CZ79">
        <v>92.174999999999997</v>
      </c>
      <c r="DA79" s="1">
        <v>41029</v>
      </c>
      <c r="DB79">
        <v>86.25</v>
      </c>
      <c r="DC79" s="1">
        <v>41060</v>
      </c>
      <c r="DD79">
        <v>90.95</v>
      </c>
      <c r="DE79" s="1">
        <v>41120</v>
      </c>
      <c r="DF79">
        <v>81.974999999999994</v>
      </c>
      <c r="DG79" s="1">
        <v>41179</v>
      </c>
      <c r="DH79">
        <v>73.599999999999994</v>
      </c>
      <c r="DI79" s="1">
        <v>41242</v>
      </c>
      <c r="DJ79">
        <v>87.125</v>
      </c>
      <c r="DK79" s="1">
        <v>41304</v>
      </c>
      <c r="DL79">
        <v>89.25</v>
      </c>
      <c r="DM79" s="1">
        <v>41366</v>
      </c>
      <c r="DN79">
        <v>91.85</v>
      </c>
      <c r="DO79" s="1">
        <v>41394</v>
      </c>
      <c r="DP79">
        <v>92.9</v>
      </c>
      <c r="DQ79" s="1">
        <v>41425</v>
      </c>
      <c r="DR79">
        <v>93.474999999999994</v>
      </c>
      <c r="DS79" s="1">
        <v>41485</v>
      </c>
      <c r="DT79">
        <v>83.2</v>
      </c>
      <c r="DU79" s="1">
        <v>41544</v>
      </c>
      <c r="DV79">
        <v>88.125</v>
      </c>
      <c r="DW79" s="1">
        <v>41605</v>
      </c>
      <c r="DX79">
        <v>90.474999999999994</v>
      </c>
      <c r="DY79" s="1">
        <v>41669</v>
      </c>
      <c r="DZ79">
        <v>93.625</v>
      </c>
      <c r="EA79" s="1">
        <v>41730</v>
      </c>
      <c r="EB79">
        <v>127.6</v>
      </c>
      <c r="EC79" s="1">
        <v>41759</v>
      </c>
      <c r="ED79">
        <v>122.4</v>
      </c>
      <c r="EE79" s="1">
        <v>41789</v>
      </c>
      <c r="EF79">
        <v>124.8</v>
      </c>
      <c r="EG79" s="1">
        <v>41851</v>
      </c>
      <c r="EH79">
        <v>103.175</v>
      </c>
      <c r="EI79" s="1">
        <v>41911</v>
      </c>
      <c r="EJ79">
        <v>94.85</v>
      </c>
      <c r="EK79" s="1">
        <v>41971</v>
      </c>
      <c r="EL79">
        <v>88.224999999999994</v>
      </c>
      <c r="EM79" s="1">
        <v>42034</v>
      </c>
      <c r="EN79">
        <v>72.25</v>
      </c>
      <c r="EO79" s="1">
        <v>42095</v>
      </c>
      <c r="EP79">
        <v>76.25</v>
      </c>
      <c r="EQ79" s="1">
        <v>42124</v>
      </c>
      <c r="ER79">
        <v>82.525000000000006</v>
      </c>
      <c r="ES79" s="1">
        <v>42153</v>
      </c>
      <c r="ET79">
        <v>82.5</v>
      </c>
      <c r="EU79" s="1">
        <v>42215</v>
      </c>
      <c r="EV79">
        <v>65.7</v>
      </c>
      <c r="EW79" s="1">
        <v>42276</v>
      </c>
      <c r="EX79">
        <v>67.05</v>
      </c>
      <c r="EY79" s="1">
        <v>42338</v>
      </c>
      <c r="EZ79">
        <v>56.8</v>
      </c>
      <c r="FA79" s="1">
        <v>42401</v>
      </c>
      <c r="FB79">
        <v>70.7</v>
      </c>
      <c r="FC79" s="1">
        <v>42464</v>
      </c>
      <c r="FD79">
        <v>78.724999999999994</v>
      </c>
      <c r="FE79" s="1">
        <v>42489</v>
      </c>
      <c r="FF79">
        <v>81.775000000000006</v>
      </c>
      <c r="FG79" s="1">
        <v>42521</v>
      </c>
      <c r="FH79">
        <v>80.849999999999994</v>
      </c>
      <c r="FI79" s="1">
        <v>42579</v>
      </c>
      <c r="FJ79">
        <v>59.2</v>
      </c>
      <c r="FK79" s="1">
        <v>42642</v>
      </c>
      <c r="FL79">
        <v>46.975000000000001</v>
      </c>
      <c r="FM79" s="1">
        <v>42704</v>
      </c>
      <c r="FN79">
        <v>55.225000000000001</v>
      </c>
      <c r="FO79" s="1">
        <v>42765</v>
      </c>
      <c r="FP79">
        <v>68.224999999999994</v>
      </c>
      <c r="FQ79" s="1">
        <v>42828</v>
      </c>
      <c r="FR79">
        <v>72.650000000000006</v>
      </c>
      <c r="FS79" s="1">
        <v>42853</v>
      </c>
      <c r="FT79">
        <v>75.224999999999994</v>
      </c>
      <c r="FU79" s="1">
        <v>42886</v>
      </c>
      <c r="FV79">
        <v>82.174999999999997</v>
      </c>
      <c r="FW79" s="1">
        <v>42947</v>
      </c>
      <c r="FX79">
        <v>66.025000000000006</v>
      </c>
      <c r="FY79" s="1">
        <v>43006</v>
      </c>
      <c r="FZ79">
        <v>58.274999999999999</v>
      </c>
      <c r="GA79" s="1">
        <v>43069</v>
      </c>
      <c r="GB79">
        <v>69.775000000000006</v>
      </c>
      <c r="GC79" s="1">
        <v>43130</v>
      </c>
      <c r="GD79">
        <v>72.900000000000006</v>
      </c>
      <c r="GE79" s="1">
        <v>43193</v>
      </c>
      <c r="GF79">
        <v>71.650000000000006</v>
      </c>
      <c r="GG79" s="1">
        <v>43220</v>
      </c>
      <c r="GH79">
        <v>75.875</v>
      </c>
      <c r="GI79" s="1">
        <v>43251</v>
      </c>
      <c r="GJ79">
        <v>77.025000000000006</v>
      </c>
      <c r="GK79" s="1">
        <v>43311</v>
      </c>
      <c r="GL79">
        <v>51.225000000000001</v>
      </c>
      <c r="GM79" s="1">
        <v>43370</v>
      </c>
      <c r="GN79">
        <v>55.475000000000001</v>
      </c>
      <c r="GO79" s="1">
        <v>43433</v>
      </c>
      <c r="GP79">
        <v>67.349999999999994</v>
      </c>
      <c r="GQ79" s="1">
        <v>43495</v>
      </c>
      <c r="GR79">
        <v>62.225000000000001</v>
      </c>
      <c r="GS79" s="1">
        <v>43556</v>
      </c>
      <c r="GT79">
        <v>88.5</v>
      </c>
      <c r="GU79" s="1">
        <v>43585</v>
      </c>
      <c r="GV79">
        <v>92.375</v>
      </c>
      <c r="GW79" s="1">
        <v>43616</v>
      </c>
      <c r="GX79">
        <v>86.625</v>
      </c>
      <c r="GY79" s="1">
        <v>43677</v>
      </c>
      <c r="GZ79">
        <v>71</v>
      </c>
      <c r="HA79" s="1">
        <v>43735</v>
      </c>
      <c r="HB79">
        <v>69.849999999999994</v>
      </c>
      <c r="HC79" s="1">
        <v>43796</v>
      </c>
      <c r="HD79">
        <v>67.150000000000006</v>
      </c>
    </row>
    <row r="80" spans="1:212" x14ac:dyDescent="0.3">
      <c r="A80" s="1">
        <v>38322</v>
      </c>
      <c r="B80">
        <v>75.900000000000006</v>
      </c>
      <c r="C80" s="1">
        <v>38383</v>
      </c>
      <c r="D80">
        <v>75.55</v>
      </c>
      <c r="E80" s="1">
        <v>38446</v>
      </c>
      <c r="F80">
        <v>79.849999999999994</v>
      </c>
      <c r="G80" s="1">
        <v>38474</v>
      </c>
      <c r="H80">
        <v>78.900000000000006</v>
      </c>
      <c r="I80" s="1">
        <v>38504</v>
      </c>
      <c r="J80">
        <v>69.650000000000006</v>
      </c>
      <c r="K80" s="1">
        <v>38562</v>
      </c>
      <c r="L80">
        <v>57.524999999999999</v>
      </c>
      <c r="M80" s="1">
        <v>38625</v>
      </c>
      <c r="N80">
        <v>63.35</v>
      </c>
      <c r="O80" s="1">
        <v>38687</v>
      </c>
      <c r="P80">
        <v>67.95</v>
      </c>
      <c r="Q80" s="1">
        <v>38748</v>
      </c>
      <c r="R80">
        <v>61.825000000000003</v>
      </c>
      <c r="S80" s="1">
        <v>38811</v>
      </c>
      <c r="T80">
        <v>64.05</v>
      </c>
      <c r="U80" s="1">
        <v>38838</v>
      </c>
      <c r="V80">
        <v>68.099999999999994</v>
      </c>
      <c r="W80" s="1">
        <v>38869</v>
      </c>
      <c r="X80">
        <v>67.2</v>
      </c>
      <c r="Y80" s="1">
        <v>38930</v>
      </c>
      <c r="Z80">
        <v>61.274999999999999</v>
      </c>
      <c r="AA80" s="1">
        <v>38989</v>
      </c>
      <c r="AB80">
        <v>60.85</v>
      </c>
      <c r="AC80" s="1">
        <v>39052</v>
      </c>
      <c r="AD80">
        <v>64.424999999999997</v>
      </c>
      <c r="AE80" s="1">
        <v>39113</v>
      </c>
      <c r="AF80">
        <v>68.224999999999994</v>
      </c>
      <c r="AG80" s="1">
        <v>39175</v>
      </c>
      <c r="AH80">
        <v>76.075000000000003</v>
      </c>
      <c r="AI80" s="1">
        <v>39203</v>
      </c>
      <c r="AJ80">
        <v>75.924999999999997</v>
      </c>
      <c r="AK80" s="1">
        <v>39234</v>
      </c>
      <c r="AL80">
        <v>74.5</v>
      </c>
      <c r="AM80" s="1">
        <v>39294</v>
      </c>
      <c r="AN80">
        <v>75.2</v>
      </c>
      <c r="AO80" s="1">
        <v>39353</v>
      </c>
      <c r="AP80">
        <v>62.25</v>
      </c>
      <c r="AQ80" s="1">
        <v>39416</v>
      </c>
      <c r="AR80">
        <v>62.3</v>
      </c>
      <c r="AS80" s="1">
        <v>39479</v>
      </c>
      <c r="AT80">
        <v>66.674999999999997</v>
      </c>
      <c r="AU80" s="1">
        <v>39541</v>
      </c>
      <c r="AV80">
        <v>69.599999999999994</v>
      </c>
      <c r="AW80" s="1">
        <v>39569</v>
      </c>
      <c r="AX80">
        <v>73.775000000000006</v>
      </c>
      <c r="AY80" s="1">
        <v>39601</v>
      </c>
      <c r="AZ80">
        <v>77.375</v>
      </c>
      <c r="BA80" s="1">
        <v>39660</v>
      </c>
      <c r="BB80">
        <v>74.349999999999994</v>
      </c>
      <c r="BC80" s="1">
        <v>39721</v>
      </c>
      <c r="BD80">
        <v>64.2</v>
      </c>
      <c r="BE80" s="1">
        <v>39783</v>
      </c>
      <c r="BF80">
        <v>65.349999999999994</v>
      </c>
      <c r="BG80" s="1">
        <v>39846</v>
      </c>
      <c r="BH80">
        <v>61.674999999999997</v>
      </c>
      <c r="BI80" s="1">
        <v>39905</v>
      </c>
      <c r="BJ80">
        <v>72.099999999999994</v>
      </c>
      <c r="BK80" s="1">
        <v>39934</v>
      </c>
      <c r="BL80">
        <v>68.375</v>
      </c>
      <c r="BM80" s="1">
        <v>39965</v>
      </c>
      <c r="BN80">
        <v>66.05</v>
      </c>
      <c r="BO80" s="1">
        <v>40028</v>
      </c>
      <c r="BP80">
        <v>52.05</v>
      </c>
      <c r="BQ80" s="1">
        <v>40086</v>
      </c>
      <c r="BR80">
        <v>49.6</v>
      </c>
      <c r="BS80" s="1">
        <v>40148</v>
      </c>
      <c r="BT80">
        <v>66.95</v>
      </c>
      <c r="BU80" s="1">
        <v>40211</v>
      </c>
      <c r="BV80">
        <v>66.849999999999994</v>
      </c>
      <c r="BW80" s="1">
        <v>40273</v>
      </c>
      <c r="BX80">
        <v>85.05</v>
      </c>
      <c r="BY80" s="1">
        <v>40301</v>
      </c>
      <c r="BZ80">
        <v>87.375</v>
      </c>
      <c r="CA80" s="1">
        <v>40330</v>
      </c>
      <c r="CB80">
        <v>83.65</v>
      </c>
      <c r="CC80" s="1">
        <v>40389</v>
      </c>
      <c r="CD80">
        <v>79.025000000000006</v>
      </c>
      <c r="CE80" s="1">
        <v>40451</v>
      </c>
      <c r="CF80">
        <v>74.875</v>
      </c>
      <c r="CG80" s="1">
        <v>40513</v>
      </c>
      <c r="CH80">
        <v>75.25</v>
      </c>
      <c r="CI80" s="1">
        <v>40574</v>
      </c>
      <c r="CJ80">
        <v>94</v>
      </c>
      <c r="CK80" s="1">
        <v>40634</v>
      </c>
      <c r="CL80">
        <v>103.575</v>
      </c>
      <c r="CM80" s="1">
        <v>40665</v>
      </c>
      <c r="CN80">
        <v>96.474999999999994</v>
      </c>
      <c r="CO80" s="1">
        <v>40695</v>
      </c>
      <c r="CP80">
        <v>90.3</v>
      </c>
      <c r="CQ80" s="1">
        <v>40756</v>
      </c>
      <c r="CR80">
        <v>93</v>
      </c>
      <c r="CS80" s="1">
        <v>40816</v>
      </c>
      <c r="CT80">
        <v>87.8</v>
      </c>
      <c r="CU80" s="1">
        <v>40878</v>
      </c>
      <c r="CV80">
        <v>90.275000000000006</v>
      </c>
      <c r="CW80" s="1">
        <v>40940</v>
      </c>
      <c r="CX80">
        <v>90.35</v>
      </c>
      <c r="CY80" s="1">
        <v>41002</v>
      </c>
      <c r="CZ80">
        <v>91.65</v>
      </c>
      <c r="DA80" s="1">
        <v>41030</v>
      </c>
      <c r="DB80">
        <v>86.75</v>
      </c>
      <c r="DC80" s="1">
        <v>41061</v>
      </c>
      <c r="DD80">
        <v>91.3</v>
      </c>
      <c r="DE80" s="1">
        <v>41121</v>
      </c>
      <c r="DF80">
        <v>80.3</v>
      </c>
      <c r="DG80" s="1">
        <v>41180</v>
      </c>
      <c r="DH80">
        <v>73.75</v>
      </c>
      <c r="DI80" s="1">
        <v>41243</v>
      </c>
      <c r="DJ80">
        <v>86.924999999999997</v>
      </c>
      <c r="DK80" s="1">
        <v>41305</v>
      </c>
      <c r="DL80">
        <v>89.35</v>
      </c>
      <c r="DM80" s="1">
        <v>41367</v>
      </c>
      <c r="DN80">
        <v>92.474999999999994</v>
      </c>
      <c r="DO80" s="1">
        <v>41395</v>
      </c>
      <c r="DP80">
        <v>92.974999999999994</v>
      </c>
      <c r="DQ80" s="1">
        <v>41428</v>
      </c>
      <c r="DR80">
        <v>92.8</v>
      </c>
      <c r="DS80" s="1">
        <v>41486</v>
      </c>
      <c r="DT80">
        <v>83.325000000000003</v>
      </c>
      <c r="DU80" s="1">
        <v>41547</v>
      </c>
      <c r="DV80">
        <v>86.625</v>
      </c>
      <c r="DW80" s="1">
        <v>41607</v>
      </c>
      <c r="DX80">
        <v>90.575000000000003</v>
      </c>
      <c r="DY80" s="1">
        <v>41670</v>
      </c>
      <c r="DZ80">
        <v>94.8</v>
      </c>
      <c r="EA80" s="1">
        <v>41731</v>
      </c>
      <c r="EB80">
        <v>124.8</v>
      </c>
      <c r="EC80" s="1">
        <v>41760</v>
      </c>
      <c r="ED80">
        <v>122.7</v>
      </c>
      <c r="EE80" s="1">
        <v>41792</v>
      </c>
      <c r="EF80">
        <v>125.95</v>
      </c>
      <c r="EG80" s="1">
        <v>41852</v>
      </c>
      <c r="EH80">
        <v>102.825</v>
      </c>
      <c r="EI80" s="1">
        <v>41912</v>
      </c>
      <c r="EJ80">
        <v>94.525000000000006</v>
      </c>
      <c r="EK80" s="1">
        <v>41974</v>
      </c>
      <c r="EL80">
        <v>88.924999999999997</v>
      </c>
      <c r="EM80" s="1">
        <v>42037</v>
      </c>
      <c r="EN80">
        <v>70.924999999999997</v>
      </c>
      <c r="EO80" s="1">
        <v>42096</v>
      </c>
      <c r="EP80">
        <v>75.7</v>
      </c>
      <c r="EQ80" s="1">
        <v>42125</v>
      </c>
      <c r="ER80">
        <v>82.05</v>
      </c>
      <c r="ES80" s="1">
        <v>42156</v>
      </c>
      <c r="ET80">
        <v>83.375</v>
      </c>
      <c r="EU80" s="1">
        <v>42216</v>
      </c>
      <c r="EV80">
        <v>63.725000000000001</v>
      </c>
      <c r="EW80" s="1">
        <v>42277</v>
      </c>
      <c r="EX80">
        <v>66.724999999999994</v>
      </c>
      <c r="EY80" s="1">
        <v>42339</v>
      </c>
      <c r="EZ80">
        <v>59.774999999999999</v>
      </c>
      <c r="FA80" s="1">
        <v>42402</v>
      </c>
      <c r="FB80">
        <v>69.099999999999994</v>
      </c>
      <c r="FC80" s="1">
        <v>42465</v>
      </c>
      <c r="FD80">
        <v>79</v>
      </c>
      <c r="FE80" s="1">
        <v>42492</v>
      </c>
      <c r="FF80">
        <v>83.125</v>
      </c>
      <c r="FG80" s="1">
        <v>42522</v>
      </c>
      <c r="FH80">
        <v>82.224999999999994</v>
      </c>
      <c r="FI80" s="1">
        <v>42580</v>
      </c>
      <c r="FJ80">
        <v>59.05</v>
      </c>
      <c r="FK80" s="1">
        <v>42643</v>
      </c>
      <c r="FL80">
        <v>43.975000000000001</v>
      </c>
      <c r="FM80" s="1">
        <v>42705</v>
      </c>
      <c r="FN80">
        <v>54.075000000000003</v>
      </c>
      <c r="FO80" s="1">
        <v>42766</v>
      </c>
      <c r="FP80">
        <v>69.25</v>
      </c>
      <c r="FQ80" s="1">
        <v>42829</v>
      </c>
      <c r="FR80">
        <v>71.974999999999994</v>
      </c>
      <c r="FS80" s="1">
        <v>42856</v>
      </c>
      <c r="FT80">
        <v>74.875</v>
      </c>
      <c r="FU80" s="1">
        <v>42887</v>
      </c>
      <c r="FV80">
        <v>82</v>
      </c>
      <c r="FW80" s="1">
        <v>42948</v>
      </c>
      <c r="FX80">
        <v>64.400000000000006</v>
      </c>
      <c r="FY80" s="1">
        <v>43007</v>
      </c>
      <c r="FZ80">
        <v>59.95</v>
      </c>
      <c r="GA80" s="1">
        <v>43070</v>
      </c>
      <c r="GB80">
        <v>70.724999999999994</v>
      </c>
      <c r="GC80" s="1">
        <v>43131</v>
      </c>
      <c r="GD80">
        <v>72.25</v>
      </c>
      <c r="GE80" s="1">
        <v>43194</v>
      </c>
      <c r="GF80">
        <v>73.275000000000006</v>
      </c>
      <c r="GG80" s="1">
        <v>43221</v>
      </c>
      <c r="GH80">
        <v>76.025000000000006</v>
      </c>
      <c r="GI80" s="1">
        <v>43252</v>
      </c>
      <c r="GJ80">
        <v>77.525000000000006</v>
      </c>
      <c r="GK80" s="1">
        <v>43312</v>
      </c>
      <c r="GL80">
        <v>50.725000000000001</v>
      </c>
      <c r="GM80" s="1">
        <v>43371</v>
      </c>
      <c r="GN80">
        <v>57.924999999999997</v>
      </c>
      <c r="GO80" s="1">
        <v>43434</v>
      </c>
      <c r="GP80">
        <v>67.55</v>
      </c>
      <c r="GQ80" s="1">
        <v>43496</v>
      </c>
      <c r="GR80">
        <v>60.225000000000001</v>
      </c>
      <c r="GS80" s="1">
        <v>43557</v>
      </c>
      <c r="GT80">
        <v>91.5</v>
      </c>
      <c r="GU80" s="1">
        <v>43586</v>
      </c>
      <c r="GV80">
        <v>95.375</v>
      </c>
      <c r="GW80" s="1">
        <v>43619</v>
      </c>
      <c r="GX80">
        <v>84.525000000000006</v>
      </c>
      <c r="GY80" s="1">
        <v>43678</v>
      </c>
      <c r="GZ80">
        <v>67.474999999999994</v>
      </c>
      <c r="HA80" s="1">
        <v>43738</v>
      </c>
      <c r="HB80">
        <v>72.599999999999994</v>
      </c>
      <c r="HC80" s="1">
        <v>43798</v>
      </c>
      <c r="HD80">
        <v>68.174999999999997</v>
      </c>
    </row>
    <row r="81" spans="1:212" x14ac:dyDescent="0.3">
      <c r="A81" s="1">
        <v>38323</v>
      </c>
      <c r="B81">
        <v>75.924999999999997</v>
      </c>
      <c r="C81" s="1">
        <v>38384</v>
      </c>
      <c r="D81">
        <v>75.125</v>
      </c>
      <c r="E81" s="1">
        <v>38447</v>
      </c>
      <c r="F81">
        <v>78.224999999999994</v>
      </c>
      <c r="G81" s="1">
        <v>38475</v>
      </c>
      <c r="H81">
        <v>77.924999999999997</v>
      </c>
      <c r="I81" s="1">
        <v>38505</v>
      </c>
      <c r="J81">
        <v>67.825000000000003</v>
      </c>
      <c r="K81" s="1">
        <v>38565</v>
      </c>
      <c r="L81">
        <v>59.524999999999999</v>
      </c>
      <c r="M81" s="1">
        <v>38628</v>
      </c>
      <c r="N81">
        <v>65</v>
      </c>
      <c r="O81" s="1">
        <v>38688</v>
      </c>
      <c r="P81">
        <v>66.224999999999994</v>
      </c>
      <c r="Q81" s="1">
        <v>38749</v>
      </c>
      <c r="R81">
        <v>62.024999999999999</v>
      </c>
      <c r="S81" s="1">
        <v>38812</v>
      </c>
      <c r="T81">
        <v>64.5</v>
      </c>
      <c r="U81" s="1">
        <v>38839</v>
      </c>
      <c r="V81">
        <v>66.674999999999997</v>
      </c>
      <c r="W81" s="1">
        <v>38870</v>
      </c>
      <c r="X81">
        <v>67.55</v>
      </c>
      <c r="Y81" s="1">
        <v>38931</v>
      </c>
      <c r="Z81">
        <v>61.725000000000001</v>
      </c>
      <c r="AA81" s="1">
        <v>38992</v>
      </c>
      <c r="AB81">
        <v>60.45</v>
      </c>
      <c r="AC81" s="1">
        <v>39055</v>
      </c>
      <c r="AD81">
        <v>62.85</v>
      </c>
      <c r="AE81" s="1">
        <v>39114</v>
      </c>
      <c r="AF81">
        <v>67.7</v>
      </c>
      <c r="AG81" s="1">
        <v>39176</v>
      </c>
      <c r="AH81">
        <v>75.599999999999994</v>
      </c>
      <c r="AI81" s="1">
        <v>39204</v>
      </c>
      <c r="AJ81">
        <v>74.75</v>
      </c>
      <c r="AK81" s="1">
        <v>39237</v>
      </c>
      <c r="AL81">
        <v>75</v>
      </c>
      <c r="AM81" s="1">
        <v>39295</v>
      </c>
      <c r="AN81">
        <v>74.575000000000003</v>
      </c>
      <c r="AO81" s="1">
        <v>39356</v>
      </c>
      <c r="AP81">
        <v>59.55</v>
      </c>
      <c r="AQ81" s="1">
        <v>39419</v>
      </c>
      <c r="AR81">
        <v>61.225000000000001</v>
      </c>
      <c r="AS81" s="1">
        <v>39482</v>
      </c>
      <c r="AT81">
        <v>67.2</v>
      </c>
      <c r="AU81" s="1">
        <v>39542</v>
      </c>
      <c r="AV81">
        <v>72.224999999999994</v>
      </c>
      <c r="AW81" s="1">
        <v>39570</v>
      </c>
      <c r="AX81">
        <v>74.474999999999994</v>
      </c>
      <c r="AY81" s="1">
        <v>39602</v>
      </c>
      <c r="AZ81">
        <v>77.349999999999994</v>
      </c>
      <c r="BA81" s="1">
        <v>39661</v>
      </c>
      <c r="BB81">
        <v>74.625</v>
      </c>
      <c r="BC81" s="1">
        <v>39722</v>
      </c>
      <c r="BD81">
        <v>62.975000000000001</v>
      </c>
      <c r="BE81" s="1">
        <v>39784</v>
      </c>
      <c r="BF81">
        <v>65.474999999999994</v>
      </c>
      <c r="BG81" s="1">
        <v>39847</v>
      </c>
      <c r="BH81">
        <v>62.15</v>
      </c>
      <c r="BI81" s="1">
        <v>39906</v>
      </c>
      <c r="BJ81">
        <v>73.650000000000006</v>
      </c>
      <c r="BK81" s="1">
        <v>39937</v>
      </c>
      <c r="BL81">
        <v>66.650000000000006</v>
      </c>
      <c r="BM81" s="1">
        <v>39966</v>
      </c>
      <c r="BN81">
        <v>63.05</v>
      </c>
      <c r="BO81" s="1">
        <v>40029</v>
      </c>
      <c r="BP81">
        <v>50.125</v>
      </c>
      <c r="BQ81" s="1">
        <v>40087</v>
      </c>
      <c r="BR81">
        <v>48.625</v>
      </c>
      <c r="BS81" s="1">
        <v>40149</v>
      </c>
      <c r="BT81">
        <v>66.650000000000006</v>
      </c>
      <c r="BU81" s="1">
        <v>40212</v>
      </c>
      <c r="BV81">
        <v>67.075000000000003</v>
      </c>
      <c r="BW81" s="1">
        <v>40274</v>
      </c>
      <c r="BX81">
        <v>84.3</v>
      </c>
      <c r="BY81" s="1">
        <v>40302</v>
      </c>
      <c r="BZ81">
        <v>87.15</v>
      </c>
      <c r="CA81" s="1">
        <v>40331</v>
      </c>
      <c r="CB81">
        <v>83.025000000000006</v>
      </c>
      <c r="CC81" s="1">
        <v>40392</v>
      </c>
      <c r="CD81">
        <v>79.599999999999994</v>
      </c>
      <c r="CE81" s="1">
        <v>40452</v>
      </c>
      <c r="CF81">
        <v>72.875</v>
      </c>
      <c r="CG81" s="1">
        <v>40514</v>
      </c>
      <c r="CH81">
        <v>76</v>
      </c>
      <c r="CI81" s="1">
        <v>40575</v>
      </c>
      <c r="CJ81">
        <v>93.15</v>
      </c>
      <c r="CK81" s="1">
        <v>40637</v>
      </c>
      <c r="CL81">
        <v>103.85</v>
      </c>
      <c r="CM81" s="1">
        <v>40666</v>
      </c>
      <c r="CN81">
        <v>93.474999999999994</v>
      </c>
      <c r="CO81" s="1">
        <v>40696</v>
      </c>
      <c r="CP81">
        <v>89.575000000000003</v>
      </c>
      <c r="CQ81" s="1">
        <v>40757</v>
      </c>
      <c r="CR81">
        <v>92.674999999999997</v>
      </c>
      <c r="CS81" s="1">
        <v>40819</v>
      </c>
      <c r="CT81">
        <v>86.8</v>
      </c>
      <c r="CU81" s="1">
        <v>40879</v>
      </c>
      <c r="CV81">
        <v>89.224999999999994</v>
      </c>
      <c r="CW81" s="1">
        <v>40941</v>
      </c>
      <c r="CX81">
        <v>89.75</v>
      </c>
      <c r="CY81" s="1">
        <v>41003</v>
      </c>
      <c r="CZ81">
        <v>92</v>
      </c>
      <c r="DA81" s="1">
        <v>41031</v>
      </c>
      <c r="DB81">
        <v>85.3</v>
      </c>
      <c r="DC81" s="1">
        <v>41064</v>
      </c>
      <c r="DD81">
        <v>91.224999999999994</v>
      </c>
      <c r="DE81" s="1">
        <v>41122</v>
      </c>
      <c r="DF81">
        <v>79.724999999999994</v>
      </c>
      <c r="DG81" s="1">
        <v>41183</v>
      </c>
      <c r="DH81">
        <v>75.125</v>
      </c>
      <c r="DI81" s="1">
        <v>41246</v>
      </c>
      <c r="DJ81">
        <v>85.674999999999997</v>
      </c>
      <c r="DK81" s="1">
        <v>41306</v>
      </c>
      <c r="DL81">
        <v>88.75</v>
      </c>
      <c r="DM81" s="1">
        <v>41368</v>
      </c>
      <c r="DN81">
        <v>92.025000000000006</v>
      </c>
      <c r="DO81" s="1">
        <v>41396</v>
      </c>
      <c r="DP81">
        <v>93.025000000000006</v>
      </c>
      <c r="DQ81" s="1">
        <v>41429</v>
      </c>
      <c r="DR81">
        <v>93.9</v>
      </c>
      <c r="DS81" s="1">
        <v>41487</v>
      </c>
      <c r="DT81">
        <v>83.9</v>
      </c>
      <c r="DU81" s="1">
        <v>41548</v>
      </c>
      <c r="DV81">
        <v>85.9</v>
      </c>
      <c r="DW81" s="1">
        <v>41610</v>
      </c>
      <c r="DX81">
        <v>90.45</v>
      </c>
      <c r="DY81" s="1">
        <v>41673</v>
      </c>
      <c r="DZ81">
        <v>92.85</v>
      </c>
      <c r="EA81" s="1">
        <v>41732</v>
      </c>
      <c r="EB81">
        <v>123.55</v>
      </c>
      <c r="EC81" s="1">
        <v>41761</v>
      </c>
      <c r="ED81">
        <v>121.97499999999999</v>
      </c>
      <c r="EE81" s="1">
        <v>41793</v>
      </c>
      <c r="EF81">
        <v>127.65</v>
      </c>
      <c r="EG81" s="1">
        <v>41855</v>
      </c>
      <c r="EH81">
        <v>103.625</v>
      </c>
      <c r="EI81" s="1">
        <v>41913</v>
      </c>
      <c r="EJ81">
        <v>94.875</v>
      </c>
      <c r="EK81" s="1">
        <v>41975</v>
      </c>
      <c r="EL81">
        <v>89</v>
      </c>
      <c r="EM81" s="1">
        <v>42038</v>
      </c>
      <c r="EN81">
        <v>70.875</v>
      </c>
      <c r="EO81" s="1">
        <v>42100</v>
      </c>
      <c r="EP81">
        <v>76.599999999999994</v>
      </c>
      <c r="EQ81" s="1">
        <v>42128</v>
      </c>
      <c r="ER81">
        <v>82.674999999999997</v>
      </c>
      <c r="ES81" s="1">
        <v>42157</v>
      </c>
      <c r="ET81">
        <v>82.75</v>
      </c>
      <c r="EU81" s="1">
        <v>42219</v>
      </c>
      <c r="EV81">
        <v>65.325000000000003</v>
      </c>
      <c r="EW81" s="1">
        <v>42278</v>
      </c>
      <c r="EX81">
        <v>64.525000000000006</v>
      </c>
      <c r="EY81" s="1">
        <v>42340</v>
      </c>
      <c r="EZ81">
        <v>59.15</v>
      </c>
      <c r="FA81" s="1">
        <v>42403</v>
      </c>
      <c r="FB81">
        <v>69.674999999999997</v>
      </c>
      <c r="FC81" s="1">
        <v>42466</v>
      </c>
      <c r="FD81">
        <v>79.974999999999994</v>
      </c>
      <c r="FE81" s="1">
        <v>42493</v>
      </c>
      <c r="FF81">
        <v>83.35</v>
      </c>
      <c r="FG81" s="1">
        <v>42523</v>
      </c>
      <c r="FH81">
        <v>83.875</v>
      </c>
      <c r="FI81" s="1">
        <v>42583</v>
      </c>
      <c r="FJ81">
        <v>60.6</v>
      </c>
      <c r="FK81" s="1">
        <v>42646</v>
      </c>
      <c r="FL81">
        <v>44.174999999999997</v>
      </c>
      <c r="FM81" s="1">
        <v>42706</v>
      </c>
      <c r="FN81">
        <v>54.024999999999999</v>
      </c>
      <c r="FO81" s="1">
        <v>42767</v>
      </c>
      <c r="FP81">
        <v>69.099999999999994</v>
      </c>
      <c r="FQ81" s="1">
        <v>42830</v>
      </c>
      <c r="FR81">
        <v>72.025000000000006</v>
      </c>
      <c r="FS81" s="1">
        <v>42857</v>
      </c>
      <c r="FT81">
        <v>75.7</v>
      </c>
      <c r="FU81" s="1">
        <v>42888</v>
      </c>
      <c r="FV81">
        <v>81.7</v>
      </c>
      <c r="FW81" s="1">
        <v>42949</v>
      </c>
      <c r="FX81">
        <v>66.224999999999994</v>
      </c>
      <c r="FY81" s="1">
        <v>43010</v>
      </c>
      <c r="FZ81">
        <v>61.975000000000001</v>
      </c>
      <c r="GA81" s="1">
        <v>43073</v>
      </c>
      <c r="GB81">
        <v>71.674999999999997</v>
      </c>
      <c r="GC81" s="1">
        <v>43132</v>
      </c>
      <c r="GD81">
        <v>72.825000000000003</v>
      </c>
      <c r="GE81" s="1">
        <v>43195</v>
      </c>
      <c r="GF81">
        <v>73.825000000000003</v>
      </c>
      <c r="GG81" s="1">
        <v>43222</v>
      </c>
      <c r="GH81">
        <v>75.900000000000006</v>
      </c>
      <c r="GI81" s="1">
        <v>43255</v>
      </c>
      <c r="GJ81">
        <v>76.474999999999994</v>
      </c>
      <c r="GK81" s="1">
        <v>43313</v>
      </c>
      <c r="GL81">
        <v>50.774999999999999</v>
      </c>
      <c r="GM81" s="1">
        <v>43374</v>
      </c>
      <c r="GN81">
        <v>59.85</v>
      </c>
      <c r="GO81" s="1">
        <v>43437</v>
      </c>
      <c r="GP81">
        <v>66.900000000000006</v>
      </c>
      <c r="GQ81" s="1">
        <v>43497</v>
      </c>
      <c r="GR81">
        <v>60.125</v>
      </c>
      <c r="GS81" s="1">
        <v>43558</v>
      </c>
      <c r="GT81">
        <v>94.85</v>
      </c>
      <c r="GU81" s="1">
        <v>43587</v>
      </c>
      <c r="GV81">
        <v>95.525000000000006</v>
      </c>
      <c r="GW81" s="1">
        <v>43620</v>
      </c>
      <c r="GX81">
        <v>85.474999999999994</v>
      </c>
      <c r="GY81" s="1">
        <v>43679</v>
      </c>
      <c r="GZ81">
        <v>65.724999999999994</v>
      </c>
      <c r="HA81" s="1">
        <v>43739</v>
      </c>
      <c r="HB81">
        <v>69.924999999999997</v>
      </c>
      <c r="HC81" s="1">
        <v>43801</v>
      </c>
      <c r="HD81">
        <v>66.150000000000006</v>
      </c>
    </row>
    <row r="82" spans="1:212" x14ac:dyDescent="0.3">
      <c r="A82" s="1">
        <v>38324</v>
      </c>
      <c r="B82">
        <v>75.325000000000003</v>
      </c>
      <c r="C82" s="1">
        <v>38385</v>
      </c>
      <c r="D82">
        <v>73.125</v>
      </c>
      <c r="E82" s="1">
        <v>38448</v>
      </c>
      <c r="F82">
        <v>76.75</v>
      </c>
      <c r="G82" s="1">
        <v>38476</v>
      </c>
      <c r="H82">
        <v>78.224999999999994</v>
      </c>
      <c r="I82" s="1">
        <v>38506</v>
      </c>
      <c r="J82">
        <v>66.75</v>
      </c>
      <c r="K82" s="1">
        <v>38566</v>
      </c>
      <c r="L82">
        <v>60.625</v>
      </c>
      <c r="M82" s="1">
        <v>38629</v>
      </c>
      <c r="N82">
        <v>64.8</v>
      </c>
      <c r="O82" s="1">
        <v>38691</v>
      </c>
      <c r="P82">
        <v>66.325000000000003</v>
      </c>
      <c r="Q82" s="1">
        <v>38750</v>
      </c>
      <c r="R82">
        <v>60.075000000000003</v>
      </c>
      <c r="S82" s="1">
        <v>38813</v>
      </c>
      <c r="T82">
        <v>64.075000000000003</v>
      </c>
      <c r="U82" s="1">
        <v>38840</v>
      </c>
      <c r="V82">
        <v>67.174999999999997</v>
      </c>
      <c r="W82" s="1">
        <v>38873</v>
      </c>
      <c r="X82">
        <v>68.825000000000003</v>
      </c>
      <c r="Y82" s="1">
        <v>38932</v>
      </c>
      <c r="Z82">
        <v>60.8</v>
      </c>
      <c r="AA82" s="1">
        <v>38993</v>
      </c>
      <c r="AB82">
        <v>60.75</v>
      </c>
      <c r="AC82" s="1">
        <v>39056</v>
      </c>
      <c r="AD82">
        <v>63.924999999999997</v>
      </c>
      <c r="AE82" s="1">
        <v>39115</v>
      </c>
      <c r="AF82">
        <v>68.3</v>
      </c>
      <c r="AG82" s="1">
        <v>39177</v>
      </c>
      <c r="AH82">
        <v>75.599999999999994</v>
      </c>
      <c r="AI82" s="1">
        <v>39205</v>
      </c>
      <c r="AJ82">
        <v>74.174999999999997</v>
      </c>
      <c r="AK82" s="1">
        <v>39238</v>
      </c>
      <c r="AL82">
        <v>74.95</v>
      </c>
      <c r="AM82" s="1">
        <v>39296</v>
      </c>
      <c r="AN82">
        <v>74.7</v>
      </c>
      <c r="AO82" s="1">
        <v>39357</v>
      </c>
      <c r="AP82">
        <v>59.375</v>
      </c>
      <c r="AQ82" s="1">
        <v>39420</v>
      </c>
      <c r="AR82">
        <v>60.325000000000003</v>
      </c>
      <c r="AS82" s="1">
        <v>39483</v>
      </c>
      <c r="AT82">
        <v>66.150000000000006</v>
      </c>
      <c r="AU82" s="1">
        <v>39545</v>
      </c>
      <c r="AV82">
        <v>72.05</v>
      </c>
      <c r="AW82" s="1">
        <v>39573</v>
      </c>
      <c r="AX82">
        <v>75.349999999999994</v>
      </c>
      <c r="AY82" s="1">
        <v>39603</v>
      </c>
      <c r="AZ82">
        <v>76.875</v>
      </c>
      <c r="BA82" s="1">
        <v>39664</v>
      </c>
      <c r="BB82">
        <v>74.95</v>
      </c>
      <c r="BC82" s="1">
        <v>39723</v>
      </c>
      <c r="BD82">
        <v>61.4</v>
      </c>
      <c r="BE82" s="1">
        <v>39785</v>
      </c>
      <c r="BF82">
        <v>64.375</v>
      </c>
      <c r="BG82" s="1">
        <v>39848</v>
      </c>
      <c r="BH82">
        <v>60.875</v>
      </c>
      <c r="BI82" s="1">
        <v>39909</v>
      </c>
      <c r="BJ82">
        <v>72.75</v>
      </c>
      <c r="BK82" s="1">
        <v>39938</v>
      </c>
      <c r="BL82">
        <v>67.775000000000006</v>
      </c>
      <c r="BM82" s="1">
        <v>39967</v>
      </c>
      <c r="BN82">
        <v>62.774999999999999</v>
      </c>
      <c r="BO82" s="1">
        <v>40030</v>
      </c>
      <c r="BP82">
        <v>50.2</v>
      </c>
      <c r="BQ82" s="1">
        <v>40088</v>
      </c>
      <c r="BR82">
        <v>48.55</v>
      </c>
      <c r="BS82" s="1">
        <v>40150</v>
      </c>
      <c r="BT82">
        <v>65.3</v>
      </c>
      <c r="BU82" s="1">
        <v>40213</v>
      </c>
      <c r="BV82">
        <v>66.924999999999997</v>
      </c>
      <c r="BW82" s="1">
        <v>40275</v>
      </c>
      <c r="BX82">
        <v>84.6</v>
      </c>
      <c r="BY82" s="1">
        <v>40303</v>
      </c>
      <c r="BZ82">
        <v>85.2</v>
      </c>
      <c r="CA82" s="1">
        <v>40332</v>
      </c>
      <c r="CB82">
        <v>82.924999999999997</v>
      </c>
      <c r="CC82" s="1">
        <v>40393</v>
      </c>
      <c r="CD82">
        <v>78.924999999999997</v>
      </c>
      <c r="CE82" s="1">
        <v>40455</v>
      </c>
      <c r="CF82">
        <v>71.900000000000006</v>
      </c>
      <c r="CG82" s="1">
        <v>40515</v>
      </c>
      <c r="CH82">
        <v>76.575000000000003</v>
      </c>
      <c r="CI82" s="1">
        <v>40576</v>
      </c>
      <c r="CJ82">
        <v>91.4</v>
      </c>
      <c r="CK82" s="1">
        <v>40638</v>
      </c>
      <c r="CL82">
        <v>103.25</v>
      </c>
      <c r="CM82" s="1">
        <v>40667</v>
      </c>
      <c r="CN82">
        <v>92.875</v>
      </c>
      <c r="CO82" s="1">
        <v>40697</v>
      </c>
      <c r="CP82">
        <v>89.474999999999994</v>
      </c>
      <c r="CQ82" s="1">
        <v>40758</v>
      </c>
      <c r="CR82">
        <v>92.25</v>
      </c>
      <c r="CS82" s="1">
        <v>40820</v>
      </c>
      <c r="CT82">
        <v>86.85</v>
      </c>
      <c r="CU82" s="1">
        <v>40882</v>
      </c>
      <c r="CV82">
        <v>88.125</v>
      </c>
      <c r="CW82" s="1">
        <v>40942</v>
      </c>
      <c r="CX82">
        <v>88.924999999999997</v>
      </c>
      <c r="CY82" s="1">
        <v>41004</v>
      </c>
      <c r="CZ82">
        <v>93.525000000000006</v>
      </c>
      <c r="DA82" s="1">
        <v>41032</v>
      </c>
      <c r="DB82">
        <v>86.2</v>
      </c>
      <c r="DC82" s="1">
        <v>41065</v>
      </c>
      <c r="DD82">
        <v>91.55</v>
      </c>
      <c r="DE82" s="1">
        <v>41123</v>
      </c>
      <c r="DF82">
        <v>78.224999999999994</v>
      </c>
      <c r="DG82" s="1">
        <v>41184</v>
      </c>
      <c r="DH82">
        <v>76.849999999999994</v>
      </c>
      <c r="DI82" s="1">
        <v>41247</v>
      </c>
      <c r="DJ82">
        <v>85.525000000000006</v>
      </c>
      <c r="DK82" s="1">
        <v>41309</v>
      </c>
      <c r="DL82">
        <v>88.35</v>
      </c>
      <c r="DM82" s="1">
        <v>41369</v>
      </c>
      <c r="DN82">
        <v>89.7</v>
      </c>
      <c r="DO82" s="1">
        <v>41397</v>
      </c>
      <c r="DP82">
        <v>92.3</v>
      </c>
      <c r="DQ82" s="1">
        <v>41430</v>
      </c>
      <c r="DR82">
        <v>93.7</v>
      </c>
      <c r="DS82" s="1">
        <v>41488</v>
      </c>
      <c r="DT82">
        <v>83.95</v>
      </c>
      <c r="DU82" s="1">
        <v>41549</v>
      </c>
      <c r="DV82">
        <v>86.174999999999997</v>
      </c>
      <c r="DW82" s="1">
        <v>41611</v>
      </c>
      <c r="DX82">
        <v>88.974999999999994</v>
      </c>
      <c r="DY82" s="1">
        <v>41674</v>
      </c>
      <c r="DZ82">
        <v>93.125</v>
      </c>
      <c r="EA82" s="1">
        <v>41733</v>
      </c>
      <c r="EB82">
        <v>120.55</v>
      </c>
      <c r="EC82" s="1">
        <v>41764</v>
      </c>
      <c r="ED82">
        <v>121.97499999999999</v>
      </c>
      <c r="EE82" s="1">
        <v>41794</v>
      </c>
      <c r="EF82">
        <v>127.8</v>
      </c>
      <c r="EG82" s="1">
        <v>41856</v>
      </c>
      <c r="EH82">
        <v>101.675</v>
      </c>
      <c r="EI82" s="1">
        <v>41914</v>
      </c>
      <c r="EJ82">
        <v>94.924999999999997</v>
      </c>
      <c r="EK82" s="1">
        <v>41976</v>
      </c>
      <c r="EL82">
        <v>86.875</v>
      </c>
      <c r="EM82" s="1">
        <v>42039</v>
      </c>
      <c r="EN82">
        <v>68.125</v>
      </c>
      <c r="EO82" s="1">
        <v>42101</v>
      </c>
      <c r="EP82">
        <v>76.349999999999994</v>
      </c>
      <c r="EQ82" s="1">
        <v>42129</v>
      </c>
      <c r="ER82">
        <v>83.125</v>
      </c>
      <c r="ES82" s="1">
        <v>42158</v>
      </c>
      <c r="ET82">
        <v>81.5</v>
      </c>
      <c r="EU82" s="1">
        <v>42220</v>
      </c>
      <c r="EV82">
        <v>67.349999999999994</v>
      </c>
      <c r="EW82" s="1">
        <v>42279</v>
      </c>
      <c r="EX82">
        <v>65.375</v>
      </c>
      <c r="EY82" s="1">
        <v>42341</v>
      </c>
      <c r="EZ82">
        <v>58.825000000000003</v>
      </c>
      <c r="FA82" s="1">
        <v>42404</v>
      </c>
      <c r="FB82">
        <v>70.25</v>
      </c>
      <c r="FC82" s="1">
        <v>42467</v>
      </c>
      <c r="FD82">
        <v>80.075000000000003</v>
      </c>
      <c r="FE82" s="1">
        <v>42494</v>
      </c>
      <c r="FF82">
        <v>82.6</v>
      </c>
      <c r="FG82" s="1">
        <v>42524</v>
      </c>
      <c r="FH82">
        <v>85.875</v>
      </c>
      <c r="FI82" s="1">
        <v>42584</v>
      </c>
      <c r="FJ82">
        <v>60.524999999999999</v>
      </c>
      <c r="FK82" s="1">
        <v>42647</v>
      </c>
      <c r="FL82">
        <v>43.5</v>
      </c>
      <c r="FM82" s="1">
        <v>42709</v>
      </c>
      <c r="FN82">
        <v>54.8</v>
      </c>
      <c r="FO82" s="1">
        <v>42768</v>
      </c>
      <c r="FP82">
        <v>69.575000000000003</v>
      </c>
      <c r="FQ82" s="1">
        <v>42831</v>
      </c>
      <c r="FR82">
        <v>73.7</v>
      </c>
      <c r="FS82" s="1">
        <v>42858</v>
      </c>
      <c r="FT82">
        <v>76.400000000000006</v>
      </c>
      <c r="FU82" s="1">
        <v>42891</v>
      </c>
      <c r="FV82">
        <v>80.224999999999994</v>
      </c>
      <c r="FW82" s="1">
        <v>42950</v>
      </c>
      <c r="FX82">
        <v>65.5</v>
      </c>
      <c r="FY82" s="1">
        <v>43011</v>
      </c>
      <c r="FZ82">
        <v>62.075000000000003</v>
      </c>
      <c r="GA82" s="1">
        <v>43074</v>
      </c>
      <c r="GB82">
        <v>70.5</v>
      </c>
      <c r="GC82" s="1">
        <v>43133</v>
      </c>
      <c r="GD82">
        <v>73.55</v>
      </c>
      <c r="GE82" s="1">
        <v>43196</v>
      </c>
      <c r="GF82">
        <v>73.275000000000006</v>
      </c>
      <c r="GG82" s="1">
        <v>43223</v>
      </c>
      <c r="GH82">
        <v>75.674999999999997</v>
      </c>
      <c r="GI82" s="1">
        <v>43256</v>
      </c>
      <c r="GJ82">
        <v>75.650000000000006</v>
      </c>
      <c r="GK82" s="1">
        <v>43314</v>
      </c>
      <c r="GL82">
        <v>49.65</v>
      </c>
      <c r="GM82" s="1">
        <v>43375</v>
      </c>
      <c r="GN82">
        <v>59.15</v>
      </c>
      <c r="GO82" s="1">
        <v>43438</v>
      </c>
      <c r="GP82">
        <v>66.05</v>
      </c>
      <c r="GQ82" s="1">
        <v>43500</v>
      </c>
      <c r="GR82">
        <v>63.05</v>
      </c>
      <c r="GS82" s="1">
        <v>43559</v>
      </c>
      <c r="GT82">
        <v>97.85</v>
      </c>
      <c r="GU82" s="1">
        <v>43588</v>
      </c>
      <c r="GV82">
        <v>95.674999999999997</v>
      </c>
      <c r="GW82" s="1">
        <v>43621</v>
      </c>
      <c r="GX82">
        <v>86.075000000000003</v>
      </c>
      <c r="GY82" s="1">
        <v>43682</v>
      </c>
      <c r="GZ82">
        <v>67.424999999999997</v>
      </c>
      <c r="HA82" s="1">
        <v>43740</v>
      </c>
      <c r="HB82">
        <v>69.099999999999994</v>
      </c>
      <c r="HC82" s="1">
        <v>43802</v>
      </c>
      <c r="HD82">
        <v>68.375</v>
      </c>
    </row>
    <row r="83" spans="1:212" x14ac:dyDescent="0.3">
      <c r="A83" s="1">
        <v>38327</v>
      </c>
      <c r="B83">
        <v>73.325000000000003</v>
      </c>
      <c r="C83" s="1">
        <v>38386</v>
      </c>
      <c r="D83">
        <v>73.2</v>
      </c>
      <c r="E83" s="1">
        <v>38449</v>
      </c>
      <c r="F83">
        <v>76.825000000000003</v>
      </c>
      <c r="G83" s="1">
        <v>38477</v>
      </c>
      <c r="H83">
        <v>77.95</v>
      </c>
      <c r="I83" s="1">
        <v>38509</v>
      </c>
      <c r="J83">
        <v>67.025000000000006</v>
      </c>
      <c r="K83" s="1">
        <v>38567</v>
      </c>
      <c r="L83">
        <v>60.075000000000003</v>
      </c>
      <c r="M83" s="1">
        <v>38630</v>
      </c>
      <c r="N83">
        <v>65.325000000000003</v>
      </c>
      <c r="O83" s="1">
        <v>38692</v>
      </c>
      <c r="P83">
        <v>65.8</v>
      </c>
      <c r="Q83" s="1">
        <v>38751</v>
      </c>
      <c r="R83">
        <v>60.725000000000001</v>
      </c>
      <c r="S83" s="1">
        <v>38814</v>
      </c>
      <c r="T83">
        <v>63.825000000000003</v>
      </c>
      <c r="U83" s="1">
        <v>38841</v>
      </c>
      <c r="V83">
        <v>66.25</v>
      </c>
      <c r="W83" s="1">
        <v>38874</v>
      </c>
      <c r="X83">
        <v>68.325000000000003</v>
      </c>
      <c r="Y83" s="1">
        <v>38933</v>
      </c>
      <c r="Z83">
        <v>61.65</v>
      </c>
      <c r="AA83" s="1">
        <v>38994</v>
      </c>
      <c r="AB83">
        <v>60.625</v>
      </c>
      <c r="AC83" s="1">
        <v>39057</v>
      </c>
      <c r="AD83">
        <v>63.85</v>
      </c>
      <c r="AE83" s="1">
        <v>39118</v>
      </c>
      <c r="AF83">
        <v>67.575000000000003</v>
      </c>
      <c r="AG83" s="1">
        <v>39181</v>
      </c>
      <c r="AH83">
        <v>75.825000000000003</v>
      </c>
      <c r="AI83" s="1">
        <v>39206</v>
      </c>
      <c r="AJ83">
        <v>74.599999999999994</v>
      </c>
      <c r="AK83" s="1">
        <v>39239</v>
      </c>
      <c r="AL83">
        <v>73.95</v>
      </c>
      <c r="AM83" s="1">
        <v>39297</v>
      </c>
      <c r="AN83">
        <v>77.599999999999994</v>
      </c>
      <c r="AO83" s="1">
        <v>39358</v>
      </c>
      <c r="AP83">
        <v>60.6</v>
      </c>
      <c r="AQ83" s="1">
        <v>39421</v>
      </c>
      <c r="AR83">
        <v>61.1</v>
      </c>
      <c r="AS83" s="1">
        <v>39484</v>
      </c>
      <c r="AT83">
        <v>65.45</v>
      </c>
      <c r="AU83" s="1">
        <v>39546</v>
      </c>
      <c r="AV83">
        <v>71.275000000000006</v>
      </c>
      <c r="AW83" s="1">
        <v>39574</v>
      </c>
      <c r="AX83">
        <v>76.025000000000006</v>
      </c>
      <c r="AY83" s="1">
        <v>39604</v>
      </c>
      <c r="AZ83">
        <v>77.125</v>
      </c>
      <c r="BA83" s="1">
        <v>39665</v>
      </c>
      <c r="BB83">
        <v>74.5</v>
      </c>
      <c r="BC83" s="1">
        <v>39724</v>
      </c>
      <c r="BD83">
        <v>60.875</v>
      </c>
      <c r="BE83" s="1">
        <v>39786</v>
      </c>
      <c r="BF83">
        <v>63.65</v>
      </c>
      <c r="BG83" s="1">
        <v>39849</v>
      </c>
      <c r="BH83">
        <v>60.25</v>
      </c>
      <c r="BI83" s="1">
        <v>39910</v>
      </c>
      <c r="BJ83">
        <v>73.45</v>
      </c>
      <c r="BK83" s="1">
        <v>39939</v>
      </c>
      <c r="BL83">
        <v>70.099999999999994</v>
      </c>
      <c r="BM83" s="1">
        <v>39968</v>
      </c>
      <c r="BN83">
        <v>62.45</v>
      </c>
      <c r="BO83" s="1">
        <v>40031</v>
      </c>
      <c r="BP83">
        <v>47.575000000000003</v>
      </c>
      <c r="BQ83" s="1">
        <v>40091</v>
      </c>
      <c r="BR83">
        <v>47.6</v>
      </c>
      <c r="BS83" s="1">
        <v>40151</v>
      </c>
      <c r="BT83">
        <v>66.75</v>
      </c>
      <c r="BU83" s="1">
        <v>40214</v>
      </c>
      <c r="BV83">
        <v>66.724999999999994</v>
      </c>
      <c r="BW83" s="1">
        <v>40276</v>
      </c>
      <c r="BX83">
        <v>84.724999999999994</v>
      </c>
      <c r="BY83" s="1">
        <v>40304</v>
      </c>
      <c r="BZ83">
        <v>84.65</v>
      </c>
      <c r="CA83" s="1">
        <v>40333</v>
      </c>
      <c r="CB83">
        <v>80.775000000000006</v>
      </c>
      <c r="CC83" s="1">
        <v>40394</v>
      </c>
      <c r="CD83">
        <v>78.95</v>
      </c>
      <c r="CE83" s="1">
        <v>40456</v>
      </c>
      <c r="CF83">
        <v>72.25</v>
      </c>
      <c r="CG83" s="1">
        <v>40518</v>
      </c>
      <c r="CH83">
        <v>75.25</v>
      </c>
      <c r="CI83" s="1">
        <v>40577</v>
      </c>
      <c r="CJ83">
        <v>91.55</v>
      </c>
      <c r="CK83" s="1">
        <v>40639</v>
      </c>
      <c r="CL83">
        <v>101.5</v>
      </c>
      <c r="CM83" s="1">
        <v>40668</v>
      </c>
      <c r="CN83">
        <v>93.275000000000006</v>
      </c>
      <c r="CO83" s="1">
        <v>40700</v>
      </c>
      <c r="CP83">
        <v>89.05</v>
      </c>
      <c r="CQ83" s="1">
        <v>40759</v>
      </c>
      <c r="CR83">
        <v>92.75</v>
      </c>
      <c r="CS83" s="1">
        <v>40821</v>
      </c>
      <c r="CT83">
        <v>88.424999999999997</v>
      </c>
      <c r="CU83" s="1">
        <v>40883</v>
      </c>
      <c r="CV83">
        <v>89.075000000000003</v>
      </c>
      <c r="CW83" s="1">
        <v>40945</v>
      </c>
      <c r="CX83">
        <v>88.55</v>
      </c>
      <c r="CY83" s="1">
        <v>41008</v>
      </c>
      <c r="CZ83">
        <v>93.6</v>
      </c>
      <c r="DA83" s="1">
        <v>41033</v>
      </c>
      <c r="DB83">
        <v>85.35</v>
      </c>
      <c r="DC83" s="1">
        <v>41066</v>
      </c>
      <c r="DD83">
        <v>91.85</v>
      </c>
      <c r="DE83" s="1">
        <v>41124</v>
      </c>
      <c r="DF83">
        <v>75.849999999999994</v>
      </c>
      <c r="DG83" s="1">
        <v>41185</v>
      </c>
      <c r="DH83">
        <v>75.875</v>
      </c>
      <c r="DI83" s="1">
        <v>41248</v>
      </c>
      <c r="DJ83">
        <v>85.65</v>
      </c>
      <c r="DK83" s="1">
        <v>41310</v>
      </c>
      <c r="DL83">
        <v>87.7</v>
      </c>
      <c r="DM83" s="1">
        <v>41372</v>
      </c>
      <c r="DN83">
        <v>90.55</v>
      </c>
      <c r="DO83" s="1">
        <v>41400</v>
      </c>
      <c r="DP83">
        <v>91.25</v>
      </c>
      <c r="DQ83" s="1">
        <v>41431</v>
      </c>
      <c r="DR83">
        <v>94.525000000000006</v>
      </c>
      <c r="DS83" s="1">
        <v>41491</v>
      </c>
      <c r="DT83">
        <v>85.5</v>
      </c>
      <c r="DU83" s="1">
        <v>41550</v>
      </c>
      <c r="DV83">
        <v>86.775000000000006</v>
      </c>
      <c r="DW83" s="1">
        <v>41612</v>
      </c>
      <c r="DX83">
        <v>89</v>
      </c>
      <c r="DY83" s="1">
        <v>41675</v>
      </c>
      <c r="DZ83">
        <v>95</v>
      </c>
      <c r="EA83" s="1">
        <v>41736</v>
      </c>
      <c r="EB83">
        <v>121.675</v>
      </c>
      <c r="EC83" s="1">
        <v>41765</v>
      </c>
      <c r="ED83">
        <v>123.3</v>
      </c>
      <c r="EE83" s="1">
        <v>41795</v>
      </c>
      <c r="EF83">
        <v>128.19999999999999</v>
      </c>
      <c r="EG83" s="1">
        <v>41857</v>
      </c>
      <c r="EH83">
        <v>102.2</v>
      </c>
      <c r="EI83" s="1">
        <v>41915</v>
      </c>
      <c r="EJ83">
        <v>93.025000000000006</v>
      </c>
      <c r="EK83" s="1">
        <v>41977</v>
      </c>
      <c r="EL83">
        <v>86.625</v>
      </c>
      <c r="EM83" s="1">
        <v>42040</v>
      </c>
      <c r="EN83">
        <v>66.275000000000006</v>
      </c>
      <c r="EO83" s="1">
        <v>42102</v>
      </c>
      <c r="EP83">
        <v>77.099999999999994</v>
      </c>
      <c r="EQ83" s="1">
        <v>42130</v>
      </c>
      <c r="ER83">
        <v>84.075000000000003</v>
      </c>
      <c r="ES83" s="1">
        <v>42159</v>
      </c>
      <c r="ET83">
        <v>79.625</v>
      </c>
      <c r="EU83" s="1">
        <v>42221</v>
      </c>
      <c r="EV83">
        <v>66.775000000000006</v>
      </c>
      <c r="EW83" s="1">
        <v>42282</v>
      </c>
      <c r="EX83">
        <v>64.724999999999994</v>
      </c>
      <c r="EY83" s="1">
        <v>42342</v>
      </c>
      <c r="EZ83">
        <v>59.1</v>
      </c>
      <c r="FA83" s="1">
        <v>42405</v>
      </c>
      <c r="FB83">
        <v>70.3</v>
      </c>
      <c r="FC83" s="1">
        <v>42468</v>
      </c>
      <c r="FD83">
        <v>80.875</v>
      </c>
      <c r="FE83" s="1">
        <v>42495</v>
      </c>
      <c r="FF83">
        <v>83.125</v>
      </c>
      <c r="FG83" s="1">
        <v>42527</v>
      </c>
      <c r="FH83">
        <v>86.15</v>
      </c>
      <c r="FI83" s="1">
        <v>42585</v>
      </c>
      <c r="FJ83">
        <v>59.5</v>
      </c>
      <c r="FK83" s="1">
        <v>42648</v>
      </c>
      <c r="FL83">
        <v>41.45</v>
      </c>
      <c r="FM83" s="1">
        <v>42710</v>
      </c>
      <c r="FN83">
        <v>57.475000000000001</v>
      </c>
      <c r="FO83" s="1">
        <v>42769</v>
      </c>
      <c r="FP83">
        <v>70.25</v>
      </c>
      <c r="FQ83" s="1">
        <v>42832</v>
      </c>
      <c r="FR83">
        <v>72.775000000000006</v>
      </c>
      <c r="FS83" s="1">
        <v>42859</v>
      </c>
      <c r="FT83">
        <v>77.349999999999994</v>
      </c>
      <c r="FU83" s="1">
        <v>42892</v>
      </c>
      <c r="FV83">
        <v>81.174999999999997</v>
      </c>
      <c r="FW83" s="1">
        <v>42951</v>
      </c>
      <c r="FX83">
        <v>66.775000000000006</v>
      </c>
      <c r="FY83" s="1">
        <v>43012</v>
      </c>
      <c r="FZ83">
        <v>61.9</v>
      </c>
      <c r="GA83" s="1">
        <v>43075</v>
      </c>
      <c r="GB83">
        <v>68.95</v>
      </c>
      <c r="GC83" s="1">
        <v>43136</v>
      </c>
      <c r="GD83">
        <v>73.325000000000003</v>
      </c>
      <c r="GE83" s="1">
        <v>43199</v>
      </c>
      <c r="GF83">
        <v>75.875</v>
      </c>
      <c r="GG83" s="1">
        <v>43224</v>
      </c>
      <c r="GH83">
        <v>75.575000000000003</v>
      </c>
      <c r="GI83" s="1">
        <v>43257</v>
      </c>
      <c r="GJ83">
        <v>77.625</v>
      </c>
      <c r="GK83" s="1">
        <v>43315</v>
      </c>
      <c r="GL83">
        <v>50.774999999999999</v>
      </c>
      <c r="GM83" s="1">
        <v>43376</v>
      </c>
      <c r="GN83">
        <v>57.15</v>
      </c>
      <c r="GO83" s="1">
        <v>43439</v>
      </c>
      <c r="GP83">
        <v>67.75</v>
      </c>
      <c r="GQ83" s="1">
        <v>43501</v>
      </c>
      <c r="GR83">
        <v>61.6</v>
      </c>
      <c r="GS83" s="1">
        <v>43560</v>
      </c>
      <c r="GT83">
        <v>98.974999999999994</v>
      </c>
      <c r="GU83" s="1">
        <v>43591</v>
      </c>
      <c r="GV83">
        <v>92.674999999999997</v>
      </c>
      <c r="GW83" s="1">
        <v>43622</v>
      </c>
      <c r="GX83">
        <v>85.625</v>
      </c>
      <c r="GY83" s="1">
        <v>43683</v>
      </c>
      <c r="GZ83">
        <v>64.599999999999994</v>
      </c>
      <c r="HA83" s="1">
        <v>43741</v>
      </c>
      <c r="HB83">
        <v>68.099999999999994</v>
      </c>
      <c r="HC83" s="1">
        <v>43803</v>
      </c>
      <c r="HD83">
        <v>68.424999999999997</v>
      </c>
    </row>
    <row r="84" spans="1:212" x14ac:dyDescent="0.3">
      <c r="A84" s="1">
        <v>38328</v>
      </c>
      <c r="B84">
        <v>72.375</v>
      </c>
      <c r="C84" s="1">
        <v>38387</v>
      </c>
      <c r="D84">
        <v>73</v>
      </c>
      <c r="E84" s="1">
        <v>38450</v>
      </c>
      <c r="F84">
        <v>77.7</v>
      </c>
      <c r="G84" s="1">
        <v>38478</v>
      </c>
      <c r="H84">
        <v>76.924999999999997</v>
      </c>
      <c r="I84" s="1">
        <v>38510</v>
      </c>
      <c r="J84">
        <v>67.2</v>
      </c>
      <c r="K84" s="1">
        <v>38568</v>
      </c>
      <c r="L84">
        <v>60.225000000000001</v>
      </c>
      <c r="M84" s="1">
        <v>38631</v>
      </c>
      <c r="N84">
        <v>64.375</v>
      </c>
      <c r="O84" s="1">
        <v>38693</v>
      </c>
      <c r="P84">
        <v>66.05</v>
      </c>
      <c r="Q84" s="1">
        <v>38754</v>
      </c>
      <c r="R84">
        <v>61.325000000000003</v>
      </c>
      <c r="S84" s="1">
        <v>38817</v>
      </c>
      <c r="T84">
        <v>63.1</v>
      </c>
      <c r="U84" s="1">
        <v>38842</v>
      </c>
      <c r="V84">
        <v>67.05</v>
      </c>
      <c r="W84" s="1">
        <v>38875</v>
      </c>
      <c r="X84">
        <v>69.150000000000006</v>
      </c>
      <c r="Y84" s="1">
        <v>38936</v>
      </c>
      <c r="Z84">
        <v>63.3</v>
      </c>
      <c r="AA84" s="1">
        <v>38995</v>
      </c>
      <c r="AB84">
        <v>61.35</v>
      </c>
      <c r="AC84" s="1">
        <v>39058</v>
      </c>
      <c r="AD84">
        <v>64.275000000000006</v>
      </c>
      <c r="AE84" s="1">
        <v>39119</v>
      </c>
      <c r="AF84">
        <v>67.325000000000003</v>
      </c>
      <c r="AG84" s="1">
        <v>39182</v>
      </c>
      <c r="AH84">
        <v>75.924999999999997</v>
      </c>
      <c r="AI84" s="1">
        <v>39209</v>
      </c>
      <c r="AJ84">
        <v>74.849999999999994</v>
      </c>
      <c r="AK84" s="1">
        <v>39240</v>
      </c>
      <c r="AL84">
        <v>73.575000000000003</v>
      </c>
      <c r="AM84" s="1">
        <v>39300</v>
      </c>
      <c r="AN84">
        <v>75.05</v>
      </c>
      <c r="AO84" s="1">
        <v>39359</v>
      </c>
      <c r="AP84">
        <v>60.075000000000003</v>
      </c>
      <c r="AQ84" s="1">
        <v>39422</v>
      </c>
      <c r="AR84">
        <v>61.2</v>
      </c>
      <c r="AS84" s="1">
        <v>39485</v>
      </c>
      <c r="AT84">
        <v>64.7</v>
      </c>
      <c r="AU84" s="1">
        <v>39547</v>
      </c>
      <c r="AV84">
        <v>70.55</v>
      </c>
      <c r="AW84" s="1">
        <v>39575</v>
      </c>
      <c r="AX84">
        <v>75.3</v>
      </c>
      <c r="AY84" s="1">
        <v>39605</v>
      </c>
      <c r="AZ84">
        <v>76.724999999999994</v>
      </c>
      <c r="BA84" s="1">
        <v>39666</v>
      </c>
      <c r="BB84">
        <v>76.900000000000006</v>
      </c>
      <c r="BC84" s="1">
        <v>39727</v>
      </c>
      <c r="BD84">
        <v>59.825000000000003</v>
      </c>
      <c r="BE84" s="1">
        <v>39787</v>
      </c>
      <c r="BF84">
        <v>64.2</v>
      </c>
      <c r="BG84" s="1">
        <v>39850</v>
      </c>
      <c r="BH84">
        <v>60.4</v>
      </c>
      <c r="BI84" s="1">
        <v>39911</v>
      </c>
      <c r="BJ84">
        <v>73.349999999999994</v>
      </c>
      <c r="BK84" s="1">
        <v>39940</v>
      </c>
      <c r="BL84">
        <v>69.45</v>
      </c>
      <c r="BM84" s="1">
        <v>39969</v>
      </c>
      <c r="BN84">
        <v>62.524999999999999</v>
      </c>
      <c r="BO84" s="1">
        <v>40032</v>
      </c>
      <c r="BP84">
        <v>44.9</v>
      </c>
      <c r="BQ84" s="1">
        <v>40092</v>
      </c>
      <c r="BR84">
        <v>49.125</v>
      </c>
      <c r="BS84" s="1">
        <v>40154</v>
      </c>
      <c r="BT84">
        <v>66.55</v>
      </c>
      <c r="BU84" s="1">
        <v>40217</v>
      </c>
      <c r="BV84">
        <v>68.775000000000006</v>
      </c>
      <c r="BW84" s="1">
        <v>40277</v>
      </c>
      <c r="BX84">
        <v>84.375</v>
      </c>
      <c r="BY84" s="1">
        <v>40305</v>
      </c>
      <c r="BZ84">
        <v>86.025000000000006</v>
      </c>
      <c r="CA84" s="1">
        <v>40336</v>
      </c>
      <c r="CB84">
        <v>78.8</v>
      </c>
      <c r="CC84" s="1">
        <v>40395</v>
      </c>
      <c r="CD84">
        <v>76.025000000000006</v>
      </c>
      <c r="CE84" s="1">
        <v>40457</v>
      </c>
      <c r="CF84">
        <v>72.2</v>
      </c>
      <c r="CG84" s="1">
        <v>40519</v>
      </c>
      <c r="CH84">
        <v>75.325000000000003</v>
      </c>
      <c r="CI84" s="1">
        <v>40578</v>
      </c>
      <c r="CJ84">
        <v>91.65</v>
      </c>
      <c r="CK84" s="1">
        <v>40640</v>
      </c>
      <c r="CL84">
        <v>100.1</v>
      </c>
      <c r="CM84" s="1">
        <v>40669</v>
      </c>
      <c r="CN84">
        <v>92.6</v>
      </c>
      <c r="CO84" s="1">
        <v>40701</v>
      </c>
      <c r="CP84">
        <v>90.3</v>
      </c>
      <c r="CQ84" s="1">
        <v>40760</v>
      </c>
      <c r="CR84">
        <v>91.85</v>
      </c>
      <c r="CS84" s="1">
        <v>40822</v>
      </c>
      <c r="CT84">
        <v>89.224999999999994</v>
      </c>
      <c r="CU84" s="1">
        <v>40884</v>
      </c>
      <c r="CV84">
        <v>88.8</v>
      </c>
      <c r="CW84" s="1">
        <v>40946</v>
      </c>
      <c r="CX84">
        <v>89.1</v>
      </c>
      <c r="CY84" s="1">
        <v>41009</v>
      </c>
      <c r="CZ84">
        <v>93.35</v>
      </c>
      <c r="DA84" s="1">
        <v>41036</v>
      </c>
      <c r="DB84">
        <v>85.2</v>
      </c>
      <c r="DC84" s="1">
        <v>41067</v>
      </c>
      <c r="DD84">
        <v>92.025000000000006</v>
      </c>
      <c r="DE84" s="1">
        <v>41127</v>
      </c>
      <c r="DF84">
        <v>75.174999999999997</v>
      </c>
      <c r="DG84" s="1">
        <v>41186</v>
      </c>
      <c r="DH84">
        <v>76.05</v>
      </c>
      <c r="DI84" s="1">
        <v>41249</v>
      </c>
      <c r="DJ84">
        <v>84.45</v>
      </c>
      <c r="DK84" s="1">
        <v>41311</v>
      </c>
      <c r="DL84">
        <v>86.25</v>
      </c>
      <c r="DM84" s="1">
        <v>41373</v>
      </c>
      <c r="DN84">
        <v>89.85</v>
      </c>
      <c r="DO84" s="1">
        <v>41401</v>
      </c>
      <c r="DP84">
        <v>91.375</v>
      </c>
      <c r="DQ84" s="1">
        <v>41432</v>
      </c>
      <c r="DR84">
        <v>95.174999999999997</v>
      </c>
      <c r="DS84" s="1">
        <v>41492</v>
      </c>
      <c r="DT84">
        <v>86.45</v>
      </c>
      <c r="DU84" s="1">
        <v>41551</v>
      </c>
      <c r="DV84">
        <v>87.625</v>
      </c>
      <c r="DW84" s="1">
        <v>41613</v>
      </c>
      <c r="DX84">
        <v>88.674999999999997</v>
      </c>
      <c r="DY84" s="1">
        <v>41676</v>
      </c>
      <c r="DZ84">
        <v>94.2</v>
      </c>
      <c r="EA84" s="1">
        <v>41737</v>
      </c>
      <c r="EB84">
        <v>118.75</v>
      </c>
      <c r="EC84" s="1">
        <v>41766</v>
      </c>
      <c r="ED84">
        <v>123.02500000000001</v>
      </c>
      <c r="EE84" s="1">
        <v>41796</v>
      </c>
      <c r="EF84">
        <v>129.30000000000001</v>
      </c>
      <c r="EG84" s="1">
        <v>41858</v>
      </c>
      <c r="EH84">
        <v>100.25</v>
      </c>
      <c r="EI84" s="1">
        <v>41918</v>
      </c>
      <c r="EJ84">
        <v>95.875</v>
      </c>
      <c r="EK84" s="1">
        <v>41978</v>
      </c>
      <c r="EL84">
        <v>85.625</v>
      </c>
      <c r="EM84" s="1">
        <v>42041</v>
      </c>
      <c r="EN84">
        <v>69.275000000000006</v>
      </c>
      <c r="EO84" s="1">
        <v>42103</v>
      </c>
      <c r="EP84">
        <v>76.8</v>
      </c>
      <c r="EQ84" s="1">
        <v>42131</v>
      </c>
      <c r="ER84">
        <v>83.325000000000003</v>
      </c>
      <c r="ES84" s="1">
        <v>42160</v>
      </c>
      <c r="ET84">
        <v>80.825000000000003</v>
      </c>
      <c r="EU84" s="1">
        <v>42222</v>
      </c>
      <c r="EV84">
        <v>64.45</v>
      </c>
      <c r="EW84" s="1">
        <v>42283</v>
      </c>
      <c r="EX84">
        <v>66.724999999999994</v>
      </c>
      <c r="EY84" s="1">
        <v>42345</v>
      </c>
      <c r="EZ84">
        <v>57.524999999999999</v>
      </c>
      <c r="FA84" s="1">
        <v>42408</v>
      </c>
      <c r="FB84">
        <v>69.724999999999994</v>
      </c>
      <c r="FC84" s="1">
        <v>42471</v>
      </c>
      <c r="FD84">
        <v>79.625</v>
      </c>
      <c r="FE84" s="1">
        <v>42496</v>
      </c>
      <c r="FF84">
        <v>82.25</v>
      </c>
      <c r="FG84" s="1">
        <v>42528</v>
      </c>
      <c r="FH84">
        <v>86.174999999999997</v>
      </c>
      <c r="FI84" s="1">
        <v>42586</v>
      </c>
      <c r="FJ84">
        <v>58.5</v>
      </c>
      <c r="FK84" s="1">
        <v>42649</v>
      </c>
      <c r="FL84">
        <v>43.174999999999997</v>
      </c>
      <c r="FM84" s="1">
        <v>42711</v>
      </c>
      <c r="FN84">
        <v>59.75</v>
      </c>
      <c r="FO84" s="1">
        <v>42772</v>
      </c>
      <c r="FP84">
        <v>71.224999999999994</v>
      </c>
      <c r="FQ84" s="1">
        <v>42835</v>
      </c>
      <c r="FR84">
        <v>73.275000000000006</v>
      </c>
      <c r="FS84" s="1">
        <v>42860</v>
      </c>
      <c r="FT84">
        <v>76.825000000000003</v>
      </c>
      <c r="FU84" s="1">
        <v>42893</v>
      </c>
      <c r="FV84">
        <v>80.724999999999994</v>
      </c>
      <c r="FW84" s="1">
        <v>42954</v>
      </c>
      <c r="FX84">
        <v>68.125</v>
      </c>
      <c r="FY84" s="1">
        <v>43013</v>
      </c>
      <c r="FZ84">
        <v>62.8</v>
      </c>
      <c r="GA84" s="1">
        <v>43076</v>
      </c>
      <c r="GB84">
        <v>68.474999999999994</v>
      </c>
      <c r="GC84" s="1">
        <v>43137</v>
      </c>
      <c r="GD84">
        <v>71.424999999999997</v>
      </c>
      <c r="GE84" s="1">
        <v>43200</v>
      </c>
      <c r="GF84">
        <v>75.05</v>
      </c>
      <c r="GG84" s="1">
        <v>43227</v>
      </c>
      <c r="GH84">
        <v>75.900000000000006</v>
      </c>
      <c r="GI84" s="1">
        <v>43258</v>
      </c>
      <c r="GJ84">
        <v>76.575000000000003</v>
      </c>
      <c r="GK84" s="1">
        <v>43318</v>
      </c>
      <c r="GL84">
        <v>50.225000000000001</v>
      </c>
      <c r="GM84" s="1">
        <v>43377</v>
      </c>
      <c r="GN84">
        <v>55.325000000000003</v>
      </c>
      <c r="GO84" s="1">
        <v>43440</v>
      </c>
      <c r="GP84">
        <v>66.900000000000006</v>
      </c>
      <c r="GQ84" s="1">
        <v>43502</v>
      </c>
      <c r="GR84">
        <v>60.9</v>
      </c>
      <c r="GS84" s="1">
        <v>43563</v>
      </c>
      <c r="GT84">
        <v>98.15</v>
      </c>
      <c r="GU84" s="1">
        <v>43592</v>
      </c>
      <c r="GV84">
        <v>92.125</v>
      </c>
      <c r="GW84" s="1">
        <v>43623</v>
      </c>
      <c r="GX84">
        <v>82.625</v>
      </c>
      <c r="GY84" s="1">
        <v>43684</v>
      </c>
      <c r="GZ84">
        <v>66.849999999999994</v>
      </c>
      <c r="HA84" s="1">
        <v>43742</v>
      </c>
      <c r="HB84">
        <v>67.25</v>
      </c>
      <c r="HC84" s="1">
        <v>43804</v>
      </c>
      <c r="HD84">
        <v>67.575000000000003</v>
      </c>
    </row>
    <row r="85" spans="1:212" x14ac:dyDescent="0.3">
      <c r="A85" s="1">
        <v>38329</v>
      </c>
      <c r="B85">
        <v>72.3</v>
      </c>
      <c r="C85" s="1">
        <v>38390</v>
      </c>
      <c r="D85">
        <v>74.349999999999994</v>
      </c>
      <c r="E85" s="1">
        <v>38453</v>
      </c>
      <c r="F85">
        <v>77.924999999999997</v>
      </c>
      <c r="G85" s="1">
        <v>38481</v>
      </c>
      <c r="H85">
        <v>75.775000000000006</v>
      </c>
      <c r="I85" s="1">
        <v>38511</v>
      </c>
      <c r="J85">
        <v>68.174999999999997</v>
      </c>
      <c r="K85" s="1">
        <v>38569</v>
      </c>
      <c r="L85">
        <v>60.774999999999999</v>
      </c>
      <c r="M85" s="1">
        <v>38632</v>
      </c>
      <c r="N85">
        <v>65.025000000000006</v>
      </c>
      <c r="O85" s="1">
        <v>38694</v>
      </c>
      <c r="P85">
        <v>66.625</v>
      </c>
      <c r="Q85" s="1">
        <v>38755</v>
      </c>
      <c r="R85">
        <v>61.75</v>
      </c>
      <c r="S85" s="1">
        <v>38818</v>
      </c>
      <c r="T85">
        <v>63.6</v>
      </c>
      <c r="U85" s="1">
        <v>38845</v>
      </c>
      <c r="V85">
        <v>67.075000000000003</v>
      </c>
      <c r="W85" s="1">
        <v>38876</v>
      </c>
      <c r="X85">
        <v>68.7</v>
      </c>
      <c r="Y85" s="1">
        <v>38937</v>
      </c>
      <c r="Z85">
        <v>63.5</v>
      </c>
      <c r="AA85" s="1">
        <v>38996</v>
      </c>
      <c r="AB85">
        <v>59.625</v>
      </c>
      <c r="AC85" s="1">
        <v>39059</v>
      </c>
      <c r="AD85">
        <v>64.275000000000006</v>
      </c>
      <c r="AE85" s="1">
        <v>39120</v>
      </c>
      <c r="AF85">
        <v>66.8</v>
      </c>
      <c r="AG85" s="1">
        <v>39183</v>
      </c>
      <c r="AH85">
        <v>76.400000000000006</v>
      </c>
      <c r="AI85" s="1">
        <v>39210</v>
      </c>
      <c r="AJ85">
        <v>74.825000000000003</v>
      </c>
      <c r="AK85" s="1">
        <v>39241</v>
      </c>
      <c r="AL85">
        <v>73.375</v>
      </c>
      <c r="AM85" s="1">
        <v>39301</v>
      </c>
      <c r="AN85">
        <v>72.575000000000003</v>
      </c>
      <c r="AO85" s="1">
        <v>39360</v>
      </c>
      <c r="AP85">
        <v>60.3</v>
      </c>
      <c r="AQ85" s="1">
        <v>39423</v>
      </c>
      <c r="AR85">
        <v>61.7</v>
      </c>
      <c r="AS85" s="1">
        <v>39486</v>
      </c>
      <c r="AT85">
        <v>64.875</v>
      </c>
      <c r="AU85" s="1">
        <v>39548</v>
      </c>
      <c r="AV85">
        <v>70.150000000000006</v>
      </c>
      <c r="AW85" s="1">
        <v>39576</v>
      </c>
      <c r="AX85">
        <v>77.099999999999994</v>
      </c>
      <c r="AY85" s="1">
        <v>39608</v>
      </c>
      <c r="AZ85">
        <v>74.75</v>
      </c>
      <c r="BA85" s="1">
        <v>39667</v>
      </c>
      <c r="BB85">
        <v>76.974999999999994</v>
      </c>
      <c r="BC85" s="1">
        <v>39728</v>
      </c>
      <c r="BD85">
        <v>61.424999999999997</v>
      </c>
      <c r="BE85" s="1">
        <v>39790</v>
      </c>
      <c r="BF85">
        <v>64.125</v>
      </c>
      <c r="BG85" s="1">
        <v>39853</v>
      </c>
      <c r="BH85">
        <v>60.075000000000003</v>
      </c>
      <c r="BI85" s="1">
        <v>39912</v>
      </c>
      <c r="BJ85">
        <v>74.275000000000006</v>
      </c>
      <c r="BK85" s="1">
        <v>39941</v>
      </c>
      <c r="BL85">
        <v>70.775000000000006</v>
      </c>
      <c r="BM85" s="1">
        <v>39972</v>
      </c>
      <c r="BN85">
        <v>61.524999999999999</v>
      </c>
      <c r="BO85" s="1">
        <v>40035</v>
      </c>
      <c r="BP85">
        <v>45</v>
      </c>
      <c r="BQ85" s="1">
        <v>40093</v>
      </c>
      <c r="BR85">
        <v>51.75</v>
      </c>
      <c r="BS85" s="1">
        <v>40155</v>
      </c>
      <c r="BT85">
        <v>65.125</v>
      </c>
      <c r="BU85" s="1">
        <v>40218</v>
      </c>
      <c r="BV85">
        <v>67.849999999999994</v>
      </c>
      <c r="BW85" s="1">
        <v>40280</v>
      </c>
      <c r="BX85">
        <v>83.974999999999994</v>
      </c>
      <c r="BY85" s="1">
        <v>40308</v>
      </c>
      <c r="BZ85">
        <v>86.15</v>
      </c>
      <c r="CA85" s="1">
        <v>40337</v>
      </c>
      <c r="CB85">
        <v>79.325000000000003</v>
      </c>
      <c r="CC85" s="1">
        <v>40396</v>
      </c>
      <c r="CD85">
        <v>74.075000000000003</v>
      </c>
      <c r="CE85" s="1">
        <v>40458</v>
      </c>
      <c r="CF85">
        <v>71.3</v>
      </c>
      <c r="CG85" s="1">
        <v>40520</v>
      </c>
      <c r="CH85">
        <v>75.674999999999997</v>
      </c>
      <c r="CI85" s="1">
        <v>40581</v>
      </c>
      <c r="CJ85">
        <v>91.825000000000003</v>
      </c>
      <c r="CK85" s="1">
        <v>40641</v>
      </c>
      <c r="CL85">
        <v>100.65</v>
      </c>
      <c r="CM85" s="1">
        <v>40672</v>
      </c>
      <c r="CN85">
        <v>93.2</v>
      </c>
      <c r="CO85" s="1">
        <v>40702</v>
      </c>
      <c r="CP85">
        <v>90.9</v>
      </c>
      <c r="CQ85" s="1">
        <v>40763</v>
      </c>
      <c r="CR85">
        <v>90.325000000000003</v>
      </c>
      <c r="CS85" s="1">
        <v>40823</v>
      </c>
      <c r="CT85">
        <v>89.4</v>
      </c>
      <c r="CU85" s="1">
        <v>40885</v>
      </c>
      <c r="CV85">
        <v>87.25</v>
      </c>
      <c r="CW85" s="1">
        <v>40947</v>
      </c>
      <c r="CX85">
        <v>88.95</v>
      </c>
      <c r="CY85" s="1">
        <v>41010</v>
      </c>
      <c r="CZ85">
        <v>92.65</v>
      </c>
      <c r="DA85" s="1">
        <v>41037</v>
      </c>
      <c r="DB85">
        <v>84.575000000000003</v>
      </c>
      <c r="DC85" s="1">
        <v>41068</v>
      </c>
      <c r="DD85">
        <v>92.45</v>
      </c>
      <c r="DE85" s="1">
        <v>41128</v>
      </c>
      <c r="DF85">
        <v>74.924999999999997</v>
      </c>
      <c r="DG85" s="1">
        <v>41187</v>
      </c>
      <c r="DH85">
        <v>76.55</v>
      </c>
      <c r="DI85" s="1">
        <v>41250</v>
      </c>
      <c r="DJ85">
        <v>83.474999999999994</v>
      </c>
      <c r="DK85" s="1">
        <v>41312</v>
      </c>
      <c r="DL85">
        <v>86.525000000000006</v>
      </c>
      <c r="DM85" s="1">
        <v>41374</v>
      </c>
      <c r="DN85">
        <v>89.5</v>
      </c>
      <c r="DO85" s="1">
        <v>41402</v>
      </c>
      <c r="DP85">
        <v>91.9</v>
      </c>
      <c r="DQ85" s="1">
        <v>41435</v>
      </c>
      <c r="DR85">
        <v>95.95</v>
      </c>
      <c r="DS85" s="1">
        <v>41493</v>
      </c>
      <c r="DT85">
        <v>84.924999999999997</v>
      </c>
      <c r="DU85" s="1">
        <v>41554</v>
      </c>
      <c r="DV85">
        <v>87.875</v>
      </c>
      <c r="DW85" s="1">
        <v>41614</v>
      </c>
      <c r="DX85">
        <v>89</v>
      </c>
      <c r="DY85" s="1">
        <v>41677</v>
      </c>
      <c r="DZ85">
        <v>94.724999999999994</v>
      </c>
      <c r="EA85" s="1">
        <v>41738</v>
      </c>
      <c r="EB85">
        <v>121.75</v>
      </c>
      <c r="EC85" s="1">
        <v>41767</v>
      </c>
      <c r="ED85">
        <v>123.425</v>
      </c>
      <c r="EE85" s="1">
        <v>41799</v>
      </c>
      <c r="EF85">
        <v>130.1</v>
      </c>
      <c r="EG85" s="1">
        <v>41859</v>
      </c>
      <c r="EH85">
        <v>99.325000000000003</v>
      </c>
      <c r="EI85" s="1">
        <v>41919</v>
      </c>
      <c r="EJ85">
        <v>94.35</v>
      </c>
      <c r="EK85" s="1">
        <v>41981</v>
      </c>
      <c r="EL85">
        <v>85.125</v>
      </c>
      <c r="EM85" s="1">
        <v>42044</v>
      </c>
      <c r="EN85">
        <v>66.75</v>
      </c>
      <c r="EO85" s="1">
        <v>42104</v>
      </c>
      <c r="EP85">
        <v>78.150000000000006</v>
      </c>
      <c r="EQ85" s="1">
        <v>42132</v>
      </c>
      <c r="ER85">
        <v>83.924999999999997</v>
      </c>
      <c r="ES85" s="1">
        <v>42163</v>
      </c>
      <c r="ET85">
        <v>80.650000000000006</v>
      </c>
      <c r="EU85" s="1">
        <v>42223</v>
      </c>
      <c r="EV85">
        <v>64.125</v>
      </c>
      <c r="EW85" s="1">
        <v>42284</v>
      </c>
      <c r="EX85">
        <v>65.974999999999994</v>
      </c>
      <c r="EY85" s="1">
        <v>42346</v>
      </c>
      <c r="EZ85">
        <v>58.375</v>
      </c>
      <c r="FA85" s="1">
        <v>42409</v>
      </c>
      <c r="FB85">
        <v>69.625</v>
      </c>
      <c r="FC85" s="1">
        <v>42472</v>
      </c>
      <c r="FD85">
        <v>79.2</v>
      </c>
      <c r="FE85" s="1">
        <v>42499</v>
      </c>
      <c r="FF85">
        <v>81.224999999999994</v>
      </c>
      <c r="FG85" s="1">
        <v>42529</v>
      </c>
      <c r="FH85">
        <v>87.325000000000003</v>
      </c>
      <c r="FI85" s="1">
        <v>42587</v>
      </c>
      <c r="FJ85">
        <v>58.3</v>
      </c>
      <c r="FK85" s="1">
        <v>42650</v>
      </c>
      <c r="FL85">
        <v>42.6</v>
      </c>
      <c r="FM85" s="1">
        <v>42712</v>
      </c>
      <c r="FN85">
        <v>60.825000000000003</v>
      </c>
      <c r="FO85" s="1">
        <v>42773</v>
      </c>
      <c r="FP85">
        <v>72.174999999999997</v>
      </c>
      <c r="FQ85" s="1">
        <v>42836</v>
      </c>
      <c r="FR85">
        <v>74</v>
      </c>
      <c r="FS85" s="1">
        <v>42863</v>
      </c>
      <c r="FT85">
        <v>77.224999999999994</v>
      </c>
      <c r="FU85" s="1">
        <v>42894</v>
      </c>
      <c r="FV85">
        <v>81.674999999999997</v>
      </c>
      <c r="FW85" s="1">
        <v>42955</v>
      </c>
      <c r="FX85">
        <v>67.75</v>
      </c>
      <c r="FY85" s="1">
        <v>43014</v>
      </c>
      <c r="FZ85">
        <v>60.924999999999997</v>
      </c>
      <c r="GA85" s="1">
        <v>43077</v>
      </c>
      <c r="GB85">
        <v>68.849999999999994</v>
      </c>
      <c r="GC85" s="1">
        <v>43138</v>
      </c>
      <c r="GD85">
        <v>69.224999999999994</v>
      </c>
      <c r="GE85" s="1">
        <v>43201</v>
      </c>
      <c r="GF85">
        <v>75.775000000000006</v>
      </c>
      <c r="GG85" s="1">
        <v>43228</v>
      </c>
      <c r="GH85">
        <v>77.724999999999994</v>
      </c>
      <c r="GI85" s="1">
        <v>43259</v>
      </c>
      <c r="GJ85">
        <v>77.125</v>
      </c>
      <c r="GK85" s="1">
        <v>43319</v>
      </c>
      <c r="GL85">
        <v>49.975000000000001</v>
      </c>
      <c r="GM85" s="1">
        <v>43378</v>
      </c>
      <c r="GN85">
        <v>57.55</v>
      </c>
      <c r="GO85" s="1">
        <v>43441</v>
      </c>
      <c r="GP85">
        <v>67.875</v>
      </c>
      <c r="GQ85" s="1">
        <v>43503</v>
      </c>
      <c r="GR85">
        <v>59.6</v>
      </c>
      <c r="GS85" s="1">
        <v>43564</v>
      </c>
      <c r="GT85">
        <v>95.15</v>
      </c>
      <c r="GU85" s="1">
        <v>43593</v>
      </c>
      <c r="GV85">
        <v>90.75</v>
      </c>
      <c r="GW85" s="1">
        <v>43626</v>
      </c>
      <c r="GX85">
        <v>84.85</v>
      </c>
      <c r="GY85" s="1">
        <v>43685</v>
      </c>
      <c r="GZ85">
        <v>67.875</v>
      </c>
      <c r="HA85" s="1">
        <v>43745</v>
      </c>
      <c r="HB85">
        <v>64.25</v>
      </c>
      <c r="HC85" s="1">
        <v>43805</v>
      </c>
      <c r="HD85">
        <v>67.55</v>
      </c>
    </row>
    <row r="86" spans="1:212" x14ac:dyDescent="0.3">
      <c r="A86" s="1">
        <v>38330</v>
      </c>
      <c r="B86">
        <v>71.674999999999997</v>
      </c>
      <c r="C86" s="1">
        <v>38391</v>
      </c>
      <c r="D86">
        <v>74</v>
      </c>
      <c r="E86" s="1">
        <v>38454</v>
      </c>
      <c r="F86">
        <v>77.650000000000006</v>
      </c>
      <c r="G86" s="1">
        <v>38482</v>
      </c>
      <c r="H86">
        <v>75.075000000000003</v>
      </c>
      <c r="I86" s="1">
        <v>38512</v>
      </c>
      <c r="J86">
        <v>68.025000000000006</v>
      </c>
      <c r="K86" s="1">
        <v>38572</v>
      </c>
      <c r="L86">
        <v>59.45</v>
      </c>
      <c r="M86" s="1">
        <v>38635</v>
      </c>
      <c r="N86">
        <v>64.525000000000006</v>
      </c>
      <c r="O86" s="1">
        <v>38695</v>
      </c>
      <c r="P86">
        <v>65.900000000000006</v>
      </c>
      <c r="Q86" s="1">
        <v>38756</v>
      </c>
      <c r="R86">
        <v>62.174999999999997</v>
      </c>
      <c r="S86" s="1">
        <v>38819</v>
      </c>
      <c r="T86">
        <v>64.525000000000006</v>
      </c>
      <c r="U86" s="1">
        <v>38846</v>
      </c>
      <c r="V86">
        <v>67.724999999999994</v>
      </c>
      <c r="W86" s="1">
        <v>38877</v>
      </c>
      <c r="X86">
        <v>69.474999999999994</v>
      </c>
      <c r="Y86" s="1">
        <v>38938</v>
      </c>
      <c r="Z86">
        <v>62.65</v>
      </c>
      <c r="AA86" s="1">
        <v>38999</v>
      </c>
      <c r="AB86">
        <v>59.174999999999997</v>
      </c>
      <c r="AC86" s="1">
        <v>39062</v>
      </c>
      <c r="AD86">
        <v>63.5</v>
      </c>
      <c r="AE86" s="1">
        <v>39121</v>
      </c>
      <c r="AF86">
        <v>66.125</v>
      </c>
      <c r="AG86" s="1">
        <v>39184</v>
      </c>
      <c r="AH86">
        <v>76.55</v>
      </c>
      <c r="AI86" s="1">
        <v>39211</v>
      </c>
      <c r="AJ86">
        <v>74.075000000000003</v>
      </c>
      <c r="AK86" s="1">
        <v>39244</v>
      </c>
      <c r="AL86">
        <v>73.625</v>
      </c>
      <c r="AM86" s="1">
        <v>39302</v>
      </c>
      <c r="AN86">
        <v>71.95</v>
      </c>
      <c r="AO86" s="1">
        <v>39363</v>
      </c>
      <c r="AP86">
        <v>59.475000000000001</v>
      </c>
      <c r="AQ86" s="1">
        <v>39426</v>
      </c>
      <c r="AR86">
        <v>63.35</v>
      </c>
      <c r="AS86" s="1">
        <v>39489</v>
      </c>
      <c r="AT86">
        <v>65.075000000000003</v>
      </c>
      <c r="AU86" s="1">
        <v>39549</v>
      </c>
      <c r="AV86">
        <v>71.2</v>
      </c>
      <c r="AW86" s="1">
        <v>39577</v>
      </c>
      <c r="AX86">
        <v>76.95</v>
      </c>
      <c r="AY86" s="1">
        <v>39609</v>
      </c>
      <c r="AZ86">
        <v>74.599999999999994</v>
      </c>
      <c r="BA86" s="1">
        <v>39668</v>
      </c>
      <c r="BB86">
        <v>77.900000000000006</v>
      </c>
      <c r="BC86" s="1">
        <v>39729</v>
      </c>
      <c r="BD86">
        <v>61.9</v>
      </c>
      <c r="BE86" s="1">
        <v>39791</v>
      </c>
      <c r="BF86">
        <v>64.125</v>
      </c>
      <c r="BG86" s="1">
        <v>39854</v>
      </c>
      <c r="BH86">
        <v>62.3</v>
      </c>
      <c r="BI86" s="1">
        <v>39916</v>
      </c>
      <c r="BJ86">
        <v>74.099999999999994</v>
      </c>
      <c r="BK86" s="1">
        <v>39944</v>
      </c>
      <c r="BL86">
        <v>69.75</v>
      </c>
      <c r="BM86" s="1">
        <v>39973</v>
      </c>
      <c r="BN86">
        <v>60.524999999999999</v>
      </c>
      <c r="BO86" s="1">
        <v>40036</v>
      </c>
      <c r="BP86">
        <v>44.35</v>
      </c>
      <c r="BQ86" s="1">
        <v>40094</v>
      </c>
      <c r="BR86">
        <v>53.524999999999999</v>
      </c>
      <c r="BS86" s="1">
        <v>40156</v>
      </c>
      <c r="BT86">
        <v>65.075000000000003</v>
      </c>
      <c r="BU86" s="1">
        <v>40219</v>
      </c>
      <c r="BV86">
        <v>68.174999999999997</v>
      </c>
      <c r="BW86" s="1">
        <v>40281</v>
      </c>
      <c r="BX86">
        <v>85.474999999999994</v>
      </c>
      <c r="BY86" s="1">
        <v>40309</v>
      </c>
      <c r="BZ86">
        <v>85.474999999999994</v>
      </c>
      <c r="CA86" s="1">
        <v>40338</v>
      </c>
      <c r="CB86">
        <v>80.275000000000006</v>
      </c>
      <c r="CC86" s="1">
        <v>40399</v>
      </c>
      <c r="CD86">
        <v>73.3</v>
      </c>
      <c r="CE86" s="1">
        <v>40459</v>
      </c>
      <c r="CF86">
        <v>73.849999999999994</v>
      </c>
      <c r="CG86" s="1">
        <v>40521</v>
      </c>
      <c r="CH86">
        <v>75.900000000000006</v>
      </c>
      <c r="CI86" s="1">
        <v>40582</v>
      </c>
      <c r="CJ86">
        <v>91.25</v>
      </c>
      <c r="CK86" s="1">
        <v>40644</v>
      </c>
      <c r="CL86">
        <v>101.05</v>
      </c>
      <c r="CM86" s="1">
        <v>40673</v>
      </c>
      <c r="CN86">
        <v>93.875</v>
      </c>
      <c r="CO86" s="1">
        <v>40703</v>
      </c>
      <c r="CP86">
        <v>92.55</v>
      </c>
      <c r="CQ86" s="1">
        <v>40764</v>
      </c>
      <c r="CR86">
        <v>89.125</v>
      </c>
      <c r="CS86" s="1">
        <v>40826</v>
      </c>
      <c r="CT86">
        <v>87.75</v>
      </c>
      <c r="CU86" s="1">
        <v>40886</v>
      </c>
      <c r="CV86">
        <v>86.424999999999997</v>
      </c>
      <c r="CW86" s="1">
        <v>40948</v>
      </c>
      <c r="CX86">
        <v>89.65</v>
      </c>
      <c r="CY86" s="1">
        <v>41011</v>
      </c>
      <c r="CZ86">
        <v>93.224999999999994</v>
      </c>
      <c r="DA86" s="1">
        <v>41038</v>
      </c>
      <c r="DB86">
        <v>85.25</v>
      </c>
      <c r="DC86" s="1">
        <v>41071</v>
      </c>
      <c r="DD86">
        <v>92.7</v>
      </c>
      <c r="DE86" s="1">
        <v>41129</v>
      </c>
      <c r="DF86">
        <v>75.625</v>
      </c>
      <c r="DG86" s="1">
        <v>41190</v>
      </c>
      <c r="DH86">
        <v>76.875</v>
      </c>
      <c r="DI86" s="1">
        <v>41253</v>
      </c>
      <c r="DJ86">
        <v>83.924999999999997</v>
      </c>
      <c r="DK86" s="1">
        <v>41313</v>
      </c>
      <c r="DL86">
        <v>86.125</v>
      </c>
      <c r="DM86" s="1">
        <v>41375</v>
      </c>
      <c r="DN86">
        <v>89.45</v>
      </c>
      <c r="DO86" s="1">
        <v>41403</v>
      </c>
      <c r="DP86">
        <v>91.224999999999994</v>
      </c>
      <c r="DQ86" s="1">
        <v>41436</v>
      </c>
      <c r="DR86">
        <v>96.6</v>
      </c>
      <c r="DS86" s="1">
        <v>41494</v>
      </c>
      <c r="DT86">
        <v>85.25</v>
      </c>
      <c r="DU86" s="1">
        <v>41555</v>
      </c>
      <c r="DV86">
        <v>88.2</v>
      </c>
      <c r="DW86" s="1">
        <v>41617</v>
      </c>
      <c r="DX86">
        <v>89.85</v>
      </c>
      <c r="DY86" s="1">
        <v>41680</v>
      </c>
      <c r="DZ86">
        <v>94.75</v>
      </c>
      <c r="EA86" s="1">
        <v>41739</v>
      </c>
      <c r="EB86">
        <v>121.15</v>
      </c>
      <c r="EC86" s="1">
        <v>41768</v>
      </c>
      <c r="ED86">
        <v>124.55</v>
      </c>
      <c r="EE86" s="1">
        <v>41800</v>
      </c>
      <c r="EF86">
        <v>129.75</v>
      </c>
      <c r="EG86" s="1">
        <v>41862</v>
      </c>
      <c r="EH86">
        <v>100.175</v>
      </c>
      <c r="EI86" s="1">
        <v>41920</v>
      </c>
      <c r="EJ86">
        <v>95.174999999999997</v>
      </c>
      <c r="EK86" s="1">
        <v>41982</v>
      </c>
      <c r="EL86">
        <v>84.6</v>
      </c>
      <c r="EM86" s="1">
        <v>42045</v>
      </c>
      <c r="EN86">
        <v>66.575000000000003</v>
      </c>
      <c r="EO86" s="1">
        <v>42107</v>
      </c>
      <c r="EP86">
        <v>78.775000000000006</v>
      </c>
      <c r="EQ86" s="1">
        <v>42135</v>
      </c>
      <c r="ER86">
        <v>83.775000000000006</v>
      </c>
      <c r="ES86" s="1">
        <v>42164</v>
      </c>
      <c r="ET86">
        <v>79.400000000000006</v>
      </c>
      <c r="EU86" s="1">
        <v>42226</v>
      </c>
      <c r="EV86">
        <v>62.975000000000001</v>
      </c>
      <c r="EW86" s="1">
        <v>42285</v>
      </c>
      <c r="EX86">
        <v>66.150000000000006</v>
      </c>
      <c r="EY86" s="1">
        <v>42347</v>
      </c>
      <c r="EZ86">
        <v>59.25</v>
      </c>
      <c r="FA86" s="1">
        <v>42410</v>
      </c>
      <c r="FB86">
        <v>68.349999999999994</v>
      </c>
      <c r="FC86" s="1">
        <v>42473</v>
      </c>
      <c r="FD86">
        <v>78.099999999999994</v>
      </c>
      <c r="FE86" s="1">
        <v>42500</v>
      </c>
      <c r="FF86">
        <v>81.674999999999997</v>
      </c>
      <c r="FG86" s="1">
        <v>42530</v>
      </c>
      <c r="FH86">
        <v>86.474999999999994</v>
      </c>
      <c r="FI86" s="1">
        <v>42590</v>
      </c>
      <c r="FJ86">
        <v>58.85</v>
      </c>
      <c r="FK86" s="1">
        <v>42653</v>
      </c>
      <c r="FL86">
        <v>42.375</v>
      </c>
      <c r="FM86" s="1">
        <v>42713</v>
      </c>
      <c r="FN86">
        <v>61.55</v>
      </c>
      <c r="FO86" s="1">
        <v>42774</v>
      </c>
      <c r="FP86">
        <v>71.724999999999994</v>
      </c>
      <c r="FQ86" s="1">
        <v>42837</v>
      </c>
      <c r="FR86">
        <v>72.275000000000006</v>
      </c>
      <c r="FS86" s="1">
        <v>42864</v>
      </c>
      <c r="FT86">
        <v>77.5</v>
      </c>
      <c r="FU86" s="1">
        <v>42895</v>
      </c>
      <c r="FV86">
        <v>82.05</v>
      </c>
      <c r="FW86" s="1">
        <v>42956</v>
      </c>
      <c r="FX86">
        <v>68.25</v>
      </c>
      <c r="FY86" s="1">
        <v>43017</v>
      </c>
      <c r="FZ86">
        <v>60.95</v>
      </c>
      <c r="GA86" s="1">
        <v>43080</v>
      </c>
      <c r="GB86">
        <v>67.025000000000006</v>
      </c>
      <c r="GC86" s="1">
        <v>43139</v>
      </c>
      <c r="GD86">
        <v>69.45</v>
      </c>
      <c r="GE86" s="1">
        <v>43202</v>
      </c>
      <c r="GF86">
        <v>77.25</v>
      </c>
      <c r="GG86" s="1">
        <v>43229</v>
      </c>
      <c r="GH86">
        <v>77.599999999999994</v>
      </c>
      <c r="GI86" s="1">
        <v>43262</v>
      </c>
      <c r="GJ86">
        <v>75.55</v>
      </c>
      <c r="GK86" s="1">
        <v>43320</v>
      </c>
      <c r="GL86">
        <v>48.4</v>
      </c>
      <c r="GM86" s="1">
        <v>43381</v>
      </c>
      <c r="GN86">
        <v>57.55</v>
      </c>
      <c r="GO86" s="1">
        <v>43444</v>
      </c>
      <c r="GP86">
        <v>66.825000000000003</v>
      </c>
      <c r="GQ86" s="1">
        <v>43504</v>
      </c>
      <c r="GR86">
        <v>58.424999999999997</v>
      </c>
      <c r="GS86" s="1">
        <v>43565</v>
      </c>
      <c r="GT86">
        <v>96.45</v>
      </c>
      <c r="GU86" s="1">
        <v>43594</v>
      </c>
      <c r="GV86">
        <v>90.974999999999994</v>
      </c>
      <c r="GW86" s="1">
        <v>43627</v>
      </c>
      <c r="GX86">
        <v>82.974999999999994</v>
      </c>
      <c r="GY86" s="1">
        <v>43686</v>
      </c>
      <c r="GZ86">
        <v>66.974999999999994</v>
      </c>
      <c r="HA86" s="1">
        <v>43746</v>
      </c>
      <c r="HB86">
        <v>67.400000000000006</v>
      </c>
      <c r="HC86" s="1">
        <v>43808</v>
      </c>
      <c r="HD86">
        <v>66.7</v>
      </c>
    </row>
    <row r="87" spans="1:212" x14ac:dyDescent="0.3">
      <c r="A87" s="1">
        <v>38331</v>
      </c>
      <c r="B87">
        <v>71.599999999999994</v>
      </c>
      <c r="C87" s="1">
        <v>38392</v>
      </c>
      <c r="D87">
        <v>73.775000000000006</v>
      </c>
      <c r="E87" s="1">
        <v>38455</v>
      </c>
      <c r="F87">
        <v>77.325000000000003</v>
      </c>
      <c r="G87" s="1">
        <v>38483</v>
      </c>
      <c r="H87">
        <v>76.424999999999997</v>
      </c>
      <c r="I87" s="1">
        <v>38513</v>
      </c>
      <c r="J87">
        <v>67.974999999999994</v>
      </c>
      <c r="K87" s="1">
        <v>38573</v>
      </c>
      <c r="L87">
        <v>59.225000000000001</v>
      </c>
      <c r="M87" s="1">
        <v>38636</v>
      </c>
      <c r="N87">
        <v>63.5</v>
      </c>
      <c r="O87" s="1">
        <v>38698</v>
      </c>
      <c r="P87">
        <v>65.849999999999994</v>
      </c>
      <c r="Q87" s="1">
        <v>38757</v>
      </c>
      <c r="R87">
        <v>62.225000000000001</v>
      </c>
      <c r="S87" s="1">
        <v>38820</v>
      </c>
      <c r="T87">
        <v>64.8</v>
      </c>
      <c r="U87" s="1">
        <v>38847</v>
      </c>
      <c r="V87">
        <v>67.424999999999997</v>
      </c>
      <c r="W87" s="1">
        <v>38880</v>
      </c>
      <c r="X87">
        <v>69.25</v>
      </c>
      <c r="Y87" s="1">
        <v>38939</v>
      </c>
      <c r="Z87">
        <v>64.400000000000006</v>
      </c>
      <c r="AA87" s="1">
        <v>39000</v>
      </c>
      <c r="AB87">
        <v>59.25</v>
      </c>
      <c r="AC87" s="1">
        <v>39063</v>
      </c>
      <c r="AD87">
        <v>63.375</v>
      </c>
      <c r="AE87" s="1">
        <v>39122</v>
      </c>
      <c r="AF87">
        <v>66.849999999999994</v>
      </c>
      <c r="AG87" s="1">
        <v>39185</v>
      </c>
      <c r="AH87">
        <v>77</v>
      </c>
      <c r="AI87" s="1">
        <v>39212</v>
      </c>
      <c r="AJ87">
        <v>73.974999999999994</v>
      </c>
      <c r="AK87" s="1">
        <v>39245</v>
      </c>
      <c r="AL87">
        <v>75.125</v>
      </c>
      <c r="AM87" s="1">
        <v>39303</v>
      </c>
      <c r="AN87">
        <v>71.2</v>
      </c>
      <c r="AO87" s="1">
        <v>39364</v>
      </c>
      <c r="AP87">
        <v>59.725000000000001</v>
      </c>
      <c r="AQ87" s="1">
        <v>39427</v>
      </c>
      <c r="AR87">
        <v>63.024999999999999</v>
      </c>
      <c r="AS87" s="1">
        <v>39490</v>
      </c>
      <c r="AT87">
        <v>65.875</v>
      </c>
      <c r="AU87" s="1">
        <v>39552</v>
      </c>
      <c r="AV87">
        <v>71.924999999999997</v>
      </c>
      <c r="AW87" s="1">
        <v>39580</v>
      </c>
      <c r="AX87">
        <v>76.349999999999994</v>
      </c>
      <c r="AY87" s="1">
        <v>39610</v>
      </c>
      <c r="AZ87">
        <v>74.599999999999994</v>
      </c>
      <c r="BA87" s="1">
        <v>39671</v>
      </c>
      <c r="BB87">
        <v>77.2</v>
      </c>
      <c r="BC87" s="1">
        <v>39730</v>
      </c>
      <c r="BD87">
        <v>61.125</v>
      </c>
      <c r="BE87" s="1">
        <v>39792</v>
      </c>
      <c r="BF87">
        <v>63.125</v>
      </c>
      <c r="BG87" s="1">
        <v>39855</v>
      </c>
      <c r="BH87">
        <v>62.274999999999999</v>
      </c>
      <c r="BI87" s="1">
        <v>39917</v>
      </c>
      <c r="BJ87">
        <v>72.599999999999994</v>
      </c>
      <c r="BK87" s="1">
        <v>39945</v>
      </c>
      <c r="BL87">
        <v>70.599999999999994</v>
      </c>
      <c r="BM87" s="1">
        <v>39974</v>
      </c>
      <c r="BN87">
        <v>59.274999999999999</v>
      </c>
      <c r="BO87" s="1">
        <v>40037</v>
      </c>
      <c r="BP87">
        <v>43.975000000000001</v>
      </c>
      <c r="BQ87" s="1">
        <v>40095</v>
      </c>
      <c r="BR87">
        <v>52.774999999999999</v>
      </c>
      <c r="BS87" s="1">
        <v>40157</v>
      </c>
      <c r="BT87">
        <v>65.424999999999997</v>
      </c>
      <c r="BU87" s="1">
        <v>40220</v>
      </c>
      <c r="BV87">
        <v>67.674999999999997</v>
      </c>
      <c r="BW87" s="1">
        <v>40282</v>
      </c>
      <c r="BX87">
        <v>84.95</v>
      </c>
      <c r="BY87" s="1">
        <v>40310</v>
      </c>
      <c r="BZ87">
        <v>86.075000000000003</v>
      </c>
      <c r="CA87" s="1">
        <v>40339</v>
      </c>
      <c r="CB87">
        <v>80.05</v>
      </c>
      <c r="CC87" s="1">
        <v>40400</v>
      </c>
      <c r="CD87">
        <v>74.075000000000003</v>
      </c>
      <c r="CE87" s="1">
        <v>40462</v>
      </c>
      <c r="CF87">
        <v>72.625</v>
      </c>
      <c r="CG87" s="1">
        <v>40522</v>
      </c>
      <c r="CH87">
        <v>75.150000000000006</v>
      </c>
      <c r="CI87" s="1">
        <v>40583</v>
      </c>
      <c r="CJ87">
        <v>91.25</v>
      </c>
      <c r="CK87" s="1">
        <v>40645</v>
      </c>
      <c r="CL87">
        <v>99.35</v>
      </c>
      <c r="CM87" s="1">
        <v>40674</v>
      </c>
      <c r="CN87">
        <v>93.424999999999997</v>
      </c>
      <c r="CO87" s="1">
        <v>40704</v>
      </c>
      <c r="CP87">
        <v>92.825000000000003</v>
      </c>
      <c r="CQ87" s="1">
        <v>40765</v>
      </c>
      <c r="CR87">
        <v>86.85</v>
      </c>
      <c r="CS87" s="1">
        <v>40827</v>
      </c>
      <c r="CT87">
        <v>86.775000000000006</v>
      </c>
      <c r="CU87" s="1">
        <v>40889</v>
      </c>
      <c r="CV87">
        <v>86.6</v>
      </c>
      <c r="CW87" s="1">
        <v>40949</v>
      </c>
      <c r="CX87">
        <v>88.3</v>
      </c>
      <c r="CY87" s="1">
        <v>41012</v>
      </c>
      <c r="CZ87">
        <v>90.224999999999994</v>
      </c>
      <c r="DA87" s="1">
        <v>41039</v>
      </c>
      <c r="DB87">
        <v>84.775000000000006</v>
      </c>
      <c r="DC87" s="1">
        <v>41072</v>
      </c>
      <c r="DD87">
        <v>91.75</v>
      </c>
      <c r="DE87" s="1">
        <v>41130</v>
      </c>
      <c r="DF87">
        <v>75.95</v>
      </c>
      <c r="DG87" s="1">
        <v>41191</v>
      </c>
      <c r="DH87">
        <v>76.8</v>
      </c>
      <c r="DI87" s="1">
        <v>41254</v>
      </c>
      <c r="DJ87">
        <v>84.15</v>
      </c>
      <c r="DK87" s="1">
        <v>41316</v>
      </c>
      <c r="DL87">
        <v>86.375</v>
      </c>
      <c r="DM87" s="1">
        <v>41376</v>
      </c>
      <c r="DN87">
        <v>89.9</v>
      </c>
      <c r="DO87" s="1">
        <v>41404</v>
      </c>
      <c r="DP87">
        <v>90.9</v>
      </c>
      <c r="DQ87" s="1">
        <v>41437</v>
      </c>
      <c r="DR87">
        <v>97.6</v>
      </c>
      <c r="DS87" s="1">
        <v>41495</v>
      </c>
      <c r="DT87">
        <v>84.974999999999994</v>
      </c>
      <c r="DU87" s="1">
        <v>41556</v>
      </c>
      <c r="DV87">
        <v>86.525000000000006</v>
      </c>
      <c r="DW87" s="1">
        <v>41618</v>
      </c>
      <c r="DX87">
        <v>88.724999999999994</v>
      </c>
      <c r="DY87" s="1">
        <v>41681</v>
      </c>
      <c r="DZ87">
        <v>94.174999999999997</v>
      </c>
      <c r="EA87" s="1">
        <v>41740</v>
      </c>
      <c r="EB87">
        <v>121.22499999999999</v>
      </c>
      <c r="EC87" s="1">
        <v>41771</v>
      </c>
      <c r="ED87">
        <v>125.15</v>
      </c>
      <c r="EE87" s="1">
        <v>41801</v>
      </c>
      <c r="EF87">
        <v>129.94999999999999</v>
      </c>
      <c r="EG87" s="1">
        <v>41863</v>
      </c>
      <c r="EH87">
        <v>97.174999999999997</v>
      </c>
      <c r="EI87" s="1">
        <v>41921</v>
      </c>
      <c r="EJ87">
        <v>95.625</v>
      </c>
      <c r="EK87" s="1">
        <v>41983</v>
      </c>
      <c r="EL87">
        <v>84.55</v>
      </c>
      <c r="EM87" s="1">
        <v>42046</v>
      </c>
      <c r="EN87">
        <v>63.825000000000003</v>
      </c>
      <c r="EO87" s="1">
        <v>42108</v>
      </c>
      <c r="EP87">
        <v>78.474999999999994</v>
      </c>
      <c r="EQ87" s="1">
        <v>42136</v>
      </c>
      <c r="ER87">
        <v>84.95</v>
      </c>
      <c r="ES87" s="1">
        <v>42165</v>
      </c>
      <c r="ET87">
        <v>79.25</v>
      </c>
      <c r="EU87" s="1">
        <v>42227</v>
      </c>
      <c r="EV87">
        <v>62.35</v>
      </c>
      <c r="EW87" s="1">
        <v>42286</v>
      </c>
      <c r="EX87">
        <v>66.125</v>
      </c>
      <c r="EY87" s="1">
        <v>42348</v>
      </c>
      <c r="EZ87">
        <v>59.225000000000001</v>
      </c>
      <c r="FA87" s="1">
        <v>42411</v>
      </c>
      <c r="FB87">
        <v>69.45</v>
      </c>
      <c r="FC87" s="1">
        <v>42474</v>
      </c>
      <c r="FD87">
        <v>77.125</v>
      </c>
      <c r="FE87" s="1">
        <v>42501</v>
      </c>
      <c r="FF87">
        <v>83.2</v>
      </c>
      <c r="FG87" s="1">
        <v>42531</v>
      </c>
      <c r="FH87">
        <v>86.625</v>
      </c>
      <c r="FI87" s="1">
        <v>42591</v>
      </c>
      <c r="FJ87">
        <v>58.2</v>
      </c>
      <c r="FK87" s="1">
        <v>42654</v>
      </c>
      <c r="FL87">
        <v>42.774999999999999</v>
      </c>
      <c r="FM87" s="1">
        <v>42716</v>
      </c>
      <c r="FN87">
        <v>62.174999999999997</v>
      </c>
      <c r="FO87" s="1">
        <v>42775</v>
      </c>
      <c r="FP87">
        <v>70.775000000000006</v>
      </c>
      <c r="FQ87" s="1">
        <v>42838</v>
      </c>
      <c r="FR87">
        <v>72.5</v>
      </c>
      <c r="FS87" s="1">
        <v>42865</v>
      </c>
      <c r="FT87">
        <v>77.275000000000006</v>
      </c>
      <c r="FU87" s="1">
        <v>42898</v>
      </c>
      <c r="FV87">
        <v>80</v>
      </c>
      <c r="FW87" s="1">
        <v>42957</v>
      </c>
      <c r="FX87">
        <v>67.974999999999994</v>
      </c>
      <c r="FY87" s="1">
        <v>43018</v>
      </c>
      <c r="FZ87">
        <v>61.55</v>
      </c>
      <c r="GA87" s="1">
        <v>43081</v>
      </c>
      <c r="GB87">
        <v>66.525000000000006</v>
      </c>
      <c r="GC87" s="1">
        <v>43140</v>
      </c>
      <c r="GD87">
        <v>68.849999999999994</v>
      </c>
      <c r="GE87" s="1">
        <v>43203</v>
      </c>
      <c r="GF87">
        <v>77.650000000000006</v>
      </c>
      <c r="GG87" s="1">
        <v>43230</v>
      </c>
      <c r="GH87">
        <v>78.075000000000003</v>
      </c>
      <c r="GI87" s="1">
        <v>43263</v>
      </c>
      <c r="GJ87">
        <v>77.525000000000006</v>
      </c>
      <c r="GK87" s="1">
        <v>43321</v>
      </c>
      <c r="GL87">
        <v>51.4</v>
      </c>
      <c r="GM87" s="1">
        <v>43382</v>
      </c>
      <c r="GN87">
        <v>56.575000000000003</v>
      </c>
      <c r="GO87" s="1">
        <v>43445</v>
      </c>
      <c r="GP87">
        <v>65.2</v>
      </c>
      <c r="GQ87" s="1">
        <v>43507</v>
      </c>
      <c r="GR87">
        <v>59.075000000000003</v>
      </c>
      <c r="GS87" s="1">
        <v>43566</v>
      </c>
      <c r="GT87">
        <v>97.7</v>
      </c>
      <c r="GU87" s="1">
        <v>43595</v>
      </c>
      <c r="GV87">
        <v>90.75</v>
      </c>
      <c r="GW87" s="1">
        <v>43628</v>
      </c>
      <c r="GX87">
        <v>82.525000000000006</v>
      </c>
      <c r="GY87" s="1">
        <v>43689</v>
      </c>
      <c r="GZ87">
        <v>67.075000000000003</v>
      </c>
      <c r="HA87" s="1">
        <v>43747</v>
      </c>
      <c r="HB87">
        <v>69.474999999999994</v>
      </c>
      <c r="HC87" s="1">
        <v>43809</v>
      </c>
      <c r="HD87">
        <v>67.974999999999994</v>
      </c>
    </row>
    <row r="88" spans="1:212" x14ac:dyDescent="0.3">
      <c r="A88" s="1">
        <v>38334</v>
      </c>
      <c r="B88">
        <v>72.174999999999997</v>
      </c>
      <c r="C88" s="1">
        <v>38393</v>
      </c>
      <c r="D88">
        <v>71.775000000000006</v>
      </c>
      <c r="E88" s="1">
        <v>38456</v>
      </c>
      <c r="F88">
        <v>77.25</v>
      </c>
      <c r="G88" s="1">
        <v>38484</v>
      </c>
      <c r="H88">
        <v>76.775000000000006</v>
      </c>
      <c r="I88" s="1">
        <v>38516</v>
      </c>
      <c r="J88">
        <v>67.849999999999994</v>
      </c>
      <c r="K88" s="1">
        <v>38574</v>
      </c>
      <c r="L88">
        <v>58.15</v>
      </c>
      <c r="M88" s="1">
        <v>38637</v>
      </c>
      <c r="N88">
        <v>62.375</v>
      </c>
      <c r="O88" s="1">
        <v>38699</v>
      </c>
      <c r="P88">
        <v>66.575000000000003</v>
      </c>
      <c r="Q88" s="1">
        <v>38758</v>
      </c>
      <c r="R88">
        <v>62.8</v>
      </c>
      <c r="S88" s="1">
        <v>38824</v>
      </c>
      <c r="T88">
        <v>64.625</v>
      </c>
      <c r="U88" s="1">
        <v>38848</v>
      </c>
      <c r="V88">
        <v>67.275000000000006</v>
      </c>
      <c r="W88" s="1">
        <v>38881</v>
      </c>
      <c r="X88">
        <v>71.474999999999994</v>
      </c>
      <c r="Y88" s="1">
        <v>38940</v>
      </c>
      <c r="Z88">
        <v>64.5</v>
      </c>
      <c r="AA88" s="1">
        <v>39001</v>
      </c>
      <c r="AB88">
        <v>59.825000000000003</v>
      </c>
      <c r="AC88" s="1">
        <v>39064</v>
      </c>
      <c r="AD88">
        <v>63.524999999999999</v>
      </c>
      <c r="AE88" s="1">
        <v>39125</v>
      </c>
      <c r="AF88">
        <v>67.525000000000006</v>
      </c>
      <c r="AG88" s="1">
        <v>39188</v>
      </c>
      <c r="AH88">
        <v>77.849999999999994</v>
      </c>
      <c r="AI88" s="1">
        <v>39213</v>
      </c>
      <c r="AJ88">
        <v>74.45</v>
      </c>
      <c r="AK88" s="1">
        <v>39246</v>
      </c>
      <c r="AL88">
        <v>74.674999999999997</v>
      </c>
      <c r="AM88" s="1">
        <v>39304</v>
      </c>
      <c r="AN88">
        <v>70.8</v>
      </c>
      <c r="AO88" s="1">
        <v>39365</v>
      </c>
      <c r="AP88">
        <v>59.774999999999999</v>
      </c>
      <c r="AQ88" s="1">
        <v>39428</v>
      </c>
      <c r="AR88">
        <v>61.75</v>
      </c>
      <c r="AS88" s="1">
        <v>39491</v>
      </c>
      <c r="AT88">
        <v>64.150000000000006</v>
      </c>
      <c r="AU88" s="1">
        <v>39553</v>
      </c>
      <c r="AV88">
        <v>74.099999999999994</v>
      </c>
      <c r="AW88" s="1">
        <v>39581</v>
      </c>
      <c r="AX88">
        <v>76.75</v>
      </c>
      <c r="AY88" s="1">
        <v>39611</v>
      </c>
      <c r="AZ88">
        <v>74.099999999999994</v>
      </c>
      <c r="BA88" s="1">
        <v>39672</v>
      </c>
      <c r="BB88">
        <v>75.849999999999994</v>
      </c>
      <c r="BC88" s="1">
        <v>39731</v>
      </c>
      <c r="BD88">
        <v>59.875</v>
      </c>
      <c r="BE88" s="1">
        <v>39793</v>
      </c>
      <c r="BF88">
        <v>62.375</v>
      </c>
      <c r="BG88" s="1">
        <v>39856</v>
      </c>
      <c r="BH88">
        <v>63.8</v>
      </c>
      <c r="BI88" s="1">
        <v>39918</v>
      </c>
      <c r="BJ88">
        <v>73.05</v>
      </c>
      <c r="BK88" s="1">
        <v>39946</v>
      </c>
      <c r="BL88">
        <v>69.474999999999994</v>
      </c>
      <c r="BM88" s="1">
        <v>39975</v>
      </c>
      <c r="BN88">
        <v>60.4</v>
      </c>
      <c r="BO88" s="1">
        <v>40038</v>
      </c>
      <c r="BP88">
        <v>45.4</v>
      </c>
      <c r="BQ88" s="1">
        <v>40098</v>
      </c>
      <c r="BR88">
        <v>53.825000000000003</v>
      </c>
      <c r="BS88" s="1">
        <v>40158</v>
      </c>
      <c r="BT88">
        <v>65.424999999999997</v>
      </c>
      <c r="BU88" s="1">
        <v>40221</v>
      </c>
      <c r="BV88">
        <v>68.2</v>
      </c>
      <c r="BW88" s="1">
        <v>40283</v>
      </c>
      <c r="BX88">
        <v>86.075000000000003</v>
      </c>
      <c r="BY88" s="1">
        <v>40311</v>
      </c>
      <c r="BZ88">
        <v>85.25</v>
      </c>
      <c r="CA88" s="1">
        <v>40340</v>
      </c>
      <c r="CB88">
        <v>80.349999999999994</v>
      </c>
      <c r="CC88" s="1">
        <v>40401</v>
      </c>
      <c r="CD88">
        <v>73.650000000000006</v>
      </c>
      <c r="CE88" s="1">
        <v>40463</v>
      </c>
      <c r="CF88">
        <v>72.775000000000006</v>
      </c>
      <c r="CG88" s="1">
        <v>40525</v>
      </c>
      <c r="CH88">
        <v>76.325000000000003</v>
      </c>
      <c r="CI88" s="1">
        <v>40584</v>
      </c>
      <c r="CJ88">
        <v>93.7</v>
      </c>
      <c r="CK88" s="1">
        <v>40646</v>
      </c>
      <c r="CL88">
        <v>101.45</v>
      </c>
      <c r="CM88" s="1">
        <v>40675</v>
      </c>
      <c r="CN88">
        <v>94.15</v>
      </c>
      <c r="CO88" s="1">
        <v>40707</v>
      </c>
      <c r="CP88">
        <v>92.375</v>
      </c>
      <c r="CQ88" s="1">
        <v>40766</v>
      </c>
      <c r="CR88">
        <v>88.1</v>
      </c>
      <c r="CS88" s="1">
        <v>40828</v>
      </c>
      <c r="CT88">
        <v>87.45</v>
      </c>
      <c r="CU88" s="1">
        <v>40890</v>
      </c>
      <c r="CV88">
        <v>86.4</v>
      </c>
      <c r="CW88" s="1">
        <v>40952</v>
      </c>
      <c r="CX88">
        <v>87.974999999999994</v>
      </c>
      <c r="CY88" s="1">
        <v>41015</v>
      </c>
      <c r="CZ88">
        <v>88.724999999999994</v>
      </c>
      <c r="DA88" s="1">
        <v>41040</v>
      </c>
      <c r="DB88">
        <v>85.15</v>
      </c>
      <c r="DC88" s="1">
        <v>41073</v>
      </c>
      <c r="DD88">
        <v>92</v>
      </c>
      <c r="DE88" s="1">
        <v>41131</v>
      </c>
      <c r="DF88">
        <v>75.525000000000006</v>
      </c>
      <c r="DG88" s="1">
        <v>41192</v>
      </c>
      <c r="DH88">
        <v>78.099999999999994</v>
      </c>
      <c r="DI88" s="1">
        <v>41255</v>
      </c>
      <c r="DJ88">
        <v>85.65</v>
      </c>
      <c r="DK88" s="1">
        <v>41317</v>
      </c>
      <c r="DL88">
        <v>86</v>
      </c>
      <c r="DM88" s="1">
        <v>41379</v>
      </c>
      <c r="DN88">
        <v>88.6</v>
      </c>
      <c r="DO88" s="1">
        <v>41407</v>
      </c>
      <c r="DP88">
        <v>91.025000000000006</v>
      </c>
      <c r="DQ88" s="1">
        <v>41438</v>
      </c>
      <c r="DR88">
        <v>97.3</v>
      </c>
      <c r="DS88" s="1">
        <v>41498</v>
      </c>
      <c r="DT88">
        <v>86.2</v>
      </c>
      <c r="DU88" s="1">
        <v>41557</v>
      </c>
      <c r="DV88">
        <v>86.65</v>
      </c>
      <c r="DW88" s="1">
        <v>41619</v>
      </c>
      <c r="DX88">
        <v>87.775000000000006</v>
      </c>
      <c r="DY88" s="1">
        <v>41682</v>
      </c>
      <c r="DZ88">
        <v>94.375</v>
      </c>
      <c r="EA88" s="1">
        <v>41743</v>
      </c>
      <c r="EB88">
        <v>122.65</v>
      </c>
      <c r="EC88" s="1">
        <v>41772</v>
      </c>
      <c r="ED88">
        <v>125.4</v>
      </c>
      <c r="EE88" s="1">
        <v>41802</v>
      </c>
      <c r="EF88">
        <v>130.80000000000001</v>
      </c>
      <c r="EG88" s="1">
        <v>41864</v>
      </c>
      <c r="EH88">
        <v>97.4</v>
      </c>
      <c r="EI88" s="1">
        <v>41922</v>
      </c>
      <c r="EJ88">
        <v>94.4</v>
      </c>
      <c r="EK88" s="1">
        <v>41984</v>
      </c>
      <c r="EL88">
        <v>84.35</v>
      </c>
      <c r="EM88" s="1">
        <v>42047</v>
      </c>
      <c r="EN88">
        <v>64.5</v>
      </c>
      <c r="EO88" s="1">
        <v>42109</v>
      </c>
      <c r="EP88">
        <v>75.474999999999994</v>
      </c>
      <c r="EQ88" s="1">
        <v>42137</v>
      </c>
      <c r="ER88">
        <v>85.25</v>
      </c>
      <c r="ES88" s="1">
        <v>42166</v>
      </c>
      <c r="ET88">
        <v>78.525000000000006</v>
      </c>
      <c r="EU88" s="1">
        <v>42228</v>
      </c>
      <c r="EV88">
        <v>63.375</v>
      </c>
      <c r="EW88" s="1">
        <v>42289</v>
      </c>
      <c r="EX88">
        <v>66.5</v>
      </c>
      <c r="EY88" s="1">
        <v>42349</v>
      </c>
      <c r="EZ88">
        <v>60.55</v>
      </c>
      <c r="FA88" s="1">
        <v>42412</v>
      </c>
      <c r="FB88">
        <v>70.375</v>
      </c>
      <c r="FC88" s="1">
        <v>42475</v>
      </c>
      <c r="FD88">
        <v>77.625</v>
      </c>
      <c r="FE88" s="1">
        <v>42502</v>
      </c>
      <c r="FF88">
        <v>83.25</v>
      </c>
      <c r="FG88" s="1">
        <v>42534</v>
      </c>
      <c r="FH88">
        <v>87.825000000000003</v>
      </c>
      <c r="FI88" s="1">
        <v>42592</v>
      </c>
      <c r="FJ88">
        <v>58.975000000000001</v>
      </c>
      <c r="FK88" s="1">
        <v>42655</v>
      </c>
      <c r="FL88">
        <v>44.05</v>
      </c>
      <c r="FM88" s="1">
        <v>42717</v>
      </c>
      <c r="FN88">
        <v>61.75</v>
      </c>
      <c r="FO88" s="1">
        <v>42776</v>
      </c>
      <c r="FP88">
        <v>71.075000000000003</v>
      </c>
      <c r="FQ88" s="1">
        <v>42842</v>
      </c>
      <c r="FR88">
        <v>72.349999999999994</v>
      </c>
      <c r="FS88" s="1">
        <v>42866</v>
      </c>
      <c r="FT88">
        <v>77.075000000000003</v>
      </c>
      <c r="FU88" s="1">
        <v>42899</v>
      </c>
      <c r="FV88">
        <v>80.224999999999994</v>
      </c>
      <c r="FW88" s="1">
        <v>42958</v>
      </c>
      <c r="FX88">
        <v>68.625</v>
      </c>
      <c r="FY88" s="1">
        <v>43019</v>
      </c>
      <c r="FZ88">
        <v>62.5</v>
      </c>
      <c r="GA88" s="1">
        <v>43082</v>
      </c>
      <c r="GB88">
        <v>66.8</v>
      </c>
      <c r="GC88" s="1">
        <v>43143</v>
      </c>
      <c r="GD88">
        <v>70.525000000000006</v>
      </c>
      <c r="GE88" s="1">
        <v>43206</v>
      </c>
      <c r="GF88">
        <v>76.8</v>
      </c>
      <c r="GG88" s="1">
        <v>43231</v>
      </c>
      <c r="GH88">
        <v>76.974999999999994</v>
      </c>
      <c r="GI88" s="1">
        <v>43264</v>
      </c>
      <c r="GJ88">
        <v>79.650000000000006</v>
      </c>
      <c r="GK88" s="1">
        <v>43322</v>
      </c>
      <c r="GL88">
        <v>51.174999999999997</v>
      </c>
      <c r="GM88" s="1">
        <v>43383</v>
      </c>
      <c r="GN88">
        <v>55.95</v>
      </c>
      <c r="GO88" s="1">
        <v>43446</v>
      </c>
      <c r="GP88">
        <v>65.7</v>
      </c>
      <c r="GQ88" s="1">
        <v>43508</v>
      </c>
      <c r="GR88">
        <v>60.325000000000003</v>
      </c>
      <c r="GS88" s="1">
        <v>43567</v>
      </c>
      <c r="GT88">
        <v>98.5</v>
      </c>
      <c r="GU88" s="1">
        <v>43598</v>
      </c>
      <c r="GV88">
        <v>87.75</v>
      </c>
      <c r="GW88" s="1">
        <v>43629</v>
      </c>
      <c r="GX88">
        <v>82.825000000000003</v>
      </c>
      <c r="GY88" s="1">
        <v>43690</v>
      </c>
      <c r="GZ88">
        <v>64.575000000000003</v>
      </c>
      <c r="HA88" s="1">
        <v>43748</v>
      </c>
      <c r="HB88">
        <v>68.474999999999994</v>
      </c>
      <c r="HC88" s="1">
        <v>43810</v>
      </c>
      <c r="HD88">
        <v>67.724999999999994</v>
      </c>
    </row>
    <row r="89" spans="1:212" x14ac:dyDescent="0.3">
      <c r="A89" s="1">
        <v>38335</v>
      </c>
      <c r="B89">
        <v>71.25</v>
      </c>
      <c r="C89" s="1">
        <v>38394</v>
      </c>
      <c r="D89">
        <v>72.525000000000006</v>
      </c>
      <c r="E89" s="1">
        <v>38457</v>
      </c>
      <c r="F89">
        <v>77.900000000000006</v>
      </c>
      <c r="G89" s="1">
        <v>38485</v>
      </c>
      <c r="H89">
        <v>75.724999999999994</v>
      </c>
      <c r="I89" s="1">
        <v>38517</v>
      </c>
      <c r="J89">
        <v>65.974999999999994</v>
      </c>
      <c r="K89" s="1">
        <v>38575</v>
      </c>
      <c r="L89">
        <v>58.15</v>
      </c>
      <c r="M89" s="1">
        <v>38638</v>
      </c>
      <c r="N89">
        <v>62.524999999999999</v>
      </c>
      <c r="O89" s="1">
        <v>38700</v>
      </c>
      <c r="P89">
        <v>66.174999999999997</v>
      </c>
      <c r="Q89" s="1">
        <v>38761</v>
      </c>
      <c r="R89">
        <v>62.6</v>
      </c>
      <c r="S89" s="1">
        <v>38825</v>
      </c>
      <c r="T89">
        <v>64.724999999999994</v>
      </c>
      <c r="U89" s="1">
        <v>38849</v>
      </c>
      <c r="V89">
        <v>66.575000000000003</v>
      </c>
      <c r="W89" s="1">
        <v>38882</v>
      </c>
      <c r="X89">
        <v>70.55</v>
      </c>
      <c r="Y89" s="1">
        <v>38943</v>
      </c>
      <c r="Z89">
        <v>64.5</v>
      </c>
      <c r="AA89" s="1">
        <v>39002</v>
      </c>
      <c r="AB89">
        <v>61</v>
      </c>
      <c r="AC89" s="1">
        <v>39065</v>
      </c>
      <c r="AD89">
        <v>62.25</v>
      </c>
      <c r="AE89" s="1">
        <v>39126</v>
      </c>
      <c r="AF89">
        <v>67.275000000000006</v>
      </c>
      <c r="AG89" s="1">
        <v>39189</v>
      </c>
      <c r="AH89">
        <v>77.45</v>
      </c>
      <c r="AI89" s="1">
        <v>39216</v>
      </c>
      <c r="AJ89">
        <v>73.599999999999994</v>
      </c>
      <c r="AK89" s="1">
        <v>39247</v>
      </c>
      <c r="AL89">
        <v>75.400000000000006</v>
      </c>
      <c r="AM89" s="1">
        <v>39307</v>
      </c>
      <c r="AN89">
        <v>71.400000000000006</v>
      </c>
      <c r="AO89" s="1">
        <v>39366</v>
      </c>
      <c r="AP89">
        <v>60.524999999999999</v>
      </c>
      <c r="AQ89" s="1">
        <v>39429</v>
      </c>
      <c r="AR89">
        <v>61.424999999999997</v>
      </c>
      <c r="AS89" s="1">
        <v>39492</v>
      </c>
      <c r="AT89">
        <v>64.3</v>
      </c>
      <c r="AU89" s="1">
        <v>39554</v>
      </c>
      <c r="AV89">
        <v>73.974999999999994</v>
      </c>
      <c r="AW89" s="1">
        <v>39582</v>
      </c>
      <c r="AX89">
        <v>77.45</v>
      </c>
      <c r="AY89" s="1">
        <v>39612</v>
      </c>
      <c r="AZ89">
        <v>75.150000000000006</v>
      </c>
      <c r="BA89" s="1">
        <v>39673</v>
      </c>
      <c r="BB89">
        <v>76.224999999999994</v>
      </c>
      <c r="BC89" s="1">
        <v>39734</v>
      </c>
      <c r="BD89">
        <v>61.1</v>
      </c>
      <c r="BE89" s="1">
        <v>39794</v>
      </c>
      <c r="BF89">
        <v>62.274999999999999</v>
      </c>
      <c r="BG89" s="1">
        <v>39857</v>
      </c>
      <c r="BH89">
        <v>63.75</v>
      </c>
      <c r="BI89" s="1">
        <v>39919</v>
      </c>
      <c r="BJ89">
        <v>73.275000000000006</v>
      </c>
      <c r="BK89" s="1">
        <v>39947</v>
      </c>
      <c r="BL89">
        <v>68.650000000000006</v>
      </c>
      <c r="BM89" s="1">
        <v>39976</v>
      </c>
      <c r="BN89">
        <v>60.075000000000003</v>
      </c>
      <c r="BO89" s="1">
        <v>40039</v>
      </c>
      <c r="BP89">
        <v>44.65</v>
      </c>
      <c r="BQ89" s="1">
        <v>40099</v>
      </c>
      <c r="BR89">
        <v>53.674999999999997</v>
      </c>
      <c r="BS89" s="1">
        <v>40161</v>
      </c>
      <c r="BT89">
        <v>65.875</v>
      </c>
      <c r="BU89" s="1">
        <v>40225</v>
      </c>
      <c r="BV89">
        <v>68.275000000000006</v>
      </c>
      <c r="BW89" s="1">
        <v>40284</v>
      </c>
      <c r="BX89">
        <v>86.15</v>
      </c>
      <c r="BY89" s="1">
        <v>40312</v>
      </c>
      <c r="BZ89">
        <v>83.825000000000003</v>
      </c>
      <c r="CA89" s="1">
        <v>40343</v>
      </c>
      <c r="CB89">
        <v>81.775000000000006</v>
      </c>
      <c r="CC89" s="1">
        <v>40402</v>
      </c>
      <c r="CD89">
        <v>74.625</v>
      </c>
      <c r="CE89" s="1">
        <v>40464</v>
      </c>
      <c r="CF89">
        <v>71.7</v>
      </c>
      <c r="CG89" s="1">
        <v>40526</v>
      </c>
      <c r="CH89">
        <v>76.125</v>
      </c>
      <c r="CI89" s="1">
        <v>40585</v>
      </c>
      <c r="CJ89">
        <v>92.375</v>
      </c>
      <c r="CK89" s="1">
        <v>40647</v>
      </c>
      <c r="CL89">
        <v>102.625</v>
      </c>
      <c r="CM89" s="1">
        <v>40676</v>
      </c>
      <c r="CN89">
        <v>93.85</v>
      </c>
      <c r="CO89" s="1">
        <v>40708</v>
      </c>
      <c r="CP89">
        <v>94</v>
      </c>
      <c r="CQ89" s="1">
        <v>40767</v>
      </c>
      <c r="CR89">
        <v>89.474999999999994</v>
      </c>
      <c r="CS89" s="1">
        <v>40829</v>
      </c>
      <c r="CT89">
        <v>88.025000000000006</v>
      </c>
      <c r="CU89" s="1">
        <v>40891</v>
      </c>
      <c r="CV89">
        <v>86.325000000000003</v>
      </c>
      <c r="CW89" s="1">
        <v>40953</v>
      </c>
      <c r="CX89">
        <v>89.625</v>
      </c>
      <c r="CY89" s="1">
        <v>41016</v>
      </c>
      <c r="CZ89">
        <v>89.775000000000006</v>
      </c>
      <c r="DA89" s="1">
        <v>41043</v>
      </c>
      <c r="DB89">
        <v>85.525000000000006</v>
      </c>
      <c r="DC89" s="1">
        <v>41074</v>
      </c>
      <c r="DD89">
        <v>93</v>
      </c>
      <c r="DE89" s="1">
        <v>41134</v>
      </c>
      <c r="DF89">
        <v>77.05</v>
      </c>
      <c r="DG89" s="1">
        <v>41193</v>
      </c>
      <c r="DH89">
        <v>77.5</v>
      </c>
      <c r="DI89" s="1">
        <v>41256</v>
      </c>
      <c r="DJ89">
        <v>85.9</v>
      </c>
      <c r="DK89" s="1">
        <v>41318</v>
      </c>
      <c r="DL89">
        <v>85.8</v>
      </c>
      <c r="DM89" s="1">
        <v>41380</v>
      </c>
      <c r="DN89">
        <v>89.025000000000006</v>
      </c>
      <c r="DO89" s="1">
        <v>41408</v>
      </c>
      <c r="DP89">
        <v>92.4</v>
      </c>
      <c r="DQ89" s="1">
        <v>41439</v>
      </c>
      <c r="DR89">
        <v>96.75</v>
      </c>
      <c r="DS89" s="1">
        <v>41499</v>
      </c>
      <c r="DT89">
        <v>86.525000000000006</v>
      </c>
      <c r="DU89" s="1">
        <v>41558</v>
      </c>
      <c r="DV89">
        <v>86.5</v>
      </c>
      <c r="DW89" s="1">
        <v>41620</v>
      </c>
      <c r="DX89">
        <v>88</v>
      </c>
      <c r="DY89" s="1">
        <v>41683</v>
      </c>
      <c r="DZ89">
        <v>94.924999999999997</v>
      </c>
      <c r="EA89" s="1">
        <v>41744</v>
      </c>
      <c r="EB89">
        <v>122.52500000000001</v>
      </c>
      <c r="EC89" s="1">
        <v>41773</v>
      </c>
      <c r="ED89">
        <v>126.9</v>
      </c>
      <c r="EE89" s="1">
        <v>41803</v>
      </c>
      <c r="EF89">
        <v>131.27500000000001</v>
      </c>
      <c r="EG89" s="1">
        <v>41865</v>
      </c>
      <c r="EH89">
        <v>95.25</v>
      </c>
      <c r="EI89" s="1">
        <v>41925</v>
      </c>
      <c r="EJ89">
        <v>94.625</v>
      </c>
      <c r="EK89" s="1">
        <v>41985</v>
      </c>
      <c r="EL89">
        <v>83.25</v>
      </c>
      <c r="EM89" s="1">
        <v>42048</v>
      </c>
      <c r="EN89">
        <v>66.025000000000006</v>
      </c>
      <c r="EO89" s="1">
        <v>42110</v>
      </c>
      <c r="EP89">
        <v>76.375</v>
      </c>
      <c r="EQ89" s="1">
        <v>42138</v>
      </c>
      <c r="ER89">
        <v>84.65</v>
      </c>
      <c r="ES89" s="1">
        <v>42167</v>
      </c>
      <c r="ET89">
        <v>76.724999999999994</v>
      </c>
      <c r="EU89" s="1">
        <v>42229</v>
      </c>
      <c r="EV89">
        <v>65.05</v>
      </c>
      <c r="EW89" s="1">
        <v>42290</v>
      </c>
      <c r="EX89">
        <v>67.575000000000003</v>
      </c>
      <c r="EY89" s="1">
        <v>42352</v>
      </c>
      <c r="EZ89">
        <v>60.125</v>
      </c>
      <c r="FA89" s="1">
        <v>42416</v>
      </c>
      <c r="FB89">
        <v>70.150000000000006</v>
      </c>
      <c r="FC89" s="1">
        <v>42478</v>
      </c>
      <c r="FD89">
        <v>77.825000000000003</v>
      </c>
      <c r="FE89" s="1">
        <v>42503</v>
      </c>
      <c r="FF89">
        <v>82.55</v>
      </c>
      <c r="FG89" s="1">
        <v>42535</v>
      </c>
      <c r="FH89">
        <v>89.325000000000003</v>
      </c>
      <c r="FI89" s="1">
        <v>42593</v>
      </c>
      <c r="FJ89">
        <v>58.424999999999997</v>
      </c>
      <c r="FK89" s="1">
        <v>42656</v>
      </c>
      <c r="FL89">
        <v>44.174999999999997</v>
      </c>
      <c r="FM89" s="1">
        <v>42718</v>
      </c>
      <c r="FN89">
        <v>61.774999999999999</v>
      </c>
      <c r="FO89" s="1">
        <v>42779</v>
      </c>
      <c r="FP89">
        <v>69.7</v>
      </c>
      <c r="FQ89" s="1">
        <v>42843</v>
      </c>
      <c r="FR89">
        <v>71.5</v>
      </c>
      <c r="FS89" s="1">
        <v>42867</v>
      </c>
      <c r="FT89">
        <v>78.599999999999994</v>
      </c>
      <c r="FU89" s="1">
        <v>42900</v>
      </c>
      <c r="FV89">
        <v>80.400000000000006</v>
      </c>
      <c r="FW89" s="1">
        <v>42961</v>
      </c>
      <c r="FX89">
        <v>69.174999999999997</v>
      </c>
      <c r="FY89" s="1">
        <v>43020</v>
      </c>
      <c r="FZ89">
        <v>61.625</v>
      </c>
      <c r="GA89" s="1">
        <v>43083</v>
      </c>
      <c r="GB89">
        <v>67.625</v>
      </c>
      <c r="GC89" s="1">
        <v>43144</v>
      </c>
      <c r="GD89">
        <v>69.424999999999997</v>
      </c>
      <c r="GE89" s="1">
        <v>43207</v>
      </c>
      <c r="GF89">
        <v>76.75</v>
      </c>
      <c r="GG89" s="1">
        <v>43234</v>
      </c>
      <c r="GH89">
        <v>78.724999999999994</v>
      </c>
      <c r="GI89" s="1">
        <v>43265</v>
      </c>
      <c r="GJ89">
        <v>78.599999999999994</v>
      </c>
      <c r="GK89" s="1">
        <v>43325</v>
      </c>
      <c r="GL89">
        <v>51.65</v>
      </c>
      <c r="GM89" s="1">
        <v>43384</v>
      </c>
      <c r="GN89">
        <v>54.424999999999997</v>
      </c>
      <c r="GO89" s="1">
        <v>43447</v>
      </c>
      <c r="GP89">
        <v>64.825000000000003</v>
      </c>
      <c r="GQ89" s="1">
        <v>43509</v>
      </c>
      <c r="GR89">
        <v>59.774999999999999</v>
      </c>
      <c r="GS89" s="1">
        <v>43570</v>
      </c>
      <c r="GT89">
        <v>98.3</v>
      </c>
      <c r="GU89" s="1">
        <v>43599</v>
      </c>
      <c r="GV89">
        <v>90.05</v>
      </c>
      <c r="GW89" s="1">
        <v>43630</v>
      </c>
      <c r="GX89">
        <v>80.625</v>
      </c>
      <c r="GY89" s="1">
        <v>43691</v>
      </c>
      <c r="GZ89">
        <v>66.775000000000006</v>
      </c>
      <c r="HA89" s="1">
        <v>43749</v>
      </c>
      <c r="HB89">
        <v>69.599999999999994</v>
      </c>
      <c r="HC89" s="1">
        <v>43811</v>
      </c>
      <c r="HD89">
        <v>68.650000000000006</v>
      </c>
    </row>
    <row r="90" spans="1:212" x14ac:dyDescent="0.3">
      <c r="A90" s="1">
        <v>38336</v>
      </c>
      <c r="B90">
        <v>72.45</v>
      </c>
      <c r="C90" s="1">
        <v>38397</v>
      </c>
      <c r="D90">
        <v>72.575000000000003</v>
      </c>
      <c r="E90" s="1">
        <v>38460</v>
      </c>
      <c r="F90">
        <v>76.7</v>
      </c>
      <c r="G90" s="1">
        <v>38488</v>
      </c>
      <c r="H90">
        <v>75.424999999999997</v>
      </c>
      <c r="I90" s="1">
        <v>38518</v>
      </c>
      <c r="J90">
        <v>66.400000000000006</v>
      </c>
      <c r="K90" s="1">
        <v>38576</v>
      </c>
      <c r="L90">
        <v>58.524999999999999</v>
      </c>
      <c r="M90" s="1">
        <v>38639</v>
      </c>
      <c r="N90">
        <v>61.5</v>
      </c>
      <c r="O90" s="1">
        <v>38701</v>
      </c>
      <c r="P90">
        <v>64.375</v>
      </c>
      <c r="Q90" s="1">
        <v>38762</v>
      </c>
      <c r="R90">
        <v>62.924999999999997</v>
      </c>
      <c r="S90" s="1">
        <v>38826</v>
      </c>
      <c r="T90">
        <v>65.45</v>
      </c>
      <c r="U90" s="1">
        <v>38852</v>
      </c>
      <c r="V90">
        <v>66.075000000000003</v>
      </c>
      <c r="W90" s="1">
        <v>38883</v>
      </c>
      <c r="X90">
        <v>72.599999999999994</v>
      </c>
      <c r="Y90" s="1">
        <v>38944</v>
      </c>
      <c r="Z90">
        <v>63.15</v>
      </c>
      <c r="AA90" s="1">
        <v>39003</v>
      </c>
      <c r="AB90">
        <v>61.05</v>
      </c>
      <c r="AC90" s="1">
        <v>39066</v>
      </c>
      <c r="AD90">
        <v>62.25</v>
      </c>
      <c r="AE90" s="1">
        <v>39127</v>
      </c>
      <c r="AF90">
        <v>68.875</v>
      </c>
      <c r="AG90" s="1">
        <v>39190</v>
      </c>
      <c r="AH90">
        <v>76.599999999999994</v>
      </c>
      <c r="AI90" s="1">
        <v>39217</v>
      </c>
      <c r="AJ90">
        <v>73.625</v>
      </c>
      <c r="AK90" s="1">
        <v>39248</v>
      </c>
      <c r="AL90">
        <v>75.424999999999997</v>
      </c>
      <c r="AM90" s="1">
        <v>39308</v>
      </c>
      <c r="AN90">
        <v>69.8</v>
      </c>
      <c r="AO90" s="1">
        <v>39367</v>
      </c>
      <c r="AP90">
        <v>58.274999999999999</v>
      </c>
      <c r="AQ90" s="1">
        <v>39430</v>
      </c>
      <c r="AR90">
        <v>60.174999999999997</v>
      </c>
      <c r="AS90" s="1">
        <v>39493</v>
      </c>
      <c r="AT90">
        <v>64.2</v>
      </c>
      <c r="AU90" s="1">
        <v>39555</v>
      </c>
      <c r="AV90">
        <v>72.95</v>
      </c>
      <c r="AW90" s="1">
        <v>39583</v>
      </c>
      <c r="AX90">
        <v>77.05</v>
      </c>
      <c r="AY90" s="1">
        <v>39615</v>
      </c>
      <c r="AZ90">
        <v>74.974999999999994</v>
      </c>
      <c r="BA90" s="1">
        <v>39674</v>
      </c>
      <c r="BB90">
        <v>76.075000000000003</v>
      </c>
      <c r="BC90" s="1">
        <v>39735</v>
      </c>
      <c r="BD90">
        <v>60.5</v>
      </c>
      <c r="BE90" s="1">
        <v>39797</v>
      </c>
      <c r="BF90">
        <v>62.575000000000003</v>
      </c>
      <c r="BG90" s="1">
        <v>39861</v>
      </c>
      <c r="BH90">
        <v>61.05</v>
      </c>
      <c r="BI90" s="1">
        <v>39920</v>
      </c>
      <c r="BJ90">
        <v>73.625</v>
      </c>
      <c r="BK90" s="1">
        <v>39948</v>
      </c>
      <c r="BL90">
        <v>68.575000000000003</v>
      </c>
      <c r="BM90" s="1">
        <v>39979</v>
      </c>
      <c r="BN90">
        <v>58.4</v>
      </c>
      <c r="BO90" s="1">
        <v>40042</v>
      </c>
      <c r="BP90">
        <v>44.7</v>
      </c>
      <c r="BQ90" s="1">
        <v>40100</v>
      </c>
      <c r="BR90">
        <v>54.25</v>
      </c>
      <c r="BS90" s="1">
        <v>40162</v>
      </c>
      <c r="BT90">
        <v>67.424999999999997</v>
      </c>
      <c r="BU90" s="1">
        <v>40226</v>
      </c>
      <c r="BV90">
        <v>69.2</v>
      </c>
      <c r="BW90" s="1">
        <v>40287</v>
      </c>
      <c r="BX90">
        <v>86.35</v>
      </c>
      <c r="BY90" s="1">
        <v>40315</v>
      </c>
      <c r="BZ90">
        <v>81.599999999999994</v>
      </c>
      <c r="CA90" s="1">
        <v>40344</v>
      </c>
      <c r="CB90">
        <v>82.375</v>
      </c>
      <c r="CC90" s="1">
        <v>40403</v>
      </c>
      <c r="CD90">
        <v>74.650000000000006</v>
      </c>
      <c r="CE90" s="1">
        <v>40465</v>
      </c>
      <c r="CF90">
        <v>68.849999999999994</v>
      </c>
      <c r="CG90" s="1">
        <v>40527</v>
      </c>
      <c r="CH90">
        <v>75.2</v>
      </c>
      <c r="CI90" s="1">
        <v>40588</v>
      </c>
      <c r="CJ90">
        <v>92.45</v>
      </c>
      <c r="CK90" s="1">
        <v>40648</v>
      </c>
      <c r="CL90">
        <v>101.075</v>
      </c>
      <c r="CM90" s="1">
        <v>40679</v>
      </c>
      <c r="CN90">
        <v>92.55</v>
      </c>
      <c r="CO90" s="1">
        <v>40709</v>
      </c>
      <c r="CP90">
        <v>94.525000000000006</v>
      </c>
      <c r="CQ90" s="1">
        <v>40770</v>
      </c>
      <c r="CR90">
        <v>89.974999999999994</v>
      </c>
      <c r="CS90" s="1">
        <v>40830</v>
      </c>
      <c r="CT90">
        <v>90.075000000000003</v>
      </c>
      <c r="CU90" s="1">
        <v>40892</v>
      </c>
      <c r="CV90">
        <v>85.424999999999997</v>
      </c>
      <c r="CW90" s="1">
        <v>40954</v>
      </c>
      <c r="CX90">
        <v>88.9</v>
      </c>
      <c r="CY90" s="1">
        <v>41017</v>
      </c>
      <c r="CZ90">
        <v>87.35</v>
      </c>
      <c r="DA90" s="1">
        <v>41044</v>
      </c>
      <c r="DB90">
        <v>87.4</v>
      </c>
      <c r="DC90" s="1">
        <v>41075</v>
      </c>
      <c r="DD90">
        <v>91.2</v>
      </c>
      <c r="DE90" s="1">
        <v>41135</v>
      </c>
      <c r="DF90">
        <v>77.424999999999997</v>
      </c>
      <c r="DG90" s="1">
        <v>41194</v>
      </c>
      <c r="DH90">
        <v>78.375</v>
      </c>
      <c r="DI90" s="1">
        <v>41257</v>
      </c>
      <c r="DJ90">
        <v>85.4</v>
      </c>
      <c r="DK90" s="1">
        <v>41319</v>
      </c>
      <c r="DL90">
        <v>84.325000000000003</v>
      </c>
      <c r="DM90" s="1">
        <v>41381</v>
      </c>
      <c r="DN90">
        <v>90.35</v>
      </c>
      <c r="DO90" s="1">
        <v>41409</v>
      </c>
      <c r="DP90">
        <v>91.85</v>
      </c>
      <c r="DQ90" s="1">
        <v>41442</v>
      </c>
      <c r="DR90">
        <v>96.65</v>
      </c>
      <c r="DS90" s="1">
        <v>41500</v>
      </c>
      <c r="DT90">
        <v>88.15</v>
      </c>
      <c r="DU90" s="1">
        <v>41561</v>
      </c>
      <c r="DV90">
        <v>86.35</v>
      </c>
      <c r="DW90" s="1">
        <v>41621</v>
      </c>
      <c r="DX90">
        <v>87.174999999999997</v>
      </c>
      <c r="DY90" s="1">
        <v>41684</v>
      </c>
      <c r="DZ90">
        <v>96.174999999999997</v>
      </c>
      <c r="EA90" s="1">
        <v>41745</v>
      </c>
      <c r="EB90">
        <v>123.77500000000001</v>
      </c>
      <c r="EC90" s="1">
        <v>41774</v>
      </c>
      <c r="ED90">
        <v>125.35</v>
      </c>
      <c r="EE90" s="1">
        <v>41806</v>
      </c>
      <c r="EF90">
        <v>128.27500000000001</v>
      </c>
      <c r="EG90" s="1">
        <v>41866</v>
      </c>
      <c r="EH90">
        <v>94.95</v>
      </c>
      <c r="EI90" s="1">
        <v>41926</v>
      </c>
      <c r="EJ90">
        <v>94.924999999999997</v>
      </c>
      <c r="EK90" s="1">
        <v>41988</v>
      </c>
      <c r="EL90">
        <v>83.275000000000006</v>
      </c>
      <c r="EM90" s="1">
        <v>42052</v>
      </c>
      <c r="EN90">
        <v>64</v>
      </c>
      <c r="EO90" s="1">
        <v>42111</v>
      </c>
      <c r="EP90">
        <v>76.275000000000006</v>
      </c>
      <c r="EQ90" s="1">
        <v>42139</v>
      </c>
      <c r="ER90">
        <v>83.924999999999997</v>
      </c>
      <c r="ES90" s="1">
        <v>42170</v>
      </c>
      <c r="ET90">
        <v>75.474999999999994</v>
      </c>
      <c r="EU90" s="1">
        <v>42230</v>
      </c>
      <c r="EV90">
        <v>65.349999999999994</v>
      </c>
      <c r="EW90" s="1">
        <v>42291</v>
      </c>
      <c r="EX90">
        <v>66.825000000000003</v>
      </c>
      <c r="EY90" s="1">
        <v>42353</v>
      </c>
      <c r="EZ90">
        <v>58.924999999999997</v>
      </c>
      <c r="FA90" s="1">
        <v>42417</v>
      </c>
      <c r="FB90">
        <v>71.150000000000006</v>
      </c>
      <c r="FC90" s="1">
        <v>42479</v>
      </c>
      <c r="FD90">
        <v>78.924999999999997</v>
      </c>
      <c r="FE90" s="1">
        <v>42506</v>
      </c>
      <c r="FF90">
        <v>83.4</v>
      </c>
      <c r="FG90" s="1">
        <v>42536</v>
      </c>
      <c r="FH90">
        <v>88.8</v>
      </c>
      <c r="FI90" s="1">
        <v>42594</v>
      </c>
      <c r="FJ90">
        <v>60</v>
      </c>
      <c r="FK90" s="1">
        <v>42657</v>
      </c>
      <c r="FL90">
        <v>42.225000000000001</v>
      </c>
      <c r="FM90" s="1">
        <v>42719</v>
      </c>
      <c r="FN90">
        <v>62.4</v>
      </c>
      <c r="FO90" s="1">
        <v>42780</v>
      </c>
      <c r="FP90">
        <v>71.3</v>
      </c>
      <c r="FQ90" s="1">
        <v>42844</v>
      </c>
      <c r="FR90">
        <v>69.95</v>
      </c>
      <c r="FS90" s="1">
        <v>42870</v>
      </c>
      <c r="FT90">
        <v>78.349999999999994</v>
      </c>
      <c r="FU90" s="1">
        <v>42901</v>
      </c>
      <c r="FV90">
        <v>78.924999999999997</v>
      </c>
      <c r="FW90" s="1">
        <v>42962</v>
      </c>
      <c r="FX90">
        <v>70.525000000000006</v>
      </c>
      <c r="FY90" s="1">
        <v>43021</v>
      </c>
      <c r="FZ90">
        <v>62.2</v>
      </c>
      <c r="GA90" s="1">
        <v>43084</v>
      </c>
      <c r="GB90">
        <v>68.525000000000006</v>
      </c>
      <c r="GC90" s="1">
        <v>43145</v>
      </c>
      <c r="GD90">
        <v>70.650000000000006</v>
      </c>
      <c r="GE90" s="1">
        <v>43208</v>
      </c>
      <c r="GF90">
        <v>78.525000000000006</v>
      </c>
      <c r="GG90" s="1">
        <v>43235</v>
      </c>
      <c r="GH90">
        <v>77.7</v>
      </c>
      <c r="GI90" s="1">
        <v>43266</v>
      </c>
      <c r="GJ90">
        <v>78.25</v>
      </c>
      <c r="GK90" s="1">
        <v>43326</v>
      </c>
      <c r="GL90">
        <v>51.85</v>
      </c>
      <c r="GM90" s="1">
        <v>43385</v>
      </c>
      <c r="GN90">
        <v>55</v>
      </c>
      <c r="GO90" s="1">
        <v>43448</v>
      </c>
      <c r="GP90">
        <v>64.5</v>
      </c>
      <c r="GQ90" s="1">
        <v>43510</v>
      </c>
      <c r="GR90">
        <v>58.7</v>
      </c>
      <c r="GS90" s="1">
        <v>43571</v>
      </c>
      <c r="GT90">
        <v>97.125</v>
      </c>
      <c r="GU90" s="1">
        <v>43600</v>
      </c>
      <c r="GV90">
        <v>91.924999999999997</v>
      </c>
      <c r="GW90" s="1">
        <v>43633</v>
      </c>
      <c r="GX90">
        <v>82.25</v>
      </c>
      <c r="GY90" s="1">
        <v>43692</v>
      </c>
      <c r="GZ90">
        <v>65</v>
      </c>
      <c r="HA90" s="1">
        <v>43752</v>
      </c>
      <c r="HB90">
        <v>69.125</v>
      </c>
      <c r="HC90" s="1">
        <v>43812</v>
      </c>
      <c r="HD90">
        <v>69.5</v>
      </c>
    </row>
    <row r="91" spans="1:212" x14ac:dyDescent="0.3">
      <c r="A91" s="1">
        <v>38337</v>
      </c>
      <c r="B91">
        <v>73.325000000000003</v>
      </c>
      <c r="C91" s="1">
        <v>38398</v>
      </c>
      <c r="D91">
        <v>73</v>
      </c>
      <c r="E91" s="1">
        <v>38461</v>
      </c>
      <c r="F91">
        <v>77.674999999999997</v>
      </c>
      <c r="G91" s="1">
        <v>38489</v>
      </c>
      <c r="H91">
        <v>75.125</v>
      </c>
      <c r="I91" s="1">
        <v>38519</v>
      </c>
      <c r="J91">
        <v>66.674999999999997</v>
      </c>
      <c r="K91" s="1">
        <v>38579</v>
      </c>
      <c r="L91">
        <v>60.2</v>
      </c>
      <c r="M91" s="1">
        <v>38642</v>
      </c>
      <c r="N91">
        <v>60.325000000000003</v>
      </c>
      <c r="O91" s="1">
        <v>38702</v>
      </c>
      <c r="P91">
        <v>64.325000000000003</v>
      </c>
      <c r="Q91" s="1">
        <v>38763</v>
      </c>
      <c r="R91">
        <v>61.475000000000001</v>
      </c>
      <c r="S91" s="1">
        <v>38827</v>
      </c>
      <c r="T91">
        <v>66.025000000000006</v>
      </c>
      <c r="U91" s="1">
        <v>38853</v>
      </c>
      <c r="V91">
        <v>66.55</v>
      </c>
      <c r="W91" s="1">
        <v>38884</v>
      </c>
      <c r="X91">
        <v>72.325000000000003</v>
      </c>
      <c r="Y91" s="1">
        <v>38945</v>
      </c>
      <c r="Z91">
        <v>64.775000000000006</v>
      </c>
      <c r="AA91" s="1">
        <v>39006</v>
      </c>
      <c r="AB91">
        <v>60.8</v>
      </c>
      <c r="AC91" s="1">
        <v>39069</v>
      </c>
      <c r="AD91">
        <v>61.875</v>
      </c>
      <c r="AE91" s="1">
        <v>39128</v>
      </c>
      <c r="AF91">
        <v>68.7</v>
      </c>
      <c r="AG91" s="1">
        <v>39191</v>
      </c>
      <c r="AH91">
        <v>77.599999999999994</v>
      </c>
      <c r="AI91" s="1">
        <v>39218</v>
      </c>
      <c r="AJ91">
        <v>74.875</v>
      </c>
      <c r="AK91" s="1">
        <v>39251</v>
      </c>
      <c r="AL91">
        <v>75.125</v>
      </c>
      <c r="AM91" s="1">
        <v>39309</v>
      </c>
      <c r="AN91">
        <v>68.575000000000003</v>
      </c>
      <c r="AO91" s="1">
        <v>39370</v>
      </c>
      <c r="AP91">
        <v>58.325000000000003</v>
      </c>
      <c r="AQ91" s="1">
        <v>39433</v>
      </c>
      <c r="AR91">
        <v>59.25</v>
      </c>
      <c r="AS91" s="1">
        <v>39497</v>
      </c>
      <c r="AT91">
        <v>64.525000000000006</v>
      </c>
      <c r="AU91" s="1">
        <v>39556</v>
      </c>
      <c r="AV91">
        <v>74.349999999999994</v>
      </c>
      <c r="AW91" s="1">
        <v>39584</v>
      </c>
      <c r="AX91">
        <v>76.25</v>
      </c>
      <c r="AY91" s="1">
        <v>39616</v>
      </c>
      <c r="AZ91">
        <v>76.150000000000006</v>
      </c>
      <c r="BA91" s="1">
        <v>39675</v>
      </c>
      <c r="BB91">
        <v>75.55</v>
      </c>
      <c r="BC91" s="1">
        <v>39736</v>
      </c>
      <c r="BD91">
        <v>58.075000000000003</v>
      </c>
      <c r="BE91" s="1">
        <v>39798</v>
      </c>
      <c r="BF91">
        <v>62.45</v>
      </c>
      <c r="BG91" s="1">
        <v>39862</v>
      </c>
      <c r="BH91">
        <v>60.8</v>
      </c>
      <c r="BI91" s="1">
        <v>39923</v>
      </c>
      <c r="BJ91">
        <v>72.3</v>
      </c>
      <c r="BK91" s="1">
        <v>39951</v>
      </c>
      <c r="BL91">
        <v>68.55</v>
      </c>
      <c r="BM91" s="1">
        <v>39980</v>
      </c>
      <c r="BN91">
        <v>58.1</v>
      </c>
      <c r="BO91" s="1">
        <v>40043</v>
      </c>
      <c r="BP91">
        <v>44.524999999999999</v>
      </c>
      <c r="BQ91" s="1">
        <v>40101</v>
      </c>
      <c r="BR91">
        <v>54.475000000000001</v>
      </c>
      <c r="BS91" s="1">
        <v>40163</v>
      </c>
      <c r="BT91">
        <v>66.825000000000003</v>
      </c>
      <c r="BU91" s="1">
        <v>40227</v>
      </c>
      <c r="BV91">
        <v>70.275000000000006</v>
      </c>
      <c r="BW91" s="1">
        <v>40288</v>
      </c>
      <c r="BX91">
        <v>85.5</v>
      </c>
      <c r="BY91" s="1">
        <v>40316</v>
      </c>
      <c r="BZ91">
        <v>81.875</v>
      </c>
      <c r="CA91" s="1">
        <v>40345</v>
      </c>
      <c r="CB91">
        <v>83.125</v>
      </c>
      <c r="CC91" s="1">
        <v>40406</v>
      </c>
      <c r="CD91">
        <v>74.849999999999994</v>
      </c>
      <c r="CE91" s="1">
        <v>40466</v>
      </c>
      <c r="CF91">
        <v>68.900000000000006</v>
      </c>
      <c r="CG91" s="1">
        <v>40528</v>
      </c>
      <c r="CH91">
        <v>74.575000000000003</v>
      </c>
      <c r="CI91" s="1">
        <v>40589</v>
      </c>
      <c r="CJ91">
        <v>92.55</v>
      </c>
      <c r="CK91" s="1">
        <v>40651</v>
      </c>
      <c r="CL91">
        <v>101.27500000000001</v>
      </c>
      <c r="CM91" s="1">
        <v>40680</v>
      </c>
      <c r="CN91">
        <v>93.025000000000006</v>
      </c>
      <c r="CO91" s="1">
        <v>40710</v>
      </c>
      <c r="CP91">
        <v>95.224999999999994</v>
      </c>
      <c r="CQ91" s="1">
        <v>40771</v>
      </c>
      <c r="CR91">
        <v>89.4</v>
      </c>
      <c r="CS91" s="1">
        <v>40833</v>
      </c>
      <c r="CT91">
        <v>90.7</v>
      </c>
      <c r="CU91" s="1">
        <v>40893</v>
      </c>
      <c r="CV91">
        <v>83.15</v>
      </c>
      <c r="CW91" s="1">
        <v>40955</v>
      </c>
      <c r="CX91">
        <v>90.224999999999994</v>
      </c>
      <c r="CY91" s="1">
        <v>41018</v>
      </c>
      <c r="CZ91">
        <v>88.775000000000006</v>
      </c>
      <c r="DA91" s="1">
        <v>41045</v>
      </c>
      <c r="DB91">
        <v>87.625</v>
      </c>
      <c r="DC91" s="1">
        <v>41078</v>
      </c>
      <c r="DD91">
        <v>93.224999999999994</v>
      </c>
      <c r="DE91" s="1">
        <v>41136</v>
      </c>
      <c r="DF91">
        <v>75.599999999999994</v>
      </c>
      <c r="DG91" s="1">
        <v>41197</v>
      </c>
      <c r="DH91">
        <v>78.55</v>
      </c>
      <c r="DI91" s="1">
        <v>41260</v>
      </c>
      <c r="DJ91">
        <v>84.75</v>
      </c>
      <c r="DK91" s="1">
        <v>41320</v>
      </c>
      <c r="DL91">
        <v>84.25</v>
      </c>
      <c r="DM91" s="1">
        <v>41382</v>
      </c>
      <c r="DN91">
        <v>90.6</v>
      </c>
      <c r="DO91" s="1">
        <v>41410</v>
      </c>
      <c r="DP91">
        <v>92.55</v>
      </c>
      <c r="DQ91" s="1">
        <v>41443</v>
      </c>
      <c r="DR91">
        <v>97.3</v>
      </c>
      <c r="DS91" s="1">
        <v>41501</v>
      </c>
      <c r="DT91">
        <v>87.3</v>
      </c>
      <c r="DU91" s="1">
        <v>41562</v>
      </c>
      <c r="DV91">
        <v>87.8</v>
      </c>
      <c r="DW91" s="1">
        <v>41624</v>
      </c>
      <c r="DX91">
        <v>86.625</v>
      </c>
      <c r="DY91" s="1">
        <v>41688</v>
      </c>
      <c r="DZ91">
        <v>97.375</v>
      </c>
      <c r="EA91" s="1">
        <v>41746</v>
      </c>
      <c r="EB91">
        <v>124.825</v>
      </c>
      <c r="EC91" s="1">
        <v>41775</v>
      </c>
      <c r="ED91">
        <v>125.25</v>
      </c>
      <c r="EE91" s="1">
        <v>41807</v>
      </c>
      <c r="EF91">
        <v>128.05000000000001</v>
      </c>
      <c r="EG91" s="1">
        <v>41869</v>
      </c>
      <c r="EH91">
        <v>95.1</v>
      </c>
      <c r="EI91" s="1">
        <v>41927</v>
      </c>
      <c r="EJ91">
        <v>91.924999999999997</v>
      </c>
      <c r="EK91" s="1">
        <v>41989</v>
      </c>
      <c r="EL91">
        <v>81.674999999999997</v>
      </c>
      <c r="EM91" s="1">
        <v>42053</v>
      </c>
      <c r="EN91">
        <v>64.224999999999994</v>
      </c>
      <c r="EO91" s="1">
        <v>42114</v>
      </c>
      <c r="EP91">
        <v>75.525000000000006</v>
      </c>
      <c r="EQ91" s="1">
        <v>42142</v>
      </c>
      <c r="ER91">
        <v>82.724999999999994</v>
      </c>
      <c r="ES91" s="1">
        <v>42171</v>
      </c>
      <c r="ET91">
        <v>75.55</v>
      </c>
      <c r="EU91" s="1">
        <v>42233</v>
      </c>
      <c r="EV91">
        <v>66.275000000000006</v>
      </c>
      <c r="EW91" s="1">
        <v>42292</v>
      </c>
      <c r="EX91">
        <v>66.825000000000003</v>
      </c>
      <c r="EY91" s="1">
        <v>42354</v>
      </c>
      <c r="EZ91">
        <v>57.9</v>
      </c>
      <c r="FA91" s="1">
        <v>42418</v>
      </c>
      <c r="FB91">
        <v>70.775000000000006</v>
      </c>
      <c r="FC91" s="1">
        <v>42480</v>
      </c>
      <c r="FD91">
        <v>79.599999999999994</v>
      </c>
      <c r="FE91" s="1">
        <v>42507</v>
      </c>
      <c r="FF91">
        <v>83.424999999999997</v>
      </c>
      <c r="FG91" s="1">
        <v>42537</v>
      </c>
      <c r="FH91">
        <v>89.5</v>
      </c>
      <c r="FI91" s="1">
        <v>42597</v>
      </c>
      <c r="FJ91">
        <v>62.5</v>
      </c>
      <c r="FK91" s="1">
        <v>42660</v>
      </c>
      <c r="FL91">
        <v>41.6</v>
      </c>
      <c r="FM91" s="1">
        <v>42720</v>
      </c>
      <c r="FN91">
        <v>64.7</v>
      </c>
      <c r="FO91" s="1">
        <v>42781</v>
      </c>
      <c r="FP91">
        <v>70.775000000000006</v>
      </c>
      <c r="FQ91" s="1">
        <v>42845</v>
      </c>
      <c r="FR91">
        <v>68.674999999999997</v>
      </c>
      <c r="FS91" s="1">
        <v>42871</v>
      </c>
      <c r="FT91">
        <v>79.474999999999994</v>
      </c>
      <c r="FU91" s="1">
        <v>42902</v>
      </c>
      <c r="FV91">
        <v>79.125</v>
      </c>
      <c r="FW91" s="1">
        <v>42963</v>
      </c>
      <c r="FX91">
        <v>68.775000000000006</v>
      </c>
      <c r="FY91" s="1">
        <v>43024</v>
      </c>
      <c r="FZ91">
        <v>63.7</v>
      </c>
      <c r="GA91" s="1">
        <v>43087</v>
      </c>
      <c r="GB91">
        <v>67.400000000000006</v>
      </c>
      <c r="GC91" s="1">
        <v>43146</v>
      </c>
      <c r="GD91">
        <v>69.724999999999994</v>
      </c>
      <c r="GE91" s="1">
        <v>43209</v>
      </c>
      <c r="GF91">
        <v>78.075000000000003</v>
      </c>
      <c r="GG91" s="1">
        <v>43236</v>
      </c>
      <c r="GH91">
        <v>78.724999999999994</v>
      </c>
      <c r="GI91" s="1">
        <v>43269</v>
      </c>
      <c r="GJ91">
        <v>79.424999999999997</v>
      </c>
      <c r="GK91" s="1">
        <v>43327</v>
      </c>
      <c r="GL91">
        <v>52.475000000000001</v>
      </c>
      <c r="GM91" s="1">
        <v>43388</v>
      </c>
      <c r="GN91">
        <v>56.75</v>
      </c>
      <c r="GO91" s="1">
        <v>43451</v>
      </c>
      <c r="GP91">
        <v>63.825000000000003</v>
      </c>
      <c r="GQ91" s="1">
        <v>43511</v>
      </c>
      <c r="GR91">
        <v>59.524999999999999</v>
      </c>
      <c r="GS91" s="1">
        <v>43572</v>
      </c>
      <c r="GT91">
        <v>96.125</v>
      </c>
      <c r="GU91" s="1">
        <v>43601</v>
      </c>
      <c r="GV91">
        <v>92.4</v>
      </c>
      <c r="GW91" s="1">
        <v>43634</v>
      </c>
      <c r="GX91">
        <v>81.7</v>
      </c>
      <c r="GY91" s="1">
        <v>43693</v>
      </c>
      <c r="GZ91">
        <v>62</v>
      </c>
      <c r="HA91" s="1">
        <v>43753</v>
      </c>
      <c r="HB91">
        <v>72.125</v>
      </c>
      <c r="HC91" s="1">
        <v>43815</v>
      </c>
      <c r="HD91">
        <v>70.5</v>
      </c>
    </row>
    <row r="92" spans="1:212" x14ac:dyDescent="0.3">
      <c r="A92" s="1">
        <v>38338</v>
      </c>
      <c r="B92">
        <v>73.849999999999994</v>
      </c>
      <c r="C92" s="1">
        <v>38399</v>
      </c>
      <c r="D92">
        <v>73.900000000000006</v>
      </c>
      <c r="E92" s="1">
        <v>38462</v>
      </c>
      <c r="F92">
        <v>78.375</v>
      </c>
      <c r="G92" s="1">
        <v>38490</v>
      </c>
      <c r="H92">
        <v>73.125</v>
      </c>
      <c r="I92" s="1">
        <v>38520</v>
      </c>
      <c r="J92">
        <v>64.95</v>
      </c>
      <c r="K92" s="1">
        <v>38580</v>
      </c>
      <c r="L92">
        <v>60.75</v>
      </c>
      <c r="M92" s="1">
        <v>38643</v>
      </c>
      <c r="N92">
        <v>60.35</v>
      </c>
      <c r="O92" s="1">
        <v>38705</v>
      </c>
      <c r="P92">
        <v>64.55</v>
      </c>
      <c r="Q92" s="1">
        <v>38764</v>
      </c>
      <c r="R92">
        <v>61.625</v>
      </c>
      <c r="S92" s="1">
        <v>38828</v>
      </c>
      <c r="T92">
        <v>66.174999999999997</v>
      </c>
      <c r="U92" s="1">
        <v>38854</v>
      </c>
      <c r="V92">
        <v>67.2</v>
      </c>
      <c r="W92" s="1">
        <v>38887</v>
      </c>
      <c r="X92">
        <v>73.424999999999997</v>
      </c>
      <c r="Y92" s="1">
        <v>38946</v>
      </c>
      <c r="Z92">
        <v>65.724999999999994</v>
      </c>
      <c r="AA92" s="1">
        <v>39007</v>
      </c>
      <c r="AB92">
        <v>59.725000000000001</v>
      </c>
      <c r="AC92" s="1">
        <v>39070</v>
      </c>
      <c r="AD92">
        <v>62.725000000000001</v>
      </c>
      <c r="AE92" s="1">
        <v>39129</v>
      </c>
      <c r="AF92">
        <v>68.5</v>
      </c>
      <c r="AG92" s="1">
        <v>39192</v>
      </c>
      <c r="AH92">
        <v>77.05</v>
      </c>
      <c r="AI92" s="1">
        <v>39219</v>
      </c>
      <c r="AJ92">
        <v>74.974999999999994</v>
      </c>
      <c r="AK92" s="1">
        <v>39252</v>
      </c>
      <c r="AL92">
        <v>74.349999999999994</v>
      </c>
      <c r="AM92" s="1">
        <v>39310</v>
      </c>
      <c r="AN92">
        <v>66.974999999999994</v>
      </c>
      <c r="AO92" s="1">
        <v>39371</v>
      </c>
      <c r="AP92">
        <v>57.725000000000001</v>
      </c>
      <c r="AQ92" s="1">
        <v>39434</v>
      </c>
      <c r="AR92">
        <v>59.825000000000003</v>
      </c>
      <c r="AS92" s="1">
        <v>39498</v>
      </c>
      <c r="AT92">
        <v>65.075000000000003</v>
      </c>
      <c r="AU92" s="1">
        <v>39559</v>
      </c>
      <c r="AV92">
        <v>72.974999999999994</v>
      </c>
      <c r="AW92" s="1">
        <v>39587</v>
      </c>
      <c r="AX92">
        <v>76.099999999999994</v>
      </c>
      <c r="AY92" s="1">
        <v>39617</v>
      </c>
      <c r="AZ92">
        <v>76.075000000000003</v>
      </c>
      <c r="BA92" s="1">
        <v>39678</v>
      </c>
      <c r="BB92">
        <v>75.8</v>
      </c>
      <c r="BC92" s="1">
        <v>39737</v>
      </c>
      <c r="BD92">
        <v>55.975000000000001</v>
      </c>
      <c r="BE92" s="1">
        <v>39799</v>
      </c>
      <c r="BF92">
        <v>62.625</v>
      </c>
      <c r="BG92" s="1">
        <v>39863</v>
      </c>
      <c r="BH92">
        <v>60.575000000000003</v>
      </c>
      <c r="BI92" s="1">
        <v>39924</v>
      </c>
      <c r="BJ92">
        <v>72.400000000000006</v>
      </c>
      <c r="BK92" s="1">
        <v>39952</v>
      </c>
      <c r="BL92">
        <v>68.099999999999994</v>
      </c>
      <c r="BM92" s="1">
        <v>39981</v>
      </c>
      <c r="BN92">
        <v>59.55</v>
      </c>
      <c r="BO92" s="1">
        <v>40044</v>
      </c>
      <c r="BP92">
        <v>45.75</v>
      </c>
      <c r="BQ92" s="1">
        <v>40102</v>
      </c>
      <c r="BR92">
        <v>54.1</v>
      </c>
      <c r="BS92" s="1">
        <v>40164</v>
      </c>
      <c r="BT92">
        <v>65.55</v>
      </c>
      <c r="BU92" s="1">
        <v>40228</v>
      </c>
      <c r="BV92">
        <v>69.650000000000006</v>
      </c>
      <c r="BW92" s="1">
        <v>40289</v>
      </c>
      <c r="BX92">
        <v>87.075000000000003</v>
      </c>
      <c r="BY92" s="1">
        <v>40317</v>
      </c>
      <c r="BZ92">
        <v>82.974999999999994</v>
      </c>
      <c r="CA92" s="1">
        <v>40346</v>
      </c>
      <c r="CB92">
        <v>82.15</v>
      </c>
      <c r="CC92" s="1">
        <v>40407</v>
      </c>
      <c r="CD92">
        <v>75.525000000000006</v>
      </c>
      <c r="CE92" s="1">
        <v>40469</v>
      </c>
      <c r="CF92">
        <v>68.025000000000006</v>
      </c>
      <c r="CG92" s="1">
        <v>40529</v>
      </c>
      <c r="CH92">
        <v>75.95</v>
      </c>
      <c r="CI92" s="1">
        <v>40590</v>
      </c>
      <c r="CJ92">
        <v>91.9</v>
      </c>
      <c r="CK92" s="1">
        <v>40652</v>
      </c>
      <c r="CL92">
        <v>102.02500000000001</v>
      </c>
      <c r="CM92" s="1">
        <v>40681</v>
      </c>
      <c r="CN92">
        <v>91.55</v>
      </c>
      <c r="CO92" s="1">
        <v>40711</v>
      </c>
      <c r="CP92">
        <v>94.85</v>
      </c>
      <c r="CQ92" s="1">
        <v>40772</v>
      </c>
      <c r="CR92">
        <v>87.4</v>
      </c>
      <c r="CS92" s="1">
        <v>40834</v>
      </c>
      <c r="CT92">
        <v>90.95</v>
      </c>
      <c r="CU92" s="1">
        <v>40896</v>
      </c>
      <c r="CV92">
        <v>84.35</v>
      </c>
      <c r="CW92" s="1">
        <v>40956</v>
      </c>
      <c r="CX92">
        <v>90.375</v>
      </c>
      <c r="CY92" s="1">
        <v>41019</v>
      </c>
      <c r="CZ92">
        <v>87.4</v>
      </c>
      <c r="DA92" s="1">
        <v>41046</v>
      </c>
      <c r="DB92">
        <v>88.75</v>
      </c>
      <c r="DC92" s="1">
        <v>41079</v>
      </c>
      <c r="DD92">
        <v>92.775000000000006</v>
      </c>
      <c r="DE92" s="1">
        <v>41137</v>
      </c>
      <c r="DF92">
        <v>75.625</v>
      </c>
      <c r="DG92" s="1">
        <v>41198</v>
      </c>
      <c r="DH92">
        <v>78.599999999999994</v>
      </c>
      <c r="DI92" s="1">
        <v>41261</v>
      </c>
      <c r="DJ92">
        <v>85.275000000000006</v>
      </c>
      <c r="DK92" s="1">
        <v>41324</v>
      </c>
      <c r="DL92">
        <v>83.05</v>
      </c>
      <c r="DM92" s="1">
        <v>41383</v>
      </c>
      <c r="DN92">
        <v>90.2</v>
      </c>
      <c r="DO92" s="1">
        <v>41411</v>
      </c>
      <c r="DP92">
        <v>90.974999999999994</v>
      </c>
      <c r="DQ92" s="1">
        <v>41444</v>
      </c>
      <c r="DR92">
        <v>98.375</v>
      </c>
      <c r="DS92" s="1">
        <v>41502</v>
      </c>
      <c r="DT92">
        <v>86.724999999999994</v>
      </c>
      <c r="DU92" s="1">
        <v>41563</v>
      </c>
      <c r="DV92">
        <v>88.8</v>
      </c>
      <c r="DW92" s="1">
        <v>41625</v>
      </c>
      <c r="DX92">
        <v>85.65</v>
      </c>
      <c r="DY92" s="1">
        <v>41689</v>
      </c>
      <c r="DZ92">
        <v>97.2</v>
      </c>
      <c r="EA92" s="1">
        <v>41750</v>
      </c>
      <c r="EB92">
        <v>122.35</v>
      </c>
      <c r="EC92" s="1">
        <v>41778</v>
      </c>
      <c r="ED92">
        <v>125.675</v>
      </c>
      <c r="EE92" s="1">
        <v>41808</v>
      </c>
      <c r="EF92">
        <v>127.27500000000001</v>
      </c>
      <c r="EG92" s="1">
        <v>41870</v>
      </c>
      <c r="EH92">
        <v>94.825000000000003</v>
      </c>
      <c r="EI92" s="1">
        <v>41928</v>
      </c>
      <c r="EJ92">
        <v>90.325000000000003</v>
      </c>
      <c r="EK92" s="1">
        <v>41990</v>
      </c>
      <c r="EL92">
        <v>80.474999999999994</v>
      </c>
      <c r="EM92" s="1">
        <v>42054</v>
      </c>
      <c r="EN92">
        <v>67.05</v>
      </c>
      <c r="EO92" s="1">
        <v>42115</v>
      </c>
      <c r="EP92">
        <v>77.599999999999994</v>
      </c>
      <c r="EQ92" s="1">
        <v>42143</v>
      </c>
      <c r="ER92">
        <v>82.174999999999997</v>
      </c>
      <c r="ES92" s="1">
        <v>42172</v>
      </c>
      <c r="ET92">
        <v>76.375</v>
      </c>
      <c r="EU92" s="1">
        <v>42234</v>
      </c>
      <c r="EV92">
        <v>66.125</v>
      </c>
      <c r="EW92" s="1">
        <v>42293</v>
      </c>
      <c r="EX92">
        <v>65.575000000000003</v>
      </c>
      <c r="EY92" s="1">
        <v>42355</v>
      </c>
      <c r="EZ92">
        <v>55.774999999999999</v>
      </c>
      <c r="FA92" s="1">
        <v>42419</v>
      </c>
      <c r="FB92">
        <v>68.900000000000006</v>
      </c>
      <c r="FC92" s="1">
        <v>42481</v>
      </c>
      <c r="FD92">
        <v>79.525000000000006</v>
      </c>
      <c r="FE92" s="1">
        <v>42508</v>
      </c>
      <c r="FF92">
        <v>81.924999999999997</v>
      </c>
      <c r="FG92" s="1">
        <v>42538</v>
      </c>
      <c r="FH92">
        <v>89.174999999999997</v>
      </c>
      <c r="FI92" s="1">
        <v>42598</v>
      </c>
      <c r="FJ92">
        <v>59.85</v>
      </c>
      <c r="FK92" s="1">
        <v>42661</v>
      </c>
      <c r="FL92">
        <v>41.125</v>
      </c>
      <c r="FM92" s="1">
        <v>42723</v>
      </c>
      <c r="FN92">
        <v>66.099999999999994</v>
      </c>
      <c r="FO92" s="1">
        <v>42782</v>
      </c>
      <c r="FP92">
        <v>69.825000000000003</v>
      </c>
      <c r="FQ92" s="1">
        <v>42846</v>
      </c>
      <c r="FR92">
        <v>68.325000000000003</v>
      </c>
      <c r="FS92" s="1">
        <v>42872</v>
      </c>
      <c r="FT92">
        <v>79</v>
      </c>
      <c r="FU92" s="1">
        <v>42905</v>
      </c>
      <c r="FV92">
        <v>81.474999999999994</v>
      </c>
      <c r="FW92" s="1">
        <v>42964</v>
      </c>
      <c r="FX92">
        <v>66.924999999999997</v>
      </c>
      <c r="FY92" s="1">
        <v>43025</v>
      </c>
      <c r="FZ92">
        <v>62.174999999999997</v>
      </c>
      <c r="GA92" s="1">
        <v>43088</v>
      </c>
      <c r="GB92">
        <v>66.900000000000006</v>
      </c>
      <c r="GC92" s="1">
        <v>43147</v>
      </c>
      <c r="GD92">
        <v>68.150000000000006</v>
      </c>
      <c r="GE92" s="1">
        <v>43210</v>
      </c>
      <c r="GF92">
        <v>77.55</v>
      </c>
      <c r="GG92" s="1">
        <v>43237</v>
      </c>
      <c r="GH92">
        <v>78.2</v>
      </c>
      <c r="GI92" s="1">
        <v>43270</v>
      </c>
      <c r="GJ92">
        <v>77.724999999999994</v>
      </c>
      <c r="GK92" s="1">
        <v>43328</v>
      </c>
      <c r="GL92">
        <v>55.475000000000001</v>
      </c>
      <c r="GM92" s="1">
        <v>43389</v>
      </c>
      <c r="GN92">
        <v>56.875</v>
      </c>
      <c r="GO92" s="1">
        <v>43452</v>
      </c>
      <c r="GP92">
        <v>62.65</v>
      </c>
      <c r="GQ92" s="1">
        <v>43515</v>
      </c>
      <c r="GR92">
        <v>56.524999999999999</v>
      </c>
      <c r="GS92" s="1">
        <v>43573</v>
      </c>
      <c r="GT92">
        <v>96.75</v>
      </c>
      <c r="GU92" s="1">
        <v>43602</v>
      </c>
      <c r="GV92">
        <v>93</v>
      </c>
      <c r="GW92" s="1">
        <v>43635</v>
      </c>
      <c r="GX92">
        <v>83</v>
      </c>
      <c r="GY92" s="1">
        <v>43696</v>
      </c>
      <c r="GZ92">
        <v>64.025000000000006</v>
      </c>
      <c r="HA92" s="1">
        <v>43754</v>
      </c>
      <c r="HB92">
        <v>70.625</v>
      </c>
      <c r="HC92" s="1">
        <v>43816</v>
      </c>
      <c r="HD92">
        <v>69.849999999999994</v>
      </c>
    </row>
    <row r="93" spans="1:212" x14ac:dyDescent="0.3">
      <c r="A93" s="1">
        <v>38341</v>
      </c>
      <c r="B93">
        <v>73.099999999999994</v>
      </c>
      <c r="C93" s="1">
        <v>38400</v>
      </c>
      <c r="D93">
        <v>73.849999999999994</v>
      </c>
      <c r="E93" s="1">
        <v>38463</v>
      </c>
      <c r="F93">
        <v>77.474999999999994</v>
      </c>
      <c r="G93" s="1">
        <v>38491</v>
      </c>
      <c r="H93">
        <v>73.025000000000006</v>
      </c>
      <c r="I93" s="1">
        <v>38523</v>
      </c>
      <c r="J93">
        <v>65.8</v>
      </c>
      <c r="K93" s="1">
        <v>38581</v>
      </c>
      <c r="L93">
        <v>61.024999999999999</v>
      </c>
      <c r="M93" s="1">
        <v>38644</v>
      </c>
      <c r="N93">
        <v>61.075000000000003</v>
      </c>
      <c r="O93" s="1">
        <v>38706</v>
      </c>
      <c r="P93">
        <v>65.150000000000006</v>
      </c>
      <c r="Q93" s="1">
        <v>38765</v>
      </c>
      <c r="R93">
        <v>63.174999999999997</v>
      </c>
      <c r="S93" s="1">
        <v>38831</v>
      </c>
      <c r="T93">
        <v>65.599999999999994</v>
      </c>
      <c r="U93" s="1">
        <v>38855</v>
      </c>
      <c r="V93">
        <v>67.424999999999997</v>
      </c>
      <c r="W93" s="1">
        <v>38888</v>
      </c>
      <c r="X93">
        <v>71.825000000000003</v>
      </c>
      <c r="Y93" s="1">
        <v>38947</v>
      </c>
      <c r="Z93">
        <v>66.325000000000003</v>
      </c>
      <c r="AA93" s="1">
        <v>39008</v>
      </c>
      <c r="AB93">
        <v>59.25</v>
      </c>
      <c r="AC93" s="1">
        <v>39071</v>
      </c>
      <c r="AD93">
        <v>62.45</v>
      </c>
      <c r="AE93" s="1">
        <v>39133</v>
      </c>
      <c r="AF93">
        <v>66.849999999999994</v>
      </c>
      <c r="AG93" s="1">
        <v>39195</v>
      </c>
      <c r="AH93">
        <v>76.5</v>
      </c>
      <c r="AI93" s="1">
        <v>39220</v>
      </c>
      <c r="AJ93">
        <v>74.674999999999997</v>
      </c>
      <c r="AK93" s="1">
        <v>39253</v>
      </c>
      <c r="AL93">
        <v>73.849999999999994</v>
      </c>
      <c r="AM93" s="1">
        <v>39311</v>
      </c>
      <c r="AN93">
        <v>67.275000000000006</v>
      </c>
      <c r="AO93" s="1">
        <v>39372</v>
      </c>
      <c r="AP93">
        <v>57</v>
      </c>
      <c r="AQ93" s="1">
        <v>39435</v>
      </c>
      <c r="AR93">
        <v>60.1</v>
      </c>
      <c r="AS93" s="1">
        <v>39499</v>
      </c>
      <c r="AT93">
        <v>64</v>
      </c>
      <c r="AU93" s="1">
        <v>39560</v>
      </c>
      <c r="AV93">
        <v>73.674999999999997</v>
      </c>
      <c r="AW93" s="1">
        <v>39588</v>
      </c>
      <c r="AX93">
        <v>76.45</v>
      </c>
      <c r="AY93" s="1">
        <v>39618</v>
      </c>
      <c r="AZ93">
        <v>75.45</v>
      </c>
      <c r="BA93" s="1">
        <v>39679</v>
      </c>
      <c r="BB93">
        <v>75.25</v>
      </c>
      <c r="BC93" s="1">
        <v>39738</v>
      </c>
      <c r="BD93">
        <v>56.3</v>
      </c>
      <c r="BE93" s="1">
        <v>39800</v>
      </c>
      <c r="BF93">
        <v>62.475000000000001</v>
      </c>
      <c r="BG93" s="1">
        <v>39864</v>
      </c>
      <c r="BH93">
        <v>57.95</v>
      </c>
      <c r="BI93" s="1">
        <v>39925</v>
      </c>
      <c r="BJ93">
        <v>72.375</v>
      </c>
      <c r="BK93" s="1">
        <v>39953</v>
      </c>
      <c r="BL93">
        <v>68.45</v>
      </c>
      <c r="BM93" s="1">
        <v>39982</v>
      </c>
      <c r="BN93">
        <v>59.15</v>
      </c>
      <c r="BO93" s="1">
        <v>40045</v>
      </c>
      <c r="BP93">
        <v>46.924999999999997</v>
      </c>
      <c r="BQ93" s="1">
        <v>40105</v>
      </c>
      <c r="BR93">
        <v>54.05</v>
      </c>
      <c r="BS93" s="1">
        <v>40165</v>
      </c>
      <c r="BT93">
        <v>65.125</v>
      </c>
      <c r="BU93" s="1">
        <v>40231</v>
      </c>
      <c r="BV93">
        <v>70.3</v>
      </c>
      <c r="BW93" s="1">
        <v>40290</v>
      </c>
      <c r="BX93">
        <v>86.95</v>
      </c>
      <c r="BY93" s="1">
        <v>40318</v>
      </c>
      <c r="BZ93">
        <v>81.875</v>
      </c>
      <c r="CA93" s="1">
        <v>40347</v>
      </c>
      <c r="CB93">
        <v>82.65</v>
      </c>
      <c r="CC93" s="1">
        <v>40408</v>
      </c>
      <c r="CD93">
        <v>78.075000000000003</v>
      </c>
      <c r="CE93" s="1">
        <v>40470</v>
      </c>
      <c r="CF93">
        <v>68.2</v>
      </c>
      <c r="CG93" s="1">
        <v>40532</v>
      </c>
      <c r="CH93">
        <v>76.075000000000003</v>
      </c>
      <c r="CI93" s="1">
        <v>40591</v>
      </c>
      <c r="CJ93">
        <v>92.174999999999997</v>
      </c>
      <c r="CK93" s="1">
        <v>40653</v>
      </c>
      <c r="CL93">
        <v>101.4</v>
      </c>
      <c r="CM93" s="1">
        <v>40682</v>
      </c>
      <c r="CN93">
        <v>91.625</v>
      </c>
      <c r="CO93" s="1">
        <v>40714</v>
      </c>
      <c r="CP93">
        <v>96.674999999999997</v>
      </c>
      <c r="CQ93" s="1">
        <v>40773</v>
      </c>
      <c r="CR93">
        <v>86.825000000000003</v>
      </c>
      <c r="CS93" s="1">
        <v>40835</v>
      </c>
      <c r="CT93">
        <v>90.075000000000003</v>
      </c>
      <c r="CU93" s="1">
        <v>40897</v>
      </c>
      <c r="CV93">
        <v>84.1</v>
      </c>
      <c r="CW93" s="1">
        <v>40960</v>
      </c>
      <c r="CX93">
        <v>89.825000000000003</v>
      </c>
      <c r="CY93" s="1">
        <v>41022</v>
      </c>
      <c r="CZ93">
        <v>87.8</v>
      </c>
      <c r="DA93" s="1">
        <v>41047</v>
      </c>
      <c r="DB93">
        <v>88.575000000000003</v>
      </c>
      <c r="DC93" s="1">
        <v>41080</v>
      </c>
      <c r="DD93">
        <v>92.15</v>
      </c>
      <c r="DE93" s="1">
        <v>41138</v>
      </c>
      <c r="DF93">
        <v>76.2</v>
      </c>
      <c r="DG93" s="1">
        <v>41199</v>
      </c>
      <c r="DH93">
        <v>79.174999999999997</v>
      </c>
      <c r="DI93" s="1">
        <v>41262</v>
      </c>
      <c r="DJ93">
        <v>86.575000000000003</v>
      </c>
      <c r="DK93" s="1">
        <v>41325</v>
      </c>
      <c r="DL93">
        <v>82.95</v>
      </c>
      <c r="DM93" s="1">
        <v>41386</v>
      </c>
      <c r="DN93">
        <v>89.45</v>
      </c>
      <c r="DO93" s="1">
        <v>41414</v>
      </c>
      <c r="DP93">
        <v>91.525000000000006</v>
      </c>
      <c r="DQ93" s="1">
        <v>41445</v>
      </c>
      <c r="DR93">
        <v>98.275000000000006</v>
      </c>
      <c r="DS93" s="1">
        <v>41505</v>
      </c>
      <c r="DT93">
        <v>86.474999999999994</v>
      </c>
      <c r="DU93" s="1">
        <v>41564</v>
      </c>
      <c r="DV93">
        <v>88.45</v>
      </c>
      <c r="DW93" s="1">
        <v>41626</v>
      </c>
      <c r="DX93">
        <v>86.35</v>
      </c>
      <c r="DY93" s="1">
        <v>41690</v>
      </c>
      <c r="DZ93">
        <v>97.825000000000003</v>
      </c>
      <c r="EA93" s="1">
        <v>41751</v>
      </c>
      <c r="EB93">
        <v>123.25</v>
      </c>
      <c r="EC93" s="1">
        <v>41779</v>
      </c>
      <c r="ED93">
        <v>125.175</v>
      </c>
      <c r="EE93" s="1">
        <v>41809</v>
      </c>
      <c r="EF93">
        <v>129.75</v>
      </c>
      <c r="EG93" s="1">
        <v>41871</v>
      </c>
      <c r="EH93">
        <v>92.5</v>
      </c>
      <c r="EI93" s="1">
        <v>41929</v>
      </c>
      <c r="EJ93">
        <v>90.575000000000003</v>
      </c>
      <c r="EK93" s="1">
        <v>41991</v>
      </c>
      <c r="EL93">
        <v>81.875</v>
      </c>
      <c r="EM93" s="1">
        <v>42055</v>
      </c>
      <c r="EN93">
        <v>67.400000000000006</v>
      </c>
      <c r="EO93" s="1">
        <v>42116</v>
      </c>
      <c r="EP93">
        <v>75.95</v>
      </c>
      <c r="EQ93" s="1">
        <v>42144</v>
      </c>
      <c r="ER93">
        <v>83.35</v>
      </c>
      <c r="ES93" s="1">
        <v>42173</v>
      </c>
      <c r="ET93">
        <v>76</v>
      </c>
      <c r="EU93" s="1">
        <v>42235</v>
      </c>
      <c r="EV93">
        <v>66</v>
      </c>
      <c r="EW93" s="1">
        <v>42296</v>
      </c>
      <c r="EX93">
        <v>65.974999999999994</v>
      </c>
      <c r="EY93" s="1">
        <v>42356</v>
      </c>
      <c r="EZ93">
        <v>56.625</v>
      </c>
      <c r="FA93" s="1">
        <v>42422</v>
      </c>
      <c r="FB93">
        <v>69.25</v>
      </c>
      <c r="FC93" s="1">
        <v>42482</v>
      </c>
      <c r="FD93">
        <v>78.825000000000003</v>
      </c>
      <c r="FE93" s="1">
        <v>42509</v>
      </c>
      <c r="FF93">
        <v>81.075000000000003</v>
      </c>
      <c r="FG93" s="1">
        <v>42541</v>
      </c>
      <c r="FH93">
        <v>88.95</v>
      </c>
      <c r="FI93" s="1">
        <v>42599</v>
      </c>
      <c r="FJ93">
        <v>61</v>
      </c>
      <c r="FK93" s="1">
        <v>42662</v>
      </c>
      <c r="FL93">
        <v>41.174999999999997</v>
      </c>
      <c r="FM93" s="1">
        <v>42724</v>
      </c>
      <c r="FN93">
        <v>64</v>
      </c>
      <c r="FO93" s="1">
        <v>42783</v>
      </c>
      <c r="FP93">
        <v>70.775000000000006</v>
      </c>
      <c r="FQ93" s="1">
        <v>42849</v>
      </c>
      <c r="FR93">
        <v>69.525000000000006</v>
      </c>
      <c r="FS93" s="1">
        <v>42873</v>
      </c>
      <c r="FT93">
        <v>79.275000000000006</v>
      </c>
      <c r="FU93" s="1">
        <v>42906</v>
      </c>
      <c r="FV93">
        <v>81.650000000000006</v>
      </c>
      <c r="FW93" s="1">
        <v>42965</v>
      </c>
      <c r="FX93">
        <v>66.125</v>
      </c>
      <c r="FY93" s="1">
        <v>43026</v>
      </c>
      <c r="FZ93">
        <v>63.75</v>
      </c>
      <c r="GA93" s="1">
        <v>43089</v>
      </c>
      <c r="GB93">
        <v>68.375</v>
      </c>
      <c r="GC93" s="1">
        <v>43151</v>
      </c>
      <c r="GD93">
        <v>69.2</v>
      </c>
      <c r="GE93" s="1">
        <v>43213</v>
      </c>
      <c r="GF93">
        <v>76.375</v>
      </c>
      <c r="GG93" s="1">
        <v>43238</v>
      </c>
      <c r="GH93">
        <v>77.25</v>
      </c>
      <c r="GI93" s="1">
        <v>43271</v>
      </c>
      <c r="GJ93">
        <v>75.150000000000006</v>
      </c>
      <c r="GK93" s="1">
        <v>43329</v>
      </c>
      <c r="GL93">
        <v>58.6</v>
      </c>
      <c r="GM93" s="1">
        <v>43390</v>
      </c>
      <c r="GN93">
        <v>54.7</v>
      </c>
      <c r="GO93" s="1">
        <v>43453</v>
      </c>
      <c r="GP93">
        <v>62.7</v>
      </c>
      <c r="GQ93" s="1">
        <v>43516</v>
      </c>
      <c r="GR93">
        <v>52.975000000000001</v>
      </c>
      <c r="GS93" s="1">
        <v>43577</v>
      </c>
      <c r="GT93">
        <v>93.775000000000006</v>
      </c>
      <c r="GU93" s="1">
        <v>43605</v>
      </c>
      <c r="GV93">
        <v>93</v>
      </c>
      <c r="GW93" s="1">
        <v>43636</v>
      </c>
      <c r="GX93">
        <v>80.900000000000006</v>
      </c>
      <c r="GY93" s="1">
        <v>43697</v>
      </c>
      <c r="GZ93">
        <v>64.974999999999994</v>
      </c>
      <c r="HA93" s="1">
        <v>43755</v>
      </c>
      <c r="HB93">
        <v>68.150000000000006</v>
      </c>
      <c r="HC93" s="1">
        <v>43817</v>
      </c>
      <c r="HD93">
        <v>69.900000000000006</v>
      </c>
    </row>
    <row r="94" spans="1:212" x14ac:dyDescent="0.3">
      <c r="A94" s="1">
        <v>38342</v>
      </c>
      <c r="B94">
        <v>73.099999999999994</v>
      </c>
      <c r="C94" s="1">
        <v>38401</v>
      </c>
      <c r="D94">
        <v>72.875</v>
      </c>
      <c r="E94" s="1">
        <v>38464</v>
      </c>
      <c r="F94">
        <v>75.900000000000006</v>
      </c>
      <c r="G94" s="1">
        <v>38492</v>
      </c>
      <c r="H94">
        <v>71.424999999999997</v>
      </c>
      <c r="I94" s="1">
        <v>38524</v>
      </c>
      <c r="J94">
        <v>65.45</v>
      </c>
      <c r="K94" s="1">
        <v>38582</v>
      </c>
      <c r="L94">
        <v>61.325000000000003</v>
      </c>
      <c r="M94" s="1">
        <v>38645</v>
      </c>
      <c r="N94">
        <v>60.225000000000001</v>
      </c>
      <c r="O94" s="1">
        <v>38707</v>
      </c>
      <c r="P94">
        <v>65.275000000000006</v>
      </c>
      <c r="Q94" s="1">
        <v>38769</v>
      </c>
      <c r="R94">
        <v>63.25</v>
      </c>
      <c r="S94" s="1">
        <v>38832</v>
      </c>
      <c r="T94">
        <v>65.325000000000003</v>
      </c>
      <c r="U94" s="1">
        <v>38856</v>
      </c>
      <c r="V94">
        <v>67.625</v>
      </c>
      <c r="W94" s="1">
        <v>38889</v>
      </c>
      <c r="X94">
        <v>70.424999999999997</v>
      </c>
      <c r="Y94" s="1">
        <v>38950</v>
      </c>
      <c r="Z94">
        <v>67.05</v>
      </c>
      <c r="AA94" s="1">
        <v>39009</v>
      </c>
      <c r="AB94">
        <v>58.674999999999997</v>
      </c>
      <c r="AC94" s="1">
        <v>39072</v>
      </c>
      <c r="AD94">
        <v>62.7</v>
      </c>
      <c r="AE94" s="1">
        <v>39134</v>
      </c>
      <c r="AF94">
        <v>66.974999999999994</v>
      </c>
      <c r="AG94" s="1">
        <v>39196</v>
      </c>
      <c r="AH94">
        <v>75.45</v>
      </c>
      <c r="AI94" s="1">
        <v>39223</v>
      </c>
      <c r="AJ94">
        <v>74.325000000000003</v>
      </c>
      <c r="AK94" s="1">
        <v>39254</v>
      </c>
      <c r="AL94">
        <v>73.45</v>
      </c>
      <c r="AM94" s="1">
        <v>39314</v>
      </c>
      <c r="AN94">
        <v>67.099999999999994</v>
      </c>
      <c r="AO94" s="1">
        <v>39373</v>
      </c>
      <c r="AP94">
        <v>57.375</v>
      </c>
      <c r="AQ94" s="1">
        <v>39436</v>
      </c>
      <c r="AR94">
        <v>59.9</v>
      </c>
      <c r="AS94" s="1">
        <v>39500</v>
      </c>
      <c r="AT94">
        <v>63.5</v>
      </c>
      <c r="AU94" s="1">
        <v>39561</v>
      </c>
      <c r="AV94">
        <v>75.424999999999997</v>
      </c>
      <c r="AW94" s="1">
        <v>39589</v>
      </c>
      <c r="AX94">
        <v>76.125</v>
      </c>
      <c r="AY94" s="1">
        <v>39619</v>
      </c>
      <c r="AZ94">
        <v>78.375</v>
      </c>
      <c r="BA94" s="1">
        <v>39680</v>
      </c>
      <c r="BB94">
        <v>75.099999999999994</v>
      </c>
      <c r="BC94" s="1">
        <v>39741</v>
      </c>
      <c r="BD94">
        <v>56.25</v>
      </c>
      <c r="BE94" s="1">
        <v>39801</v>
      </c>
      <c r="BF94">
        <v>61.7</v>
      </c>
      <c r="BG94" s="1">
        <v>39867</v>
      </c>
      <c r="BH94">
        <v>58.225000000000001</v>
      </c>
      <c r="BI94" s="1">
        <v>39926</v>
      </c>
      <c r="BJ94">
        <v>71.875</v>
      </c>
      <c r="BK94" s="1">
        <v>39954</v>
      </c>
      <c r="BL94">
        <v>66.849999999999994</v>
      </c>
      <c r="BM94" s="1">
        <v>39983</v>
      </c>
      <c r="BN94">
        <v>61.8</v>
      </c>
      <c r="BO94" s="1">
        <v>40046</v>
      </c>
      <c r="BP94">
        <v>47.85</v>
      </c>
      <c r="BQ94" s="1">
        <v>40106</v>
      </c>
      <c r="BR94">
        <v>52.875</v>
      </c>
      <c r="BS94" s="1">
        <v>40168</v>
      </c>
      <c r="BT94">
        <v>64.224999999999994</v>
      </c>
      <c r="BU94" s="1">
        <v>40232</v>
      </c>
      <c r="BV94">
        <v>69.45</v>
      </c>
      <c r="BW94" s="1">
        <v>40291</v>
      </c>
      <c r="BX94">
        <v>85.174999999999997</v>
      </c>
      <c r="BY94" s="1">
        <v>40319</v>
      </c>
      <c r="BZ94">
        <v>82.275000000000006</v>
      </c>
      <c r="CA94" s="1">
        <v>40350</v>
      </c>
      <c r="CB94">
        <v>84.35</v>
      </c>
      <c r="CC94" s="1">
        <v>40409</v>
      </c>
      <c r="CD94">
        <v>77.849999999999994</v>
      </c>
      <c r="CE94" s="1">
        <v>40471</v>
      </c>
      <c r="CF94">
        <v>68.724999999999994</v>
      </c>
      <c r="CG94" s="1">
        <v>40533</v>
      </c>
      <c r="CH94">
        <v>75.974999999999994</v>
      </c>
      <c r="CI94" s="1">
        <v>40592</v>
      </c>
      <c r="CJ94">
        <v>92.275000000000006</v>
      </c>
      <c r="CK94" s="1">
        <v>40654</v>
      </c>
      <c r="CL94">
        <v>100.05</v>
      </c>
      <c r="CM94" s="1">
        <v>40683</v>
      </c>
      <c r="CN94">
        <v>92.325000000000003</v>
      </c>
      <c r="CO94" s="1">
        <v>40715</v>
      </c>
      <c r="CP94">
        <v>97.974999999999994</v>
      </c>
      <c r="CQ94" s="1">
        <v>40774</v>
      </c>
      <c r="CR94">
        <v>88.375</v>
      </c>
      <c r="CS94" s="1">
        <v>40836</v>
      </c>
      <c r="CT94">
        <v>89.974999999999994</v>
      </c>
      <c r="CU94" s="1">
        <v>40898</v>
      </c>
      <c r="CV94">
        <v>83.275000000000006</v>
      </c>
      <c r="CW94" s="1">
        <v>40961</v>
      </c>
      <c r="CX94">
        <v>90.325000000000003</v>
      </c>
      <c r="CY94" s="1">
        <v>41023</v>
      </c>
      <c r="CZ94">
        <v>86.55</v>
      </c>
      <c r="DA94" s="1">
        <v>41050</v>
      </c>
      <c r="DB94">
        <v>87.05</v>
      </c>
      <c r="DC94" s="1">
        <v>41081</v>
      </c>
      <c r="DD94">
        <v>92.125</v>
      </c>
      <c r="DE94" s="1">
        <v>41141</v>
      </c>
      <c r="DF94">
        <v>75.900000000000006</v>
      </c>
      <c r="DG94" s="1">
        <v>41200</v>
      </c>
      <c r="DH94">
        <v>78.849999999999994</v>
      </c>
      <c r="DI94" s="1">
        <v>41263</v>
      </c>
      <c r="DJ94">
        <v>86.45</v>
      </c>
      <c r="DK94" s="1">
        <v>41326</v>
      </c>
      <c r="DL94">
        <v>82.375</v>
      </c>
      <c r="DM94" s="1">
        <v>41387</v>
      </c>
      <c r="DN94">
        <v>89.575000000000003</v>
      </c>
      <c r="DO94" s="1">
        <v>41415</v>
      </c>
      <c r="DP94">
        <v>91.75</v>
      </c>
      <c r="DQ94" s="1">
        <v>41446</v>
      </c>
      <c r="DR94">
        <v>97.45</v>
      </c>
      <c r="DS94" s="1">
        <v>41506</v>
      </c>
      <c r="DT94">
        <v>86.95</v>
      </c>
      <c r="DU94" s="1">
        <v>41565</v>
      </c>
      <c r="DV94">
        <v>87.95</v>
      </c>
      <c r="DW94" s="1">
        <v>41627</v>
      </c>
      <c r="DX94">
        <v>86.375</v>
      </c>
      <c r="DY94" s="1">
        <v>41691</v>
      </c>
      <c r="DZ94">
        <v>99.35</v>
      </c>
      <c r="EA94" s="1">
        <v>41752</v>
      </c>
      <c r="EB94">
        <v>126.25</v>
      </c>
      <c r="EC94" s="1">
        <v>41780</v>
      </c>
      <c r="ED94">
        <v>126.825</v>
      </c>
      <c r="EE94" s="1">
        <v>41810</v>
      </c>
      <c r="EF94">
        <v>129.15</v>
      </c>
      <c r="EG94" s="1">
        <v>41872</v>
      </c>
      <c r="EH94">
        <v>93.625</v>
      </c>
      <c r="EI94" s="1">
        <v>41932</v>
      </c>
      <c r="EJ94">
        <v>89.15</v>
      </c>
      <c r="EK94" s="1">
        <v>41992</v>
      </c>
      <c r="EL94">
        <v>81.900000000000006</v>
      </c>
      <c r="EM94" s="1">
        <v>42058</v>
      </c>
      <c r="EN94">
        <v>68.325000000000003</v>
      </c>
      <c r="EO94" s="1">
        <v>42117</v>
      </c>
      <c r="EP94">
        <v>78.325000000000003</v>
      </c>
      <c r="EQ94" s="1">
        <v>42145</v>
      </c>
      <c r="ER94">
        <v>83.85</v>
      </c>
      <c r="ES94" s="1">
        <v>42174</v>
      </c>
      <c r="ET94">
        <v>73.825000000000003</v>
      </c>
      <c r="EU94" s="1">
        <v>42236</v>
      </c>
      <c r="EV94">
        <v>64.75</v>
      </c>
      <c r="EW94" s="1">
        <v>42297</v>
      </c>
      <c r="EX94">
        <v>67.849999999999994</v>
      </c>
      <c r="EY94" s="1">
        <v>42359</v>
      </c>
      <c r="EZ94">
        <v>56.45</v>
      </c>
      <c r="FA94" s="1">
        <v>42423</v>
      </c>
      <c r="FB94">
        <v>69.95</v>
      </c>
      <c r="FC94" s="1">
        <v>42485</v>
      </c>
      <c r="FD94">
        <v>78.45</v>
      </c>
      <c r="FE94" s="1">
        <v>42510</v>
      </c>
      <c r="FF94">
        <v>80.25</v>
      </c>
      <c r="FG94" s="1">
        <v>42542</v>
      </c>
      <c r="FH94">
        <v>88.474999999999994</v>
      </c>
      <c r="FI94" s="1">
        <v>42600</v>
      </c>
      <c r="FJ94">
        <v>60.7</v>
      </c>
      <c r="FK94" s="1">
        <v>42663</v>
      </c>
      <c r="FL94">
        <v>41.1</v>
      </c>
      <c r="FM94" s="1">
        <v>42725</v>
      </c>
      <c r="FN94">
        <v>64.900000000000006</v>
      </c>
      <c r="FO94" s="1">
        <v>42787</v>
      </c>
      <c r="FP94">
        <v>70.349999999999994</v>
      </c>
      <c r="FQ94" s="1">
        <v>42850</v>
      </c>
      <c r="FR94">
        <v>71.825000000000003</v>
      </c>
      <c r="FS94" s="1">
        <v>42874</v>
      </c>
      <c r="FT94">
        <v>80.174999999999997</v>
      </c>
      <c r="FU94" s="1">
        <v>42907</v>
      </c>
      <c r="FV94">
        <v>82.224999999999994</v>
      </c>
      <c r="FW94" s="1">
        <v>42968</v>
      </c>
      <c r="FX94">
        <v>64.674999999999997</v>
      </c>
      <c r="FY94" s="1">
        <v>43027</v>
      </c>
      <c r="FZ94">
        <v>64.25</v>
      </c>
      <c r="GA94" s="1">
        <v>43090</v>
      </c>
      <c r="GB94">
        <v>68.575000000000003</v>
      </c>
      <c r="GC94" s="1">
        <v>43152</v>
      </c>
      <c r="GD94">
        <v>69.900000000000006</v>
      </c>
      <c r="GE94" s="1">
        <v>43214</v>
      </c>
      <c r="GF94">
        <v>74.825000000000003</v>
      </c>
      <c r="GG94" s="1">
        <v>43241</v>
      </c>
      <c r="GH94">
        <v>76.849999999999994</v>
      </c>
      <c r="GI94" s="1">
        <v>43272</v>
      </c>
      <c r="GJ94">
        <v>75.724999999999994</v>
      </c>
      <c r="GK94" s="1">
        <v>43332</v>
      </c>
      <c r="GL94">
        <v>56.475000000000001</v>
      </c>
      <c r="GM94" s="1">
        <v>43391</v>
      </c>
      <c r="GN94">
        <v>52.3</v>
      </c>
      <c r="GO94" s="1">
        <v>43454</v>
      </c>
      <c r="GP94">
        <v>62.375</v>
      </c>
      <c r="GQ94" s="1">
        <v>43517</v>
      </c>
      <c r="GR94">
        <v>55.95</v>
      </c>
      <c r="GS94" s="1">
        <v>43578</v>
      </c>
      <c r="GT94">
        <v>92.375</v>
      </c>
      <c r="GU94" s="1">
        <v>43606</v>
      </c>
      <c r="GV94">
        <v>91.375</v>
      </c>
      <c r="GW94" s="1">
        <v>43637</v>
      </c>
      <c r="GX94">
        <v>77.900000000000006</v>
      </c>
      <c r="GY94" s="1">
        <v>43698</v>
      </c>
      <c r="GZ94">
        <v>63.3</v>
      </c>
      <c r="HA94" s="1">
        <v>43756</v>
      </c>
      <c r="HB94">
        <v>67.95</v>
      </c>
      <c r="HC94" s="1">
        <v>43818</v>
      </c>
      <c r="HD94">
        <v>70.974999999999994</v>
      </c>
    </row>
    <row r="95" spans="1:212" x14ac:dyDescent="0.3">
      <c r="A95" s="1">
        <v>38343</v>
      </c>
      <c r="B95">
        <v>73.099999999999994</v>
      </c>
      <c r="C95" s="1">
        <v>38405</v>
      </c>
      <c r="D95">
        <v>73.55</v>
      </c>
      <c r="E95" s="1">
        <v>38467</v>
      </c>
      <c r="F95">
        <v>75.150000000000006</v>
      </c>
      <c r="G95" s="1">
        <v>38495</v>
      </c>
      <c r="H95">
        <v>70.599999999999994</v>
      </c>
      <c r="I95" s="1">
        <v>38525</v>
      </c>
      <c r="J95">
        <v>64.8</v>
      </c>
      <c r="K95" s="1">
        <v>38583</v>
      </c>
      <c r="L95">
        <v>62.15</v>
      </c>
      <c r="M95" s="1">
        <v>38646</v>
      </c>
      <c r="N95">
        <v>60.774999999999999</v>
      </c>
      <c r="O95" s="1">
        <v>38708</v>
      </c>
      <c r="P95">
        <v>65.275000000000006</v>
      </c>
      <c r="Q95" s="1">
        <v>38770</v>
      </c>
      <c r="R95">
        <v>62.024999999999999</v>
      </c>
      <c r="S95" s="1">
        <v>38833</v>
      </c>
      <c r="T95">
        <v>66.2</v>
      </c>
      <c r="U95" s="1">
        <v>38859</v>
      </c>
      <c r="V95">
        <v>66.974999999999994</v>
      </c>
      <c r="W95" s="1">
        <v>38890</v>
      </c>
      <c r="X95">
        <v>71.474999999999994</v>
      </c>
      <c r="Y95" s="1">
        <v>38951</v>
      </c>
      <c r="Z95">
        <v>67</v>
      </c>
      <c r="AA95" s="1">
        <v>39010</v>
      </c>
      <c r="AB95">
        <v>59.35</v>
      </c>
      <c r="AC95" s="1">
        <v>39073</v>
      </c>
      <c r="AD95">
        <v>63.05</v>
      </c>
      <c r="AE95" s="1">
        <v>39135</v>
      </c>
      <c r="AF95">
        <v>67.025000000000006</v>
      </c>
      <c r="AG95" s="1">
        <v>39197</v>
      </c>
      <c r="AH95">
        <v>76.150000000000006</v>
      </c>
      <c r="AI95" s="1">
        <v>39224</v>
      </c>
      <c r="AJ95">
        <v>73.5</v>
      </c>
      <c r="AK95" s="1">
        <v>39255</v>
      </c>
      <c r="AL95">
        <v>72.375</v>
      </c>
      <c r="AM95" s="1">
        <v>39315</v>
      </c>
      <c r="AN95">
        <v>68.2</v>
      </c>
      <c r="AO95" s="1">
        <v>39374</v>
      </c>
      <c r="AP95">
        <v>56.924999999999997</v>
      </c>
      <c r="AQ95" s="1">
        <v>39437</v>
      </c>
      <c r="AR95">
        <v>59.725000000000001</v>
      </c>
      <c r="AS95" s="1">
        <v>39503</v>
      </c>
      <c r="AT95">
        <v>60.5</v>
      </c>
      <c r="AU95" s="1">
        <v>39562</v>
      </c>
      <c r="AV95">
        <v>75</v>
      </c>
      <c r="AW95" s="1">
        <v>39590</v>
      </c>
      <c r="AX95">
        <v>76.275000000000006</v>
      </c>
      <c r="AY95" s="1">
        <v>39622</v>
      </c>
      <c r="AZ95">
        <v>77.349999999999994</v>
      </c>
      <c r="BA95" s="1">
        <v>39681</v>
      </c>
      <c r="BB95">
        <v>74.775000000000006</v>
      </c>
      <c r="BC95" s="1">
        <v>39742</v>
      </c>
      <c r="BD95">
        <v>57.774999999999999</v>
      </c>
      <c r="BE95" s="1">
        <v>39804</v>
      </c>
      <c r="BF95">
        <v>60.9</v>
      </c>
      <c r="BG95" s="1">
        <v>39868</v>
      </c>
      <c r="BH95">
        <v>57.7</v>
      </c>
      <c r="BI95" s="1">
        <v>39927</v>
      </c>
      <c r="BJ95">
        <v>71.650000000000006</v>
      </c>
      <c r="BK95" s="1">
        <v>39955</v>
      </c>
      <c r="BL95">
        <v>67.575000000000003</v>
      </c>
      <c r="BM95" s="1">
        <v>39986</v>
      </c>
      <c r="BN95">
        <v>60.85</v>
      </c>
      <c r="BO95" s="1">
        <v>40049</v>
      </c>
      <c r="BP95">
        <v>46.825000000000003</v>
      </c>
      <c r="BQ95" s="1">
        <v>40107</v>
      </c>
      <c r="BR95">
        <v>53.674999999999997</v>
      </c>
      <c r="BS95" s="1">
        <v>40169</v>
      </c>
      <c r="BT95">
        <v>64.75</v>
      </c>
      <c r="BU95" s="1">
        <v>40233</v>
      </c>
      <c r="BV95">
        <v>70.349999999999994</v>
      </c>
      <c r="BW95" s="1">
        <v>40294</v>
      </c>
      <c r="BX95">
        <v>84.275000000000006</v>
      </c>
      <c r="BY95" s="1">
        <v>40322</v>
      </c>
      <c r="BZ95">
        <v>82.375</v>
      </c>
      <c r="CA95" s="1">
        <v>40351</v>
      </c>
      <c r="CB95">
        <v>84.5</v>
      </c>
      <c r="CC95" s="1">
        <v>40410</v>
      </c>
      <c r="CD95">
        <v>77.2</v>
      </c>
      <c r="CE95" s="1">
        <v>40472</v>
      </c>
      <c r="CF95">
        <v>69.325000000000003</v>
      </c>
      <c r="CG95" s="1">
        <v>40534</v>
      </c>
      <c r="CH95">
        <v>78.875</v>
      </c>
      <c r="CI95" s="1">
        <v>40596</v>
      </c>
      <c r="CJ95">
        <v>92.275000000000006</v>
      </c>
      <c r="CK95" s="1">
        <v>40658</v>
      </c>
      <c r="CL95">
        <v>98.525000000000006</v>
      </c>
      <c r="CM95" s="1">
        <v>40686</v>
      </c>
      <c r="CN95">
        <v>89.325000000000003</v>
      </c>
      <c r="CO95" s="1">
        <v>40716</v>
      </c>
      <c r="CP95">
        <v>97.325000000000003</v>
      </c>
      <c r="CQ95" s="1">
        <v>40777</v>
      </c>
      <c r="CR95">
        <v>89</v>
      </c>
      <c r="CS95" s="1">
        <v>40837</v>
      </c>
      <c r="CT95">
        <v>89.65</v>
      </c>
      <c r="CU95" s="1">
        <v>40899</v>
      </c>
      <c r="CV95">
        <v>84.55</v>
      </c>
      <c r="CW95" s="1">
        <v>40962</v>
      </c>
      <c r="CX95">
        <v>89.6</v>
      </c>
      <c r="CY95" s="1">
        <v>41024</v>
      </c>
      <c r="CZ95">
        <v>87.575000000000003</v>
      </c>
      <c r="DA95" s="1">
        <v>41051</v>
      </c>
      <c r="DB95">
        <v>86.15</v>
      </c>
      <c r="DC95" s="1">
        <v>41082</v>
      </c>
      <c r="DD95">
        <v>91.375</v>
      </c>
      <c r="DE95" s="1">
        <v>41142</v>
      </c>
      <c r="DF95">
        <v>75.8</v>
      </c>
      <c r="DG95" s="1">
        <v>41201</v>
      </c>
      <c r="DH95">
        <v>79.625</v>
      </c>
      <c r="DI95" s="1">
        <v>41264</v>
      </c>
      <c r="DJ95">
        <v>86.9</v>
      </c>
      <c r="DK95" s="1">
        <v>41327</v>
      </c>
      <c r="DL95">
        <v>81.650000000000006</v>
      </c>
      <c r="DM95" s="1">
        <v>41388</v>
      </c>
      <c r="DN95">
        <v>91</v>
      </c>
      <c r="DO95" s="1">
        <v>41416</v>
      </c>
      <c r="DP95">
        <v>93.424999999999997</v>
      </c>
      <c r="DQ95" s="1">
        <v>41449</v>
      </c>
      <c r="DR95">
        <v>98.025000000000006</v>
      </c>
      <c r="DS95" s="1">
        <v>41507</v>
      </c>
      <c r="DT95">
        <v>85.825000000000003</v>
      </c>
      <c r="DU95" s="1">
        <v>41568</v>
      </c>
      <c r="DV95">
        <v>87.474999999999994</v>
      </c>
      <c r="DW95" s="1">
        <v>41628</v>
      </c>
      <c r="DX95">
        <v>86.25</v>
      </c>
      <c r="DY95" s="1">
        <v>41694</v>
      </c>
      <c r="DZ95">
        <v>99.25</v>
      </c>
      <c r="EA95" s="1">
        <v>41753</v>
      </c>
      <c r="EB95">
        <v>125.55</v>
      </c>
      <c r="EC95" s="1">
        <v>41781</v>
      </c>
      <c r="ED95">
        <v>125.325</v>
      </c>
      <c r="EE95" s="1">
        <v>41813</v>
      </c>
      <c r="EF95">
        <v>128.97499999999999</v>
      </c>
      <c r="EG95" s="1">
        <v>41873</v>
      </c>
      <c r="EH95">
        <v>92.875</v>
      </c>
      <c r="EI95" s="1">
        <v>41933</v>
      </c>
      <c r="EJ95">
        <v>88.45</v>
      </c>
      <c r="EK95" s="1">
        <v>41995</v>
      </c>
      <c r="EL95">
        <v>80.25</v>
      </c>
      <c r="EM95" s="1">
        <v>42059</v>
      </c>
      <c r="EN95">
        <v>68.575000000000003</v>
      </c>
      <c r="EO95" s="1">
        <v>42118</v>
      </c>
      <c r="EP95">
        <v>79.45</v>
      </c>
      <c r="EQ95" s="1">
        <v>42146</v>
      </c>
      <c r="ER95">
        <v>83.724999999999994</v>
      </c>
      <c r="ES95" s="1">
        <v>42177</v>
      </c>
      <c r="ET95">
        <v>72.375</v>
      </c>
      <c r="EU95" s="1">
        <v>42237</v>
      </c>
      <c r="EV95">
        <v>62.825000000000003</v>
      </c>
      <c r="EW95" s="1">
        <v>42298</v>
      </c>
      <c r="EX95">
        <v>67.025000000000006</v>
      </c>
      <c r="EY95" s="1">
        <v>42360</v>
      </c>
      <c r="EZ95">
        <v>56.85</v>
      </c>
      <c r="FA95" s="1">
        <v>42424</v>
      </c>
      <c r="FB95">
        <v>71.474999999999994</v>
      </c>
      <c r="FC95" s="1">
        <v>42486</v>
      </c>
      <c r="FD95">
        <v>77.825000000000003</v>
      </c>
      <c r="FE95" s="1">
        <v>42513</v>
      </c>
      <c r="FF95">
        <v>79.3</v>
      </c>
      <c r="FG95" s="1">
        <v>42543</v>
      </c>
      <c r="FH95">
        <v>85.85</v>
      </c>
      <c r="FI95" s="1">
        <v>42601</v>
      </c>
      <c r="FJ95">
        <v>61.924999999999997</v>
      </c>
      <c r="FK95" s="1">
        <v>42664</v>
      </c>
      <c r="FL95">
        <v>41.85</v>
      </c>
      <c r="FM95" s="1">
        <v>42726</v>
      </c>
      <c r="FN95">
        <v>64.724999999999994</v>
      </c>
      <c r="FO95" s="1">
        <v>42788</v>
      </c>
      <c r="FP95">
        <v>67.75</v>
      </c>
      <c r="FQ95" s="1">
        <v>42851</v>
      </c>
      <c r="FR95">
        <v>70.75</v>
      </c>
      <c r="FS95" s="1">
        <v>42877</v>
      </c>
      <c r="FT95">
        <v>80.05</v>
      </c>
      <c r="FU95" s="1">
        <v>42908</v>
      </c>
      <c r="FV95">
        <v>79.875</v>
      </c>
      <c r="FW95" s="1">
        <v>42969</v>
      </c>
      <c r="FX95">
        <v>63.875</v>
      </c>
      <c r="FY95" s="1">
        <v>43028</v>
      </c>
      <c r="FZ95">
        <v>64.849999999999994</v>
      </c>
      <c r="GA95" s="1">
        <v>43091</v>
      </c>
      <c r="GB95">
        <v>69.974999999999994</v>
      </c>
      <c r="GC95" s="1">
        <v>43153</v>
      </c>
      <c r="GD95">
        <v>71.275000000000006</v>
      </c>
      <c r="GE95" s="1">
        <v>43215</v>
      </c>
      <c r="GF95">
        <v>75.349999999999994</v>
      </c>
      <c r="GG95" s="1">
        <v>43242</v>
      </c>
      <c r="GH95">
        <v>75.125</v>
      </c>
      <c r="GI95" s="1">
        <v>43273</v>
      </c>
      <c r="GJ95">
        <v>75.375</v>
      </c>
      <c r="GK95" s="1">
        <v>43333</v>
      </c>
      <c r="GL95">
        <v>56.225000000000001</v>
      </c>
      <c r="GM95" s="1">
        <v>43392</v>
      </c>
      <c r="GN95">
        <v>51.6</v>
      </c>
      <c r="GO95" s="1">
        <v>43455</v>
      </c>
      <c r="GP95">
        <v>61.125</v>
      </c>
      <c r="GQ95" s="1">
        <v>43518</v>
      </c>
      <c r="GR95">
        <v>55.45</v>
      </c>
      <c r="GS95" s="1">
        <v>43579</v>
      </c>
      <c r="GT95">
        <v>92.775000000000006</v>
      </c>
      <c r="GU95" s="1">
        <v>43607</v>
      </c>
      <c r="GV95">
        <v>91.05</v>
      </c>
      <c r="GW95" s="1">
        <v>43640</v>
      </c>
      <c r="GX95">
        <v>74.224999999999994</v>
      </c>
      <c r="GY95" s="1">
        <v>43699</v>
      </c>
      <c r="GZ95">
        <v>62.3</v>
      </c>
      <c r="HA95" s="1">
        <v>43759</v>
      </c>
      <c r="HB95">
        <v>67.825000000000003</v>
      </c>
      <c r="HC95" s="1">
        <v>43819</v>
      </c>
      <c r="HD95">
        <v>70.674999999999997</v>
      </c>
    </row>
    <row r="96" spans="1:212" x14ac:dyDescent="0.3">
      <c r="A96" s="1">
        <v>38344</v>
      </c>
      <c r="B96">
        <v>73.8</v>
      </c>
      <c r="C96" s="1">
        <v>38406</v>
      </c>
      <c r="D96">
        <v>75.424999999999997</v>
      </c>
      <c r="E96" s="1">
        <v>38468</v>
      </c>
      <c r="F96">
        <v>76.75</v>
      </c>
      <c r="G96" s="1">
        <v>38496</v>
      </c>
      <c r="H96">
        <v>70.575000000000003</v>
      </c>
      <c r="I96" s="1">
        <v>38526</v>
      </c>
      <c r="J96">
        <v>65.2</v>
      </c>
      <c r="K96" s="1">
        <v>38586</v>
      </c>
      <c r="L96">
        <v>62.424999999999997</v>
      </c>
      <c r="M96" s="1">
        <v>38649</v>
      </c>
      <c r="N96">
        <v>60.95</v>
      </c>
      <c r="O96" s="1">
        <v>38709</v>
      </c>
      <c r="P96">
        <v>65.25</v>
      </c>
      <c r="Q96" s="1">
        <v>38771</v>
      </c>
      <c r="R96">
        <v>61.95</v>
      </c>
      <c r="S96" s="1">
        <v>38834</v>
      </c>
      <c r="T96">
        <v>65.825000000000003</v>
      </c>
      <c r="U96" s="1">
        <v>38860</v>
      </c>
      <c r="V96">
        <v>65.075000000000003</v>
      </c>
      <c r="W96" s="1">
        <v>38891</v>
      </c>
      <c r="X96">
        <v>70.025000000000006</v>
      </c>
      <c r="Y96" s="1">
        <v>38952</v>
      </c>
      <c r="Z96">
        <v>66.174999999999997</v>
      </c>
      <c r="AA96" s="1">
        <v>39013</v>
      </c>
      <c r="AB96">
        <v>60.024999999999999</v>
      </c>
      <c r="AC96" s="1">
        <v>39077</v>
      </c>
      <c r="AD96">
        <v>62.35</v>
      </c>
      <c r="AE96" s="1">
        <v>39136</v>
      </c>
      <c r="AF96">
        <v>66.75</v>
      </c>
      <c r="AG96" s="1">
        <v>39198</v>
      </c>
      <c r="AH96">
        <v>75.174999999999997</v>
      </c>
      <c r="AI96" s="1">
        <v>39225</v>
      </c>
      <c r="AJ96">
        <v>73.5</v>
      </c>
      <c r="AK96" s="1">
        <v>39258</v>
      </c>
      <c r="AL96">
        <v>72.575000000000003</v>
      </c>
      <c r="AM96" s="1">
        <v>39316</v>
      </c>
      <c r="AN96">
        <v>67.8</v>
      </c>
      <c r="AO96" s="1">
        <v>39377</v>
      </c>
      <c r="AP96">
        <v>56.9</v>
      </c>
      <c r="AQ96" s="1">
        <v>39440</v>
      </c>
      <c r="AR96">
        <v>59.8</v>
      </c>
      <c r="AS96" s="1">
        <v>39504</v>
      </c>
      <c r="AT96">
        <v>60.75</v>
      </c>
      <c r="AU96" s="1">
        <v>39563</v>
      </c>
      <c r="AV96">
        <v>76.349999999999994</v>
      </c>
      <c r="AW96" s="1">
        <v>39591</v>
      </c>
      <c r="AX96">
        <v>77.150000000000006</v>
      </c>
      <c r="AY96" s="1">
        <v>39623</v>
      </c>
      <c r="AZ96">
        <v>75.900000000000006</v>
      </c>
      <c r="BA96" s="1">
        <v>39682</v>
      </c>
      <c r="BB96">
        <v>73.75</v>
      </c>
      <c r="BC96" s="1">
        <v>39743</v>
      </c>
      <c r="BD96">
        <v>57.65</v>
      </c>
      <c r="BE96" s="1">
        <v>39805</v>
      </c>
      <c r="BF96">
        <v>61.2</v>
      </c>
      <c r="BG96" s="1">
        <v>39869</v>
      </c>
      <c r="BH96">
        <v>59.1</v>
      </c>
      <c r="BI96" s="1">
        <v>39930</v>
      </c>
      <c r="BJ96">
        <v>68.650000000000006</v>
      </c>
      <c r="BK96" s="1">
        <v>39959</v>
      </c>
      <c r="BL96">
        <v>67.174999999999997</v>
      </c>
      <c r="BM96" s="1">
        <v>39987</v>
      </c>
      <c r="BN96">
        <v>60.45</v>
      </c>
      <c r="BO96" s="1">
        <v>40050</v>
      </c>
      <c r="BP96">
        <v>48.3</v>
      </c>
      <c r="BQ96" s="1">
        <v>40108</v>
      </c>
      <c r="BR96">
        <v>53.725000000000001</v>
      </c>
      <c r="BS96" s="1">
        <v>40170</v>
      </c>
      <c r="BT96">
        <v>65.674999999999997</v>
      </c>
      <c r="BU96" s="1">
        <v>40234</v>
      </c>
      <c r="BV96">
        <v>72.125</v>
      </c>
      <c r="BW96" s="1">
        <v>40295</v>
      </c>
      <c r="BX96">
        <v>84.95</v>
      </c>
      <c r="BY96" s="1">
        <v>40323</v>
      </c>
      <c r="BZ96">
        <v>82</v>
      </c>
      <c r="CA96" s="1">
        <v>40352</v>
      </c>
      <c r="CB96">
        <v>84.224999999999994</v>
      </c>
      <c r="CC96" s="1">
        <v>40413</v>
      </c>
      <c r="CD96">
        <v>78.224999999999994</v>
      </c>
      <c r="CE96" s="1">
        <v>40473</v>
      </c>
      <c r="CF96">
        <v>70.650000000000006</v>
      </c>
      <c r="CG96" s="1">
        <v>40535</v>
      </c>
      <c r="CH96">
        <v>78.724999999999994</v>
      </c>
      <c r="CI96" s="1">
        <v>40597</v>
      </c>
      <c r="CJ96">
        <v>90.974999999999994</v>
      </c>
      <c r="CK96" s="1">
        <v>40659</v>
      </c>
      <c r="CL96">
        <v>97.1</v>
      </c>
      <c r="CM96" s="1">
        <v>40687</v>
      </c>
      <c r="CN96">
        <v>86.924999999999997</v>
      </c>
      <c r="CO96" s="1">
        <v>40717</v>
      </c>
      <c r="CP96">
        <v>95.9</v>
      </c>
      <c r="CQ96" s="1">
        <v>40778</v>
      </c>
      <c r="CR96">
        <v>88.224999999999994</v>
      </c>
      <c r="CS96" s="1">
        <v>40840</v>
      </c>
      <c r="CT96">
        <v>88.825000000000003</v>
      </c>
      <c r="CU96" s="1">
        <v>40900</v>
      </c>
      <c r="CV96">
        <v>85.85</v>
      </c>
      <c r="CW96" s="1">
        <v>40963</v>
      </c>
      <c r="CX96">
        <v>89.724999999999994</v>
      </c>
      <c r="CY96" s="1">
        <v>41025</v>
      </c>
      <c r="CZ96">
        <v>87.424999999999997</v>
      </c>
      <c r="DA96" s="1">
        <v>41052</v>
      </c>
      <c r="DB96">
        <v>85.55</v>
      </c>
      <c r="DC96" s="1">
        <v>41085</v>
      </c>
      <c r="DD96">
        <v>89.15</v>
      </c>
      <c r="DE96" s="1">
        <v>41143</v>
      </c>
      <c r="DF96">
        <v>73.174999999999997</v>
      </c>
      <c r="DG96" s="1">
        <v>41204</v>
      </c>
      <c r="DH96">
        <v>78.674999999999997</v>
      </c>
      <c r="DI96" s="1">
        <v>41267</v>
      </c>
      <c r="DJ96">
        <v>87.55</v>
      </c>
      <c r="DK96" s="1">
        <v>41330</v>
      </c>
      <c r="DL96">
        <v>81.900000000000006</v>
      </c>
      <c r="DM96" s="1">
        <v>41389</v>
      </c>
      <c r="DN96">
        <v>91.825000000000003</v>
      </c>
      <c r="DO96" s="1">
        <v>41417</v>
      </c>
      <c r="DP96">
        <v>93.025000000000006</v>
      </c>
      <c r="DQ96" s="1">
        <v>41450</v>
      </c>
      <c r="DR96">
        <v>97.7</v>
      </c>
      <c r="DS96" s="1">
        <v>41508</v>
      </c>
      <c r="DT96">
        <v>84.4</v>
      </c>
      <c r="DU96" s="1">
        <v>41569</v>
      </c>
      <c r="DV96">
        <v>88.575000000000003</v>
      </c>
      <c r="DW96" s="1">
        <v>41631</v>
      </c>
      <c r="DX96">
        <v>86.2</v>
      </c>
      <c r="DY96" s="1">
        <v>41695</v>
      </c>
      <c r="DZ96">
        <v>100.575</v>
      </c>
      <c r="EA96" s="1">
        <v>41754</v>
      </c>
      <c r="EB96">
        <v>124.52500000000001</v>
      </c>
      <c r="EC96" s="1">
        <v>41782</v>
      </c>
      <c r="ED96">
        <v>123.72499999999999</v>
      </c>
      <c r="EE96" s="1">
        <v>41814</v>
      </c>
      <c r="EF96">
        <v>131.07499999999999</v>
      </c>
      <c r="EG96" s="1">
        <v>41876</v>
      </c>
      <c r="EH96">
        <v>93.45</v>
      </c>
      <c r="EI96" s="1">
        <v>41934</v>
      </c>
      <c r="EJ96">
        <v>89.75</v>
      </c>
      <c r="EK96" s="1">
        <v>41996</v>
      </c>
      <c r="EL96">
        <v>81.650000000000006</v>
      </c>
      <c r="EM96" s="1">
        <v>42060</v>
      </c>
      <c r="EN96">
        <v>69.325000000000003</v>
      </c>
      <c r="EO96" s="1">
        <v>42121</v>
      </c>
      <c r="EP96">
        <v>79.400000000000006</v>
      </c>
      <c r="EQ96" s="1">
        <v>42150</v>
      </c>
      <c r="ER96">
        <v>82.8</v>
      </c>
      <c r="ES96" s="1">
        <v>42178</v>
      </c>
      <c r="ET96">
        <v>72.25</v>
      </c>
      <c r="EU96" s="1">
        <v>42240</v>
      </c>
      <c r="EV96">
        <v>65.825000000000003</v>
      </c>
      <c r="EW96" s="1">
        <v>42299</v>
      </c>
      <c r="EX96">
        <v>66.45</v>
      </c>
      <c r="EY96" s="1">
        <v>42361</v>
      </c>
      <c r="EZ96">
        <v>57.774999999999999</v>
      </c>
      <c r="FA96" s="1">
        <v>42425</v>
      </c>
      <c r="FB96">
        <v>71.125</v>
      </c>
      <c r="FC96" s="1">
        <v>42487</v>
      </c>
      <c r="FD96">
        <v>79.474999999999994</v>
      </c>
      <c r="FE96" s="1">
        <v>42514</v>
      </c>
      <c r="FF96">
        <v>79.375</v>
      </c>
      <c r="FG96" s="1">
        <v>42544</v>
      </c>
      <c r="FH96">
        <v>85.45</v>
      </c>
      <c r="FI96" s="1">
        <v>42604</v>
      </c>
      <c r="FJ96">
        <v>61.15</v>
      </c>
      <c r="FK96" s="1">
        <v>42667</v>
      </c>
      <c r="FL96">
        <v>43.2</v>
      </c>
      <c r="FM96" s="1">
        <v>42727</v>
      </c>
      <c r="FN96">
        <v>63.2</v>
      </c>
      <c r="FO96" s="1">
        <v>42789</v>
      </c>
      <c r="FP96">
        <v>66.575000000000003</v>
      </c>
      <c r="FQ96" s="1">
        <v>42852</v>
      </c>
      <c r="FR96">
        <v>72.825000000000003</v>
      </c>
      <c r="FS96" s="1">
        <v>42878</v>
      </c>
      <c r="FT96">
        <v>80.025000000000006</v>
      </c>
      <c r="FU96" s="1">
        <v>42909</v>
      </c>
      <c r="FV96">
        <v>78.650000000000006</v>
      </c>
      <c r="FW96" s="1">
        <v>42970</v>
      </c>
      <c r="FX96">
        <v>63.55</v>
      </c>
      <c r="FY96" s="1">
        <v>43031</v>
      </c>
      <c r="FZ96">
        <v>63.524999999999999</v>
      </c>
      <c r="GA96" s="1">
        <v>43095</v>
      </c>
      <c r="GB96">
        <v>71.525000000000006</v>
      </c>
      <c r="GC96" s="1">
        <v>43154</v>
      </c>
      <c r="GD96">
        <v>71.375</v>
      </c>
      <c r="GE96" s="1">
        <v>43216</v>
      </c>
      <c r="GF96">
        <v>74</v>
      </c>
      <c r="GG96" s="1">
        <v>43243</v>
      </c>
      <c r="GH96">
        <v>76.224999999999994</v>
      </c>
      <c r="GI96" s="1">
        <v>43276</v>
      </c>
      <c r="GJ96">
        <v>73.599999999999994</v>
      </c>
      <c r="GK96" s="1">
        <v>43334</v>
      </c>
      <c r="GL96">
        <v>53.6</v>
      </c>
      <c r="GM96" s="1">
        <v>43395</v>
      </c>
      <c r="GN96">
        <v>53.174999999999997</v>
      </c>
      <c r="GO96" s="1">
        <v>43458</v>
      </c>
      <c r="GP96">
        <v>60.3</v>
      </c>
      <c r="GQ96" s="1">
        <v>43521</v>
      </c>
      <c r="GR96">
        <v>53.9</v>
      </c>
      <c r="GS96" s="1">
        <v>43580</v>
      </c>
      <c r="GT96">
        <v>89.775000000000006</v>
      </c>
      <c r="GU96" s="1">
        <v>43608</v>
      </c>
      <c r="GV96">
        <v>90.95</v>
      </c>
      <c r="GW96" s="1">
        <v>43641</v>
      </c>
      <c r="GX96">
        <v>76.174999999999997</v>
      </c>
      <c r="GY96" s="1">
        <v>43700</v>
      </c>
      <c r="GZ96">
        <v>59.3</v>
      </c>
      <c r="HA96" s="1">
        <v>43760</v>
      </c>
      <c r="HB96">
        <v>65.5</v>
      </c>
      <c r="HC96" s="1">
        <v>43822</v>
      </c>
      <c r="HD96">
        <v>70.25</v>
      </c>
    </row>
    <row r="97" spans="1:212" x14ac:dyDescent="0.3">
      <c r="A97" s="1">
        <v>38348</v>
      </c>
      <c r="B97">
        <v>74.775000000000006</v>
      </c>
      <c r="C97" s="1">
        <v>38407</v>
      </c>
      <c r="D97">
        <v>74.900000000000006</v>
      </c>
      <c r="E97" s="1">
        <v>38469</v>
      </c>
      <c r="F97">
        <v>76.924999999999997</v>
      </c>
      <c r="G97" s="1">
        <v>38497</v>
      </c>
      <c r="H97">
        <v>71</v>
      </c>
      <c r="I97" s="1">
        <v>38527</v>
      </c>
      <c r="J97">
        <v>64.55</v>
      </c>
      <c r="K97" s="1">
        <v>38587</v>
      </c>
      <c r="L97">
        <v>61.674999999999997</v>
      </c>
      <c r="M97" s="1">
        <v>38650</v>
      </c>
      <c r="N97">
        <v>61.2</v>
      </c>
      <c r="O97" s="1">
        <v>38713</v>
      </c>
      <c r="P97">
        <v>64.924999999999997</v>
      </c>
      <c r="Q97" s="1">
        <v>38772</v>
      </c>
      <c r="R97">
        <v>61.424999999999997</v>
      </c>
      <c r="S97" s="1">
        <v>38835</v>
      </c>
      <c r="T97">
        <v>67</v>
      </c>
      <c r="U97" s="1">
        <v>38861</v>
      </c>
      <c r="V97">
        <v>65.075000000000003</v>
      </c>
      <c r="W97" s="1">
        <v>38894</v>
      </c>
      <c r="X97">
        <v>70.724999999999994</v>
      </c>
      <c r="Y97" s="1">
        <v>38953</v>
      </c>
      <c r="Z97">
        <v>66.424999999999997</v>
      </c>
      <c r="AA97" s="1">
        <v>39014</v>
      </c>
      <c r="AB97">
        <v>59.85</v>
      </c>
      <c r="AC97" s="1">
        <v>39078</v>
      </c>
      <c r="AD97">
        <v>62.475000000000001</v>
      </c>
      <c r="AE97" s="1">
        <v>39139</v>
      </c>
      <c r="AF97">
        <v>66.875</v>
      </c>
      <c r="AG97" s="1">
        <v>39199</v>
      </c>
      <c r="AH97">
        <v>74.575000000000003</v>
      </c>
      <c r="AI97" s="1">
        <v>39226</v>
      </c>
      <c r="AJ97">
        <v>73.924999999999997</v>
      </c>
      <c r="AK97" s="1">
        <v>39259</v>
      </c>
      <c r="AL97">
        <v>71.325000000000003</v>
      </c>
      <c r="AM97" s="1">
        <v>39317</v>
      </c>
      <c r="AN97">
        <v>68.474999999999994</v>
      </c>
      <c r="AO97" s="1">
        <v>39378</v>
      </c>
      <c r="AP97">
        <v>56.274999999999999</v>
      </c>
      <c r="AQ97" s="1">
        <v>39442</v>
      </c>
      <c r="AR97">
        <v>59.975000000000001</v>
      </c>
      <c r="AS97" s="1">
        <v>39505</v>
      </c>
      <c r="AT97">
        <v>60.975000000000001</v>
      </c>
      <c r="AU97" s="1">
        <v>39566</v>
      </c>
      <c r="AV97">
        <v>75.45</v>
      </c>
      <c r="AW97" s="1">
        <v>39595</v>
      </c>
      <c r="AX97">
        <v>75.974999999999994</v>
      </c>
      <c r="AY97" s="1">
        <v>39624</v>
      </c>
      <c r="AZ97">
        <v>74</v>
      </c>
      <c r="BA97" s="1">
        <v>39685</v>
      </c>
      <c r="BB97">
        <v>74</v>
      </c>
      <c r="BC97" s="1">
        <v>39744</v>
      </c>
      <c r="BD97">
        <v>57.924999999999997</v>
      </c>
      <c r="BE97" s="1">
        <v>39806</v>
      </c>
      <c r="BF97">
        <v>60.85</v>
      </c>
      <c r="BG97" s="1">
        <v>39870</v>
      </c>
      <c r="BH97">
        <v>58.975000000000001</v>
      </c>
      <c r="BI97" s="1">
        <v>39931</v>
      </c>
      <c r="BJ97">
        <v>66.3</v>
      </c>
      <c r="BK97" s="1">
        <v>39960</v>
      </c>
      <c r="BL97">
        <v>66.625</v>
      </c>
      <c r="BM97" s="1">
        <v>39988</v>
      </c>
      <c r="BN97">
        <v>58.825000000000003</v>
      </c>
      <c r="BO97" s="1">
        <v>40051</v>
      </c>
      <c r="BP97">
        <v>47.05</v>
      </c>
      <c r="BQ97" s="1">
        <v>40109</v>
      </c>
      <c r="BR97">
        <v>53.024999999999999</v>
      </c>
      <c r="BS97" s="1">
        <v>40171</v>
      </c>
      <c r="BT97">
        <v>63.8</v>
      </c>
      <c r="BU97" s="1">
        <v>40235</v>
      </c>
      <c r="BV97">
        <v>72.8</v>
      </c>
      <c r="BW97" s="1">
        <v>40296</v>
      </c>
      <c r="BX97">
        <v>84.6</v>
      </c>
      <c r="BY97" s="1">
        <v>40324</v>
      </c>
      <c r="BZ97">
        <v>82.6</v>
      </c>
      <c r="CA97" s="1">
        <v>40353</v>
      </c>
      <c r="CB97">
        <v>83.25</v>
      </c>
      <c r="CC97" s="1">
        <v>40414</v>
      </c>
      <c r="CD97">
        <v>77.275000000000006</v>
      </c>
      <c r="CE97" s="1">
        <v>40476</v>
      </c>
      <c r="CF97">
        <v>68.45</v>
      </c>
      <c r="CG97" s="1">
        <v>40539</v>
      </c>
      <c r="CH97">
        <v>78.849999999999994</v>
      </c>
      <c r="CI97" s="1">
        <v>40598</v>
      </c>
      <c r="CJ97">
        <v>89.5</v>
      </c>
      <c r="CK97" s="1">
        <v>40660</v>
      </c>
      <c r="CL97">
        <v>96.7</v>
      </c>
      <c r="CM97" s="1">
        <v>40688</v>
      </c>
      <c r="CN97">
        <v>87.4</v>
      </c>
      <c r="CO97" s="1">
        <v>40718</v>
      </c>
      <c r="CP97">
        <v>95.2</v>
      </c>
      <c r="CQ97" s="1">
        <v>40779</v>
      </c>
      <c r="CR97">
        <v>87.05</v>
      </c>
      <c r="CS97" s="1">
        <v>40841</v>
      </c>
      <c r="CT97">
        <v>87.85</v>
      </c>
      <c r="CU97" s="1">
        <v>40904</v>
      </c>
      <c r="CV97">
        <v>85.75</v>
      </c>
      <c r="CW97" s="1">
        <v>40966</v>
      </c>
      <c r="CX97">
        <v>88.65</v>
      </c>
      <c r="CY97" s="1">
        <v>41026</v>
      </c>
      <c r="CZ97">
        <v>86.6</v>
      </c>
      <c r="DA97" s="1">
        <v>41053</v>
      </c>
      <c r="DB97">
        <v>86.025000000000006</v>
      </c>
      <c r="DC97" s="1">
        <v>41086</v>
      </c>
      <c r="DD97">
        <v>89</v>
      </c>
      <c r="DE97" s="1">
        <v>41144</v>
      </c>
      <c r="DF97">
        <v>72.575000000000003</v>
      </c>
      <c r="DG97" s="1">
        <v>41205</v>
      </c>
      <c r="DH97">
        <v>78.125</v>
      </c>
      <c r="DI97" s="1">
        <v>41269</v>
      </c>
      <c r="DJ97">
        <v>87.45</v>
      </c>
      <c r="DK97" s="1">
        <v>41331</v>
      </c>
      <c r="DL97">
        <v>81.575000000000003</v>
      </c>
      <c r="DM97" s="1">
        <v>41390</v>
      </c>
      <c r="DN97">
        <v>92.525000000000006</v>
      </c>
      <c r="DO97" s="1">
        <v>41418</v>
      </c>
      <c r="DP97">
        <v>93.3</v>
      </c>
      <c r="DQ97" s="1">
        <v>41451</v>
      </c>
      <c r="DR97">
        <v>97.65</v>
      </c>
      <c r="DS97" s="1">
        <v>41509</v>
      </c>
      <c r="DT97">
        <v>85.1</v>
      </c>
      <c r="DU97" s="1">
        <v>41570</v>
      </c>
      <c r="DV97">
        <v>88.15</v>
      </c>
      <c r="DW97" s="1">
        <v>41632</v>
      </c>
      <c r="DX97">
        <v>85.875</v>
      </c>
      <c r="DY97" s="1">
        <v>41696</v>
      </c>
      <c r="DZ97">
        <v>101.02500000000001</v>
      </c>
      <c r="EA97" s="1">
        <v>41757</v>
      </c>
      <c r="EB97">
        <v>124.22499999999999</v>
      </c>
      <c r="EC97" s="1">
        <v>41786</v>
      </c>
      <c r="ED97">
        <v>123.425</v>
      </c>
      <c r="EE97" s="1">
        <v>41815</v>
      </c>
      <c r="EF97">
        <v>128.65</v>
      </c>
      <c r="EG97" s="1">
        <v>41877</v>
      </c>
      <c r="EH97">
        <v>95.1</v>
      </c>
      <c r="EI97" s="1">
        <v>41935</v>
      </c>
      <c r="EJ97">
        <v>88.724999999999994</v>
      </c>
      <c r="EK97" s="1">
        <v>41997</v>
      </c>
      <c r="EL97">
        <v>81.3</v>
      </c>
      <c r="EM97" s="1">
        <v>42061</v>
      </c>
      <c r="EN97">
        <v>67.150000000000006</v>
      </c>
      <c r="EO97" s="1">
        <v>42122</v>
      </c>
      <c r="EP97">
        <v>79.900000000000006</v>
      </c>
      <c r="EQ97" s="1">
        <v>42151</v>
      </c>
      <c r="ER97">
        <v>83.325000000000003</v>
      </c>
      <c r="ES97" s="1">
        <v>42179</v>
      </c>
      <c r="ET97">
        <v>72.349999999999994</v>
      </c>
      <c r="EU97" s="1">
        <v>42241</v>
      </c>
      <c r="EV97">
        <v>67.5</v>
      </c>
      <c r="EW97" s="1">
        <v>42300</v>
      </c>
      <c r="EX97">
        <v>63.6</v>
      </c>
      <c r="EY97" s="1">
        <v>42362</v>
      </c>
      <c r="EZ97">
        <v>58.3</v>
      </c>
      <c r="FA97" s="1">
        <v>42426</v>
      </c>
      <c r="FB97">
        <v>70.849999999999994</v>
      </c>
      <c r="FC97" s="1">
        <v>42488</v>
      </c>
      <c r="FD97">
        <v>80.775000000000006</v>
      </c>
      <c r="FE97" s="1">
        <v>42515</v>
      </c>
      <c r="FF97">
        <v>79.825000000000003</v>
      </c>
      <c r="FG97" s="1">
        <v>42545</v>
      </c>
      <c r="FH97">
        <v>84.974999999999994</v>
      </c>
      <c r="FI97" s="1">
        <v>42605</v>
      </c>
      <c r="FJ97">
        <v>60.524999999999999</v>
      </c>
      <c r="FK97" s="1">
        <v>42668</v>
      </c>
      <c r="FL97">
        <v>44.625</v>
      </c>
      <c r="FM97" s="1">
        <v>42731</v>
      </c>
      <c r="FN97">
        <v>64.75</v>
      </c>
      <c r="FO97" s="1">
        <v>42790</v>
      </c>
      <c r="FP97">
        <v>68.025000000000006</v>
      </c>
      <c r="FQ97" s="1">
        <v>42853</v>
      </c>
      <c r="FR97">
        <v>74</v>
      </c>
      <c r="FS97" s="1">
        <v>42879</v>
      </c>
      <c r="FT97">
        <v>79.849999999999994</v>
      </c>
      <c r="FU97" s="1">
        <v>42912</v>
      </c>
      <c r="FV97">
        <v>78.674999999999997</v>
      </c>
      <c r="FW97" s="1">
        <v>42971</v>
      </c>
      <c r="FX97">
        <v>63.774999999999999</v>
      </c>
      <c r="FY97" s="1">
        <v>43032</v>
      </c>
      <c r="FZ97">
        <v>64.025000000000006</v>
      </c>
      <c r="GA97" s="1">
        <v>43096</v>
      </c>
      <c r="GB97">
        <v>71.025000000000006</v>
      </c>
      <c r="GC97" s="1">
        <v>43157</v>
      </c>
      <c r="GD97">
        <v>69.95</v>
      </c>
      <c r="GE97" s="1">
        <v>43217</v>
      </c>
      <c r="GF97">
        <v>72.625</v>
      </c>
      <c r="GG97" s="1">
        <v>43244</v>
      </c>
      <c r="GH97">
        <v>76.775000000000006</v>
      </c>
      <c r="GI97" s="1">
        <v>43277</v>
      </c>
      <c r="GJ97">
        <v>74.75</v>
      </c>
      <c r="GK97" s="1">
        <v>43335</v>
      </c>
      <c r="GL97">
        <v>51.174999999999997</v>
      </c>
      <c r="GM97" s="1">
        <v>43396</v>
      </c>
      <c r="GN97">
        <v>54.524999999999999</v>
      </c>
      <c r="GO97" s="1">
        <v>43460</v>
      </c>
      <c r="GP97">
        <v>60.375</v>
      </c>
      <c r="GQ97" s="1">
        <v>43522</v>
      </c>
      <c r="GR97">
        <v>55.725000000000001</v>
      </c>
      <c r="GS97" s="1">
        <v>43581</v>
      </c>
      <c r="GT97">
        <v>88.75</v>
      </c>
      <c r="GU97" s="1">
        <v>43609</v>
      </c>
      <c r="GV97">
        <v>87.95</v>
      </c>
      <c r="GW97" s="1">
        <v>43642</v>
      </c>
      <c r="GX97">
        <v>75.474999999999994</v>
      </c>
      <c r="GY97" s="1">
        <v>43703</v>
      </c>
      <c r="GZ97">
        <v>63.8</v>
      </c>
      <c r="HA97" s="1">
        <v>43761</v>
      </c>
      <c r="HB97">
        <v>65.825000000000003</v>
      </c>
      <c r="HC97" s="1">
        <v>43823</v>
      </c>
      <c r="HD97">
        <v>70.7</v>
      </c>
    </row>
    <row r="98" spans="1:212" x14ac:dyDescent="0.3">
      <c r="A98" s="1">
        <v>38349</v>
      </c>
      <c r="B98">
        <v>73.75</v>
      </c>
      <c r="C98" s="1">
        <v>38408</v>
      </c>
      <c r="D98">
        <v>74.150000000000006</v>
      </c>
      <c r="E98" s="1">
        <v>38470</v>
      </c>
      <c r="F98">
        <v>76.7</v>
      </c>
      <c r="G98" s="1">
        <v>38498</v>
      </c>
      <c r="H98">
        <v>70.8</v>
      </c>
      <c r="I98" s="1">
        <v>38530</v>
      </c>
      <c r="J98">
        <v>66.125</v>
      </c>
      <c r="K98" s="1">
        <v>38588</v>
      </c>
      <c r="L98">
        <v>61.8</v>
      </c>
      <c r="M98" s="1">
        <v>38651</v>
      </c>
      <c r="N98">
        <v>60.075000000000003</v>
      </c>
      <c r="O98" s="1">
        <v>38714</v>
      </c>
      <c r="P98">
        <v>65.125</v>
      </c>
      <c r="Q98" s="1">
        <v>38775</v>
      </c>
      <c r="R98">
        <v>62.125</v>
      </c>
      <c r="S98" s="1">
        <v>38838</v>
      </c>
      <c r="T98">
        <v>66.875</v>
      </c>
      <c r="U98" s="1">
        <v>38862</v>
      </c>
      <c r="V98">
        <v>64.674999999999997</v>
      </c>
      <c r="W98" s="1">
        <v>38895</v>
      </c>
      <c r="X98">
        <v>70.775000000000006</v>
      </c>
      <c r="Y98" s="1">
        <v>38954</v>
      </c>
      <c r="Z98">
        <v>65.025000000000006</v>
      </c>
      <c r="AA98" s="1">
        <v>39015</v>
      </c>
      <c r="AB98">
        <v>61.475000000000001</v>
      </c>
      <c r="AC98" s="1">
        <v>39079</v>
      </c>
      <c r="AD98">
        <v>62.05</v>
      </c>
      <c r="AE98" s="1">
        <v>39140</v>
      </c>
      <c r="AF98">
        <v>67.424999999999997</v>
      </c>
      <c r="AG98" s="1">
        <v>39202</v>
      </c>
      <c r="AH98">
        <v>75.099999999999994</v>
      </c>
      <c r="AI98" s="1">
        <v>39227</v>
      </c>
      <c r="AJ98">
        <v>73.400000000000006</v>
      </c>
      <c r="AK98" s="1">
        <v>39260</v>
      </c>
      <c r="AL98">
        <v>71.650000000000006</v>
      </c>
      <c r="AM98" s="1">
        <v>39318</v>
      </c>
      <c r="AN98">
        <v>70.650000000000006</v>
      </c>
      <c r="AO98" s="1">
        <v>39379</v>
      </c>
      <c r="AP98">
        <v>55.35</v>
      </c>
      <c r="AQ98" s="1">
        <v>39443</v>
      </c>
      <c r="AR98">
        <v>59.274999999999999</v>
      </c>
      <c r="AS98" s="1">
        <v>39506</v>
      </c>
      <c r="AT98">
        <v>61.25</v>
      </c>
      <c r="AU98" s="1">
        <v>39567</v>
      </c>
      <c r="AV98">
        <v>72.55</v>
      </c>
      <c r="AW98" s="1">
        <v>39596</v>
      </c>
      <c r="AX98">
        <v>76.05</v>
      </c>
      <c r="AY98" s="1">
        <v>39625</v>
      </c>
      <c r="AZ98">
        <v>72.674999999999997</v>
      </c>
      <c r="BA98" s="1">
        <v>39686</v>
      </c>
      <c r="BB98">
        <v>73.5</v>
      </c>
      <c r="BC98" s="1">
        <v>39745</v>
      </c>
      <c r="BD98">
        <v>58.5</v>
      </c>
      <c r="BE98" s="1">
        <v>39808</v>
      </c>
      <c r="BF98">
        <v>58.95</v>
      </c>
      <c r="BG98" s="1">
        <v>39871</v>
      </c>
      <c r="BH98">
        <v>60.9</v>
      </c>
      <c r="BI98" s="1">
        <v>39932</v>
      </c>
      <c r="BJ98">
        <v>66.75</v>
      </c>
      <c r="BK98" s="1">
        <v>39961</v>
      </c>
      <c r="BL98">
        <v>67.125</v>
      </c>
      <c r="BM98" s="1">
        <v>39989</v>
      </c>
      <c r="BN98">
        <v>58.8</v>
      </c>
      <c r="BO98" s="1">
        <v>40052</v>
      </c>
      <c r="BP98">
        <v>47.9</v>
      </c>
      <c r="BQ98" s="1">
        <v>40112</v>
      </c>
      <c r="BR98">
        <v>53.45</v>
      </c>
      <c r="BS98" s="1">
        <v>40175</v>
      </c>
      <c r="BT98">
        <v>64.7</v>
      </c>
      <c r="BU98" s="1">
        <v>40238</v>
      </c>
      <c r="BV98">
        <v>72.95</v>
      </c>
      <c r="BW98" s="1">
        <v>40297</v>
      </c>
      <c r="BX98">
        <v>83.825000000000003</v>
      </c>
      <c r="BY98" s="1">
        <v>40325</v>
      </c>
      <c r="BZ98">
        <v>82.7</v>
      </c>
      <c r="CA98" s="1">
        <v>40354</v>
      </c>
      <c r="CB98">
        <v>83.924999999999997</v>
      </c>
      <c r="CC98" s="1">
        <v>40415</v>
      </c>
      <c r="CD98">
        <v>77.099999999999994</v>
      </c>
      <c r="CE98" s="1">
        <v>40477</v>
      </c>
      <c r="CF98">
        <v>68.674999999999997</v>
      </c>
      <c r="CG98" s="1">
        <v>40540</v>
      </c>
      <c r="CH98">
        <v>78.625</v>
      </c>
      <c r="CI98" s="1">
        <v>40599</v>
      </c>
      <c r="CJ98">
        <v>90.2</v>
      </c>
      <c r="CK98" s="1">
        <v>40661</v>
      </c>
      <c r="CL98">
        <v>96.5</v>
      </c>
      <c r="CM98" s="1">
        <v>40689</v>
      </c>
      <c r="CN98">
        <v>87.275000000000006</v>
      </c>
      <c r="CO98" s="1">
        <v>40721</v>
      </c>
      <c r="CP98">
        <v>92.35</v>
      </c>
      <c r="CQ98" s="1">
        <v>40780</v>
      </c>
      <c r="CR98">
        <v>87.224999999999994</v>
      </c>
      <c r="CS98" s="1">
        <v>40842</v>
      </c>
      <c r="CT98">
        <v>87.025000000000006</v>
      </c>
      <c r="CU98" s="1">
        <v>40905</v>
      </c>
      <c r="CV98">
        <v>85.55</v>
      </c>
      <c r="CW98" s="1">
        <v>40967</v>
      </c>
      <c r="CX98">
        <v>88.025000000000006</v>
      </c>
      <c r="CY98" s="1">
        <v>41029</v>
      </c>
      <c r="CZ98">
        <v>85.924999999999997</v>
      </c>
      <c r="DA98" s="1">
        <v>41054</v>
      </c>
      <c r="DB98">
        <v>86.575000000000003</v>
      </c>
      <c r="DC98" s="1">
        <v>41087</v>
      </c>
      <c r="DD98">
        <v>91.7</v>
      </c>
      <c r="DE98" s="1">
        <v>41145</v>
      </c>
      <c r="DF98">
        <v>72.375</v>
      </c>
      <c r="DG98" s="1">
        <v>41206</v>
      </c>
      <c r="DH98">
        <v>78.25</v>
      </c>
      <c r="DI98" s="1">
        <v>41270</v>
      </c>
      <c r="DJ98">
        <v>87.025000000000006</v>
      </c>
      <c r="DK98" s="1">
        <v>41332</v>
      </c>
      <c r="DL98">
        <v>81</v>
      </c>
      <c r="DM98" s="1">
        <v>41393</v>
      </c>
      <c r="DN98">
        <v>92.15</v>
      </c>
      <c r="DO98" s="1">
        <v>41422</v>
      </c>
      <c r="DP98">
        <v>93.35</v>
      </c>
      <c r="DQ98" s="1">
        <v>41452</v>
      </c>
      <c r="DR98">
        <v>99.4</v>
      </c>
      <c r="DS98" s="1">
        <v>41512</v>
      </c>
      <c r="DT98">
        <v>86.025000000000006</v>
      </c>
      <c r="DU98" s="1">
        <v>41571</v>
      </c>
      <c r="DV98">
        <v>89.6</v>
      </c>
      <c r="DW98" s="1">
        <v>41634</v>
      </c>
      <c r="DX98">
        <v>85.3</v>
      </c>
      <c r="DY98" s="1">
        <v>41697</v>
      </c>
      <c r="DZ98">
        <v>103.85</v>
      </c>
      <c r="EA98" s="1">
        <v>41758</v>
      </c>
      <c r="EB98">
        <v>125.27500000000001</v>
      </c>
      <c r="EC98" s="1">
        <v>41787</v>
      </c>
      <c r="ED98">
        <v>121.27500000000001</v>
      </c>
      <c r="EE98" s="1">
        <v>41816</v>
      </c>
      <c r="EF98">
        <v>128.80000000000001</v>
      </c>
      <c r="EG98" s="1">
        <v>41878</v>
      </c>
      <c r="EH98">
        <v>95.924999999999997</v>
      </c>
      <c r="EI98" s="1">
        <v>41936</v>
      </c>
      <c r="EJ98">
        <v>90.25</v>
      </c>
      <c r="EK98" s="1">
        <v>41999</v>
      </c>
      <c r="EL98">
        <v>81.55</v>
      </c>
      <c r="EM98" s="1">
        <v>42062</v>
      </c>
      <c r="EN98">
        <v>67.474999999999994</v>
      </c>
      <c r="EO98" s="1">
        <v>42123</v>
      </c>
      <c r="EP98">
        <v>81.2</v>
      </c>
      <c r="EQ98" s="1">
        <v>42152</v>
      </c>
      <c r="ER98">
        <v>84.625</v>
      </c>
      <c r="ES98" s="1">
        <v>42180</v>
      </c>
      <c r="ET98">
        <v>72.150000000000006</v>
      </c>
      <c r="EU98" s="1">
        <v>42242</v>
      </c>
      <c r="EV98">
        <v>67</v>
      </c>
      <c r="EW98" s="1">
        <v>42303</v>
      </c>
      <c r="EX98">
        <v>62.85</v>
      </c>
      <c r="EY98" s="1">
        <v>42366</v>
      </c>
      <c r="EZ98">
        <v>59.125</v>
      </c>
      <c r="FA98" s="1">
        <v>42429</v>
      </c>
      <c r="FB98">
        <v>69.974999999999994</v>
      </c>
      <c r="FC98" s="1">
        <v>42489</v>
      </c>
      <c r="FD98">
        <v>81.7</v>
      </c>
      <c r="FE98" s="1">
        <v>42516</v>
      </c>
      <c r="FF98">
        <v>81.275000000000006</v>
      </c>
      <c r="FG98" s="1">
        <v>42548</v>
      </c>
      <c r="FH98">
        <v>83.5</v>
      </c>
      <c r="FI98" s="1">
        <v>42606</v>
      </c>
      <c r="FJ98">
        <v>60.325000000000003</v>
      </c>
      <c r="FK98" s="1">
        <v>42669</v>
      </c>
      <c r="FL98">
        <v>44.2</v>
      </c>
      <c r="FM98" s="1">
        <v>42732</v>
      </c>
      <c r="FN98">
        <v>65.099999999999994</v>
      </c>
      <c r="FO98" s="1">
        <v>42793</v>
      </c>
      <c r="FP98">
        <v>68.125</v>
      </c>
      <c r="FQ98" s="1">
        <v>42856</v>
      </c>
      <c r="FR98">
        <v>73.275000000000006</v>
      </c>
      <c r="FS98" s="1">
        <v>42880</v>
      </c>
      <c r="FT98">
        <v>80.575000000000003</v>
      </c>
      <c r="FU98" s="1">
        <v>42913</v>
      </c>
      <c r="FV98">
        <v>78.55</v>
      </c>
      <c r="FW98" s="1">
        <v>42972</v>
      </c>
      <c r="FX98">
        <v>63.075000000000003</v>
      </c>
      <c r="FY98" s="1">
        <v>43033</v>
      </c>
      <c r="FZ98">
        <v>64.474999999999994</v>
      </c>
      <c r="GA98" s="1">
        <v>43097</v>
      </c>
      <c r="GB98">
        <v>71.55</v>
      </c>
      <c r="GC98" s="1">
        <v>43158</v>
      </c>
      <c r="GD98">
        <v>69.95</v>
      </c>
      <c r="GE98" s="1">
        <v>43220</v>
      </c>
      <c r="GF98">
        <v>72.7</v>
      </c>
      <c r="GG98" s="1">
        <v>43245</v>
      </c>
      <c r="GH98">
        <v>77.55</v>
      </c>
      <c r="GI98" s="1">
        <v>43278</v>
      </c>
      <c r="GJ98">
        <v>75.05</v>
      </c>
      <c r="GK98" s="1">
        <v>43336</v>
      </c>
      <c r="GL98">
        <v>51.774999999999999</v>
      </c>
      <c r="GM98" s="1">
        <v>43397</v>
      </c>
      <c r="GN98">
        <v>57.524999999999999</v>
      </c>
      <c r="GO98" s="1">
        <v>43461</v>
      </c>
      <c r="GP98">
        <v>60.575000000000003</v>
      </c>
      <c r="GQ98" s="1">
        <v>43523</v>
      </c>
      <c r="GR98">
        <v>55.6</v>
      </c>
      <c r="GS98" s="1">
        <v>43584</v>
      </c>
      <c r="GT98">
        <v>88.05</v>
      </c>
      <c r="GU98" s="1">
        <v>43613</v>
      </c>
      <c r="GV98">
        <v>85.7</v>
      </c>
      <c r="GW98" s="1">
        <v>43643</v>
      </c>
      <c r="GX98">
        <v>77.174999999999997</v>
      </c>
      <c r="GY98" s="1">
        <v>43704</v>
      </c>
      <c r="GZ98">
        <v>63.225000000000001</v>
      </c>
      <c r="HA98" s="1">
        <v>43762</v>
      </c>
      <c r="HB98">
        <v>64.55</v>
      </c>
      <c r="HC98" s="1">
        <v>43825</v>
      </c>
      <c r="HD98">
        <v>70.900000000000006</v>
      </c>
    </row>
    <row r="99" spans="1:212" x14ac:dyDescent="0.3">
      <c r="A99" s="1">
        <v>38350</v>
      </c>
      <c r="B99">
        <v>75.349999999999994</v>
      </c>
      <c r="C99" s="1">
        <v>38411</v>
      </c>
      <c r="D99">
        <v>74.224999999999994</v>
      </c>
      <c r="E99" s="1">
        <v>38471</v>
      </c>
      <c r="F99">
        <v>77.45</v>
      </c>
      <c r="G99" s="1">
        <v>38499</v>
      </c>
      <c r="H99">
        <v>71.474999999999994</v>
      </c>
      <c r="I99" s="1">
        <v>38531</v>
      </c>
      <c r="J99">
        <v>64.125</v>
      </c>
      <c r="K99" s="1">
        <v>38589</v>
      </c>
      <c r="L99">
        <v>63.325000000000003</v>
      </c>
      <c r="M99" s="1">
        <v>38652</v>
      </c>
      <c r="N99">
        <v>59.45</v>
      </c>
      <c r="O99" s="1">
        <v>38715</v>
      </c>
      <c r="P99">
        <v>65.025000000000006</v>
      </c>
      <c r="Q99" s="1">
        <v>38776</v>
      </c>
      <c r="R99">
        <v>61.475000000000001</v>
      </c>
      <c r="S99" s="1">
        <v>38839</v>
      </c>
      <c r="T99">
        <v>65.7</v>
      </c>
      <c r="U99" s="1">
        <v>38863</v>
      </c>
      <c r="V99">
        <v>65.224999999999994</v>
      </c>
      <c r="W99" s="1">
        <v>38896</v>
      </c>
      <c r="X99">
        <v>69.625</v>
      </c>
      <c r="Y99" s="1">
        <v>38957</v>
      </c>
      <c r="Z99">
        <v>65.400000000000006</v>
      </c>
      <c r="AA99" s="1">
        <v>39016</v>
      </c>
      <c r="AB99">
        <v>64.474999999999994</v>
      </c>
      <c r="AC99" s="1">
        <v>39080</v>
      </c>
      <c r="AD99">
        <v>61.7</v>
      </c>
      <c r="AE99" s="1">
        <v>39141</v>
      </c>
      <c r="AF99">
        <v>67.75</v>
      </c>
      <c r="AG99" s="1">
        <v>39203</v>
      </c>
      <c r="AH99">
        <v>75.525000000000006</v>
      </c>
      <c r="AI99" s="1">
        <v>39231</v>
      </c>
      <c r="AJ99">
        <v>73.924999999999997</v>
      </c>
      <c r="AK99" s="1">
        <v>39261</v>
      </c>
      <c r="AL99">
        <v>71.55</v>
      </c>
      <c r="AM99" s="1">
        <v>39321</v>
      </c>
      <c r="AN99">
        <v>67.7</v>
      </c>
      <c r="AO99" s="1">
        <v>39380</v>
      </c>
      <c r="AP99">
        <v>54.6</v>
      </c>
      <c r="AQ99" s="1">
        <v>39444</v>
      </c>
      <c r="AR99">
        <v>57.3</v>
      </c>
      <c r="AS99" s="1">
        <v>39507</v>
      </c>
      <c r="AT99">
        <v>59.95</v>
      </c>
      <c r="AU99" s="1">
        <v>39568</v>
      </c>
      <c r="AV99">
        <v>73.474999999999994</v>
      </c>
      <c r="AW99" s="1">
        <v>39597</v>
      </c>
      <c r="AX99">
        <v>76.25</v>
      </c>
      <c r="AY99" s="1">
        <v>39626</v>
      </c>
      <c r="AZ99">
        <v>72.7</v>
      </c>
      <c r="BA99" s="1">
        <v>39687</v>
      </c>
      <c r="BB99">
        <v>70.5</v>
      </c>
      <c r="BC99" s="1">
        <v>39748</v>
      </c>
      <c r="BD99">
        <v>58.55</v>
      </c>
      <c r="BE99" s="1">
        <v>39811</v>
      </c>
      <c r="BF99">
        <v>59.15</v>
      </c>
      <c r="BG99" s="1">
        <v>39874</v>
      </c>
      <c r="BH99">
        <v>60.274999999999999</v>
      </c>
      <c r="BI99" s="1">
        <v>39933</v>
      </c>
      <c r="BJ99">
        <v>64.525000000000006</v>
      </c>
      <c r="BK99" s="1">
        <v>39962</v>
      </c>
      <c r="BL99">
        <v>65.625</v>
      </c>
      <c r="BM99" s="1">
        <v>39990</v>
      </c>
      <c r="BN99">
        <v>57.7</v>
      </c>
      <c r="BO99" s="1">
        <v>40053</v>
      </c>
      <c r="BP99">
        <v>48.075000000000003</v>
      </c>
      <c r="BQ99" s="1">
        <v>40113</v>
      </c>
      <c r="BR99">
        <v>55.424999999999997</v>
      </c>
      <c r="BS99" s="1">
        <v>40176</v>
      </c>
      <c r="BT99">
        <v>65.424999999999997</v>
      </c>
      <c r="BU99" s="1">
        <v>40239</v>
      </c>
      <c r="BV99">
        <v>72.45</v>
      </c>
      <c r="BW99" s="1">
        <v>40298</v>
      </c>
      <c r="BX99">
        <v>86.325000000000003</v>
      </c>
      <c r="BY99" s="1">
        <v>40326</v>
      </c>
      <c r="BZ99">
        <v>82.6</v>
      </c>
      <c r="CA99" s="1">
        <v>40357</v>
      </c>
      <c r="CB99">
        <v>82.174999999999997</v>
      </c>
      <c r="CC99" s="1">
        <v>40416</v>
      </c>
      <c r="CD99">
        <v>75.8</v>
      </c>
      <c r="CE99" s="1">
        <v>40478</v>
      </c>
      <c r="CF99">
        <v>67.849999999999994</v>
      </c>
      <c r="CG99" s="1">
        <v>40541</v>
      </c>
      <c r="CH99">
        <v>79.599999999999994</v>
      </c>
      <c r="CI99" s="1">
        <v>40602</v>
      </c>
      <c r="CJ99">
        <v>88.8</v>
      </c>
      <c r="CK99" s="1">
        <v>40662</v>
      </c>
      <c r="CL99">
        <v>95.224999999999994</v>
      </c>
      <c r="CM99" s="1">
        <v>40690</v>
      </c>
      <c r="CN99">
        <v>88.6</v>
      </c>
      <c r="CO99" s="1">
        <v>40722</v>
      </c>
      <c r="CP99">
        <v>92.35</v>
      </c>
      <c r="CQ99" s="1">
        <v>40781</v>
      </c>
      <c r="CR99">
        <v>87.1</v>
      </c>
      <c r="CS99" s="1">
        <v>40843</v>
      </c>
      <c r="CT99">
        <v>86.65</v>
      </c>
      <c r="CU99" s="1">
        <v>40906</v>
      </c>
      <c r="CV99">
        <v>83.974999999999994</v>
      </c>
      <c r="CW99" s="1">
        <v>40968</v>
      </c>
      <c r="CX99">
        <v>89.424999999999997</v>
      </c>
      <c r="CY99" s="1">
        <v>41030</v>
      </c>
      <c r="CZ99">
        <v>85.85</v>
      </c>
      <c r="DA99" s="1">
        <v>41058</v>
      </c>
      <c r="DB99">
        <v>87.674999999999997</v>
      </c>
      <c r="DC99" s="1">
        <v>41088</v>
      </c>
      <c r="DD99">
        <v>93.9</v>
      </c>
      <c r="DE99" s="1">
        <v>41148</v>
      </c>
      <c r="DF99">
        <v>73.25</v>
      </c>
      <c r="DG99" s="1">
        <v>41207</v>
      </c>
      <c r="DH99">
        <v>78.125</v>
      </c>
      <c r="DI99" s="1">
        <v>41271</v>
      </c>
      <c r="DJ99">
        <v>86.375</v>
      </c>
      <c r="DK99" s="1">
        <v>41333</v>
      </c>
      <c r="DL99">
        <v>81</v>
      </c>
      <c r="DM99" s="1">
        <v>41394</v>
      </c>
      <c r="DN99">
        <v>92.575000000000003</v>
      </c>
      <c r="DO99" s="1">
        <v>41423</v>
      </c>
      <c r="DP99">
        <v>93</v>
      </c>
      <c r="DQ99" s="1">
        <v>41453</v>
      </c>
      <c r="DR99">
        <v>97.45</v>
      </c>
      <c r="DS99" s="1">
        <v>41513</v>
      </c>
      <c r="DT99">
        <v>86.575000000000003</v>
      </c>
      <c r="DU99" s="1">
        <v>41572</v>
      </c>
      <c r="DV99">
        <v>90.424999999999997</v>
      </c>
      <c r="DW99" s="1">
        <v>41635</v>
      </c>
      <c r="DX99">
        <v>85.65</v>
      </c>
      <c r="DY99" s="1">
        <v>41698</v>
      </c>
      <c r="DZ99">
        <v>106.85</v>
      </c>
      <c r="EA99" s="1">
        <v>41759</v>
      </c>
      <c r="EB99">
        <v>123.125</v>
      </c>
      <c r="EC99" s="1">
        <v>41788</v>
      </c>
      <c r="ED99">
        <v>120.6</v>
      </c>
      <c r="EE99" s="1">
        <v>41817</v>
      </c>
      <c r="EF99">
        <v>129.82499999999999</v>
      </c>
      <c r="EG99" s="1">
        <v>41879</v>
      </c>
      <c r="EH99">
        <v>95.474999999999994</v>
      </c>
      <c r="EI99" s="1">
        <v>41939</v>
      </c>
      <c r="EJ99">
        <v>89.05</v>
      </c>
      <c r="EK99" s="1">
        <v>42002</v>
      </c>
      <c r="EL99">
        <v>81.8</v>
      </c>
      <c r="EM99" s="1">
        <v>42065</v>
      </c>
      <c r="EN99">
        <v>67.674999999999997</v>
      </c>
      <c r="EO99" s="1">
        <v>42124</v>
      </c>
      <c r="EP99">
        <v>81.424999999999997</v>
      </c>
      <c r="EQ99" s="1">
        <v>42153</v>
      </c>
      <c r="ER99">
        <v>83.45</v>
      </c>
      <c r="ES99" s="1">
        <v>42181</v>
      </c>
      <c r="ET99">
        <v>72.825000000000003</v>
      </c>
      <c r="EU99" s="1">
        <v>42243</v>
      </c>
      <c r="EV99">
        <v>67.05</v>
      </c>
      <c r="EW99" s="1">
        <v>42304</v>
      </c>
      <c r="EX99">
        <v>61.25</v>
      </c>
      <c r="EY99" s="1">
        <v>42367</v>
      </c>
      <c r="EZ99">
        <v>59.15</v>
      </c>
      <c r="FA99" s="1">
        <v>42430</v>
      </c>
      <c r="FB99">
        <v>70.400000000000006</v>
      </c>
      <c r="FC99" s="1">
        <v>42492</v>
      </c>
      <c r="FD99">
        <v>82.7</v>
      </c>
      <c r="FE99" s="1">
        <v>42517</v>
      </c>
      <c r="FF99">
        <v>81.075000000000003</v>
      </c>
      <c r="FG99" s="1">
        <v>42549</v>
      </c>
      <c r="FH99">
        <v>83.974999999999994</v>
      </c>
      <c r="FI99" s="1">
        <v>42607</v>
      </c>
      <c r="FJ99">
        <v>58.7</v>
      </c>
      <c r="FK99" s="1">
        <v>42670</v>
      </c>
      <c r="FL99">
        <v>45.375</v>
      </c>
      <c r="FM99" s="1">
        <v>42733</v>
      </c>
      <c r="FN99">
        <v>64.650000000000006</v>
      </c>
      <c r="FO99" s="1">
        <v>42794</v>
      </c>
      <c r="FP99">
        <v>67.599999999999994</v>
      </c>
      <c r="FQ99" s="1">
        <v>42857</v>
      </c>
      <c r="FR99">
        <v>74.150000000000006</v>
      </c>
      <c r="FS99" s="1">
        <v>42881</v>
      </c>
      <c r="FT99">
        <v>81.900000000000006</v>
      </c>
      <c r="FU99" s="1">
        <v>42914</v>
      </c>
      <c r="FV99">
        <v>79.474999999999994</v>
      </c>
      <c r="FW99" s="1">
        <v>42975</v>
      </c>
      <c r="FX99">
        <v>61.625</v>
      </c>
      <c r="FY99" s="1">
        <v>43034</v>
      </c>
      <c r="FZ99">
        <v>65.05</v>
      </c>
      <c r="GA99" s="1">
        <v>43098</v>
      </c>
      <c r="GB99">
        <v>71.775000000000006</v>
      </c>
      <c r="GC99" s="1">
        <v>43159</v>
      </c>
      <c r="GD99">
        <v>67.224999999999994</v>
      </c>
      <c r="GE99" s="1">
        <v>43221</v>
      </c>
      <c r="GF99">
        <v>73.900000000000006</v>
      </c>
      <c r="GG99" s="1">
        <v>43249</v>
      </c>
      <c r="GH99">
        <v>78.849999999999994</v>
      </c>
      <c r="GI99" s="1">
        <v>43279</v>
      </c>
      <c r="GJ99">
        <v>75.724999999999994</v>
      </c>
      <c r="GK99" s="1">
        <v>43339</v>
      </c>
      <c r="GL99">
        <v>54.774999999999999</v>
      </c>
      <c r="GM99" s="1">
        <v>43398</v>
      </c>
      <c r="GN99">
        <v>56.774999999999999</v>
      </c>
      <c r="GO99" s="1">
        <v>43462</v>
      </c>
      <c r="GP99">
        <v>60.65</v>
      </c>
      <c r="GQ99" s="1">
        <v>43524</v>
      </c>
      <c r="GR99">
        <v>55.875</v>
      </c>
      <c r="GS99" s="1">
        <v>43585</v>
      </c>
      <c r="GT99">
        <v>88.224999999999994</v>
      </c>
      <c r="GU99" s="1">
        <v>43614</v>
      </c>
      <c r="GV99">
        <v>87.8</v>
      </c>
      <c r="GW99" s="1">
        <v>43644</v>
      </c>
      <c r="GX99">
        <v>76</v>
      </c>
      <c r="GY99" s="1">
        <v>43705</v>
      </c>
      <c r="GZ99">
        <v>63.5</v>
      </c>
      <c r="HA99" s="1">
        <v>43763</v>
      </c>
      <c r="HB99">
        <v>64.924999999999997</v>
      </c>
      <c r="HC99" s="1">
        <v>43826</v>
      </c>
      <c r="HD99">
        <v>70.575000000000003</v>
      </c>
    </row>
    <row r="100" spans="1:212" x14ac:dyDescent="0.3">
      <c r="A100" s="1">
        <v>38351</v>
      </c>
      <c r="B100">
        <v>76.400000000000006</v>
      </c>
      <c r="C100" s="1">
        <v>38412</v>
      </c>
      <c r="D100">
        <v>75.25</v>
      </c>
      <c r="E100" s="1">
        <v>38474</v>
      </c>
      <c r="F100">
        <v>77.424999999999997</v>
      </c>
      <c r="G100" s="1">
        <v>38503</v>
      </c>
      <c r="H100">
        <v>71.400000000000006</v>
      </c>
      <c r="I100" s="1">
        <v>38532</v>
      </c>
      <c r="J100">
        <v>64.55</v>
      </c>
      <c r="K100" s="1">
        <v>38590</v>
      </c>
      <c r="L100">
        <v>64.224999999999994</v>
      </c>
      <c r="M100" s="1">
        <v>38653</v>
      </c>
      <c r="N100">
        <v>60.95</v>
      </c>
      <c r="O100" s="1">
        <v>38716</v>
      </c>
      <c r="P100">
        <v>65.275000000000006</v>
      </c>
      <c r="Q100" s="1">
        <v>38777</v>
      </c>
      <c r="R100">
        <v>62.7</v>
      </c>
      <c r="S100" s="1">
        <v>38840</v>
      </c>
      <c r="T100">
        <v>65.974999999999994</v>
      </c>
      <c r="U100" s="1">
        <v>38867</v>
      </c>
      <c r="V100">
        <v>66.625</v>
      </c>
      <c r="W100" s="1">
        <v>38897</v>
      </c>
      <c r="X100">
        <v>69.474999999999994</v>
      </c>
      <c r="Y100" s="1">
        <v>38958</v>
      </c>
      <c r="Z100">
        <v>65.375</v>
      </c>
      <c r="AA100" s="1">
        <v>39017</v>
      </c>
      <c r="AB100">
        <v>64.599999999999994</v>
      </c>
      <c r="AC100" s="1">
        <v>39084</v>
      </c>
      <c r="AD100">
        <v>61.7</v>
      </c>
      <c r="AE100" s="1">
        <v>39142</v>
      </c>
      <c r="AF100">
        <v>66.125</v>
      </c>
      <c r="AG100" s="1">
        <v>39204</v>
      </c>
      <c r="AH100">
        <v>74.2</v>
      </c>
      <c r="AI100" s="1">
        <v>39232</v>
      </c>
      <c r="AJ100">
        <v>74.424999999999997</v>
      </c>
      <c r="AK100" s="1">
        <v>39262</v>
      </c>
      <c r="AL100">
        <v>70.674999999999997</v>
      </c>
      <c r="AM100" s="1">
        <v>39322</v>
      </c>
      <c r="AN100">
        <v>67.900000000000006</v>
      </c>
      <c r="AO100" s="1">
        <v>39381</v>
      </c>
      <c r="AP100">
        <v>54.524999999999999</v>
      </c>
      <c r="AQ100" s="1">
        <v>39447</v>
      </c>
      <c r="AR100">
        <v>57.875</v>
      </c>
      <c r="AS100" s="1">
        <v>39510</v>
      </c>
      <c r="AT100">
        <v>58.8</v>
      </c>
      <c r="AU100" s="1">
        <v>39569</v>
      </c>
      <c r="AV100">
        <v>71.099999999999994</v>
      </c>
      <c r="AW100" s="1">
        <v>39598</v>
      </c>
      <c r="AX100">
        <v>78.099999999999994</v>
      </c>
      <c r="AY100" s="1">
        <v>39629</v>
      </c>
      <c r="AZ100">
        <v>70.900000000000006</v>
      </c>
      <c r="BA100" s="1">
        <v>39688</v>
      </c>
      <c r="BB100">
        <v>68.525000000000006</v>
      </c>
      <c r="BC100" s="1">
        <v>39749</v>
      </c>
      <c r="BD100">
        <v>58.05</v>
      </c>
      <c r="BE100" s="1">
        <v>39812</v>
      </c>
      <c r="BF100">
        <v>59.725000000000001</v>
      </c>
      <c r="BG100" s="1">
        <v>39875</v>
      </c>
      <c r="BH100">
        <v>60.85</v>
      </c>
      <c r="BI100" s="1">
        <v>39934</v>
      </c>
      <c r="BJ100">
        <v>65.575000000000003</v>
      </c>
      <c r="BK100" s="1">
        <v>39965</v>
      </c>
      <c r="BL100">
        <v>65.150000000000006</v>
      </c>
      <c r="BM100" s="1">
        <v>39993</v>
      </c>
      <c r="BN100">
        <v>58.625</v>
      </c>
      <c r="BO100" s="1">
        <v>40056</v>
      </c>
      <c r="BP100">
        <v>48.15</v>
      </c>
      <c r="BQ100" s="1">
        <v>40114</v>
      </c>
      <c r="BR100">
        <v>55.95</v>
      </c>
      <c r="BS100" s="1">
        <v>40177</v>
      </c>
      <c r="BT100">
        <v>65.625</v>
      </c>
      <c r="BU100" s="1">
        <v>40240</v>
      </c>
      <c r="BV100">
        <v>73.400000000000006</v>
      </c>
      <c r="BW100" s="1">
        <v>40301</v>
      </c>
      <c r="BX100">
        <v>86.924999999999997</v>
      </c>
      <c r="BY100" s="1">
        <v>40330</v>
      </c>
      <c r="BZ100">
        <v>82.75</v>
      </c>
      <c r="CA100" s="1">
        <v>40358</v>
      </c>
      <c r="CB100">
        <v>80.95</v>
      </c>
      <c r="CC100" s="1">
        <v>40417</v>
      </c>
      <c r="CD100">
        <v>74.825000000000003</v>
      </c>
      <c r="CE100" s="1">
        <v>40479</v>
      </c>
      <c r="CF100">
        <v>67.05</v>
      </c>
      <c r="CG100" s="1">
        <v>40542</v>
      </c>
      <c r="CH100">
        <v>78.849999999999994</v>
      </c>
      <c r="CI100" s="1">
        <v>40603</v>
      </c>
      <c r="CJ100">
        <v>88.1</v>
      </c>
      <c r="CK100" s="1">
        <v>40665</v>
      </c>
      <c r="CL100">
        <v>95.474999999999994</v>
      </c>
      <c r="CM100" s="1">
        <v>40694</v>
      </c>
      <c r="CN100">
        <v>89.924999999999997</v>
      </c>
      <c r="CO100" s="1">
        <v>40723</v>
      </c>
      <c r="CP100">
        <v>93.174999999999997</v>
      </c>
      <c r="CQ100" s="1">
        <v>40784</v>
      </c>
      <c r="CR100">
        <v>86.4</v>
      </c>
      <c r="CS100" s="1">
        <v>40844</v>
      </c>
      <c r="CT100">
        <v>86.674999999999997</v>
      </c>
      <c r="CU100" s="1">
        <v>40907</v>
      </c>
      <c r="CV100">
        <v>84.3</v>
      </c>
      <c r="CW100" s="1">
        <v>40969</v>
      </c>
      <c r="CX100">
        <v>90.2</v>
      </c>
      <c r="CY100" s="1">
        <v>41031</v>
      </c>
      <c r="CZ100">
        <v>84.45</v>
      </c>
      <c r="DA100" s="1">
        <v>41059</v>
      </c>
      <c r="DB100">
        <v>88</v>
      </c>
      <c r="DC100" s="1">
        <v>41089</v>
      </c>
      <c r="DD100">
        <v>94.775000000000006</v>
      </c>
      <c r="DE100" s="1">
        <v>41149</v>
      </c>
      <c r="DF100">
        <v>73.25</v>
      </c>
      <c r="DG100" s="1">
        <v>41208</v>
      </c>
      <c r="DH100">
        <v>78.900000000000006</v>
      </c>
      <c r="DI100" s="1">
        <v>41274</v>
      </c>
      <c r="DJ100">
        <v>85.724999999999994</v>
      </c>
      <c r="DK100" s="1">
        <v>41334</v>
      </c>
      <c r="DL100">
        <v>81.125</v>
      </c>
      <c r="DM100" s="1">
        <v>41395</v>
      </c>
      <c r="DN100">
        <v>92.95</v>
      </c>
      <c r="DO100" s="1">
        <v>41424</v>
      </c>
      <c r="DP100">
        <v>93.474999999999994</v>
      </c>
      <c r="DQ100" s="1">
        <v>41456</v>
      </c>
      <c r="DR100">
        <v>97</v>
      </c>
      <c r="DS100" s="1">
        <v>41514</v>
      </c>
      <c r="DT100">
        <v>86.05</v>
      </c>
      <c r="DU100" s="1">
        <v>41575</v>
      </c>
      <c r="DV100">
        <v>91.95</v>
      </c>
      <c r="DW100" s="1">
        <v>41638</v>
      </c>
      <c r="DX100">
        <v>84.974999999999994</v>
      </c>
      <c r="DY100" s="1">
        <v>41701</v>
      </c>
      <c r="DZ100">
        <v>108.675</v>
      </c>
      <c r="EA100" s="1">
        <v>41760</v>
      </c>
      <c r="EB100">
        <v>122.8</v>
      </c>
      <c r="EC100" s="1">
        <v>41789</v>
      </c>
      <c r="ED100">
        <v>120.47499999999999</v>
      </c>
      <c r="EE100" s="1">
        <v>41820</v>
      </c>
      <c r="EF100">
        <v>132.82499999999999</v>
      </c>
      <c r="EG100" s="1">
        <v>41880</v>
      </c>
      <c r="EH100">
        <v>98.125</v>
      </c>
      <c r="EI100" s="1">
        <v>41940</v>
      </c>
      <c r="EJ100">
        <v>90.2</v>
      </c>
      <c r="EK100" s="1">
        <v>42003</v>
      </c>
      <c r="EL100">
        <v>81.174999999999997</v>
      </c>
      <c r="EM100" s="1">
        <v>42066</v>
      </c>
      <c r="EN100">
        <v>65.599999999999994</v>
      </c>
      <c r="EO100" s="1">
        <v>42125</v>
      </c>
      <c r="EP100">
        <v>81.25</v>
      </c>
      <c r="EQ100" s="1">
        <v>42156</v>
      </c>
      <c r="ER100">
        <v>84.35</v>
      </c>
      <c r="ES100" s="1">
        <v>42184</v>
      </c>
      <c r="ET100">
        <v>71.775000000000006</v>
      </c>
      <c r="EU100" s="1">
        <v>42244</v>
      </c>
      <c r="EV100">
        <v>66.424999999999997</v>
      </c>
      <c r="EW100" s="1">
        <v>42305</v>
      </c>
      <c r="EX100">
        <v>61.4</v>
      </c>
      <c r="EY100" s="1">
        <v>42368</v>
      </c>
      <c r="EZ100">
        <v>59.774999999999999</v>
      </c>
      <c r="FA100" s="1">
        <v>42431</v>
      </c>
      <c r="FB100">
        <v>70.05</v>
      </c>
      <c r="FC100" s="1">
        <v>42493</v>
      </c>
      <c r="FD100">
        <v>82.924999999999997</v>
      </c>
      <c r="FE100" s="1">
        <v>42521</v>
      </c>
      <c r="FF100">
        <v>81.45</v>
      </c>
      <c r="FG100" s="1">
        <v>42550</v>
      </c>
      <c r="FH100">
        <v>83.325000000000003</v>
      </c>
      <c r="FI100" s="1">
        <v>42608</v>
      </c>
      <c r="FJ100">
        <v>61.325000000000003</v>
      </c>
      <c r="FK100" s="1">
        <v>42671</v>
      </c>
      <c r="FL100">
        <v>46.8</v>
      </c>
      <c r="FM100" s="1">
        <v>42734</v>
      </c>
      <c r="FN100">
        <v>66.150000000000006</v>
      </c>
      <c r="FO100" s="1">
        <v>42795</v>
      </c>
      <c r="FP100">
        <v>68.424999999999997</v>
      </c>
      <c r="FQ100" s="1">
        <v>42858</v>
      </c>
      <c r="FR100">
        <v>75.55</v>
      </c>
      <c r="FS100" s="1">
        <v>42885</v>
      </c>
      <c r="FT100">
        <v>81</v>
      </c>
      <c r="FU100" s="1">
        <v>42915</v>
      </c>
      <c r="FV100">
        <v>80.75</v>
      </c>
      <c r="FW100" s="1">
        <v>42976</v>
      </c>
      <c r="FX100">
        <v>60.225000000000001</v>
      </c>
      <c r="FY100" s="1">
        <v>43035</v>
      </c>
      <c r="FZ100">
        <v>64.45</v>
      </c>
      <c r="GA100" s="1">
        <v>43102</v>
      </c>
      <c r="GB100">
        <v>70.724999999999994</v>
      </c>
      <c r="GC100" s="1">
        <v>43160</v>
      </c>
      <c r="GD100">
        <v>66.974999999999994</v>
      </c>
      <c r="GE100" s="1">
        <v>43222</v>
      </c>
      <c r="GF100">
        <v>73.5</v>
      </c>
      <c r="GG100" s="1">
        <v>43250</v>
      </c>
      <c r="GH100">
        <v>80.125</v>
      </c>
      <c r="GI100" s="1">
        <v>43280</v>
      </c>
      <c r="GJ100">
        <v>76.45</v>
      </c>
      <c r="GK100" s="1">
        <v>43340</v>
      </c>
      <c r="GL100">
        <v>52</v>
      </c>
      <c r="GM100" s="1">
        <v>43399</v>
      </c>
      <c r="GN100">
        <v>57.924999999999997</v>
      </c>
      <c r="GO100" s="1">
        <v>43465</v>
      </c>
      <c r="GP100">
        <v>60.975000000000001</v>
      </c>
      <c r="GQ100" s="1">
        <v>43525</v>
      </c>
      <c r="GR100">
        <v>56.4</v>
      </c>
      <c r="GS100" s="1">
        <v>43586</v>
      </c>
      <c r="GT100">
        <v>91.224999999999994</v>
      </c>
      <c r="GU100" s="1">
        <v>43615</v>
      </c>
      <c r="GV100">
        <v>87.875</v>
      </c>
      <c r="GW100" s="1">
        <v>43647</v>
      </c>
      <c r="GX100">
        <v>78.7</v>
      </c>
      <c r="GY100" s="1">
        <v>43706</v>
      </c>
      <c r="GZ100">
        <v>64.900000000000006</v>
      </c>
      <c r="HA100" s="1">
        <v>43766</v>
      </c>
      <c r="HB100">
        <v>65.650000000000006</v>
      </c>
      <c r="HC100" s="1">
        <v>43829</v>
      </c>
      <c r="HD100">
        <v>71.8</v>
      </c>
    </row>
    <row r="101" spans="1:212" x14ac:dyDescent="0.3">
      <c r="A101" s="1">
        <v>38352</v>
      </c>
      <c r="B101">
        <v>76.400000000000006</v>
      </c>
      <c r="C101" s="1">
        <v>38413</v>
      </c>
      <c r="D101">
        <v>74.650000000000006</v>
      </c>
      <c r="E101" s="1">
        <v>38475</v>
      </c>
      <c r="F101">
        <v>76.575000000000003</v>
      </c>
      <c r="G101" s="1">
        <v>38504</v>
      </c>
      <c r="H101">
        <v>70.3</v>
      </c>
      <c r="I101" s="1">
        <v>38533</v>
      </c>
      <c r="J101">
        <v>65.025000000000006</v>
      </c>
      <c r="K101" s="1">
        <v>38593</v>
      </c>
      <c r="L101">
        <v>63.9</v>
      </c>
      <c r="M101" s="1">
        <v>38656</v>
      </c>
      <c r="N101">
        <v>61.674999999999997</v>
      </c>
      <c r="O101" s="1">
        <v>38720</v>
      </c>
      <c r="P101">
        <v>64.650000000000006</v>
      </c>
      <c r="Q101" s="1">
        <v>38778</v>
      </c>
      <c r="R101">
        <v>62</v>
      </c>
      <c r="S101" s="1">
        <v>38841</v>
      </c>
      <c r="T101">
        <v>65.424999999999997</v>
      </c>
      <c r="U101" s="1">
        <v>38868</v>
      </c>
      <c r="V101">
        <v>66.424999999999997</v>
      </c>
      <c r="W101" s="1">
        <v>38898</v>
      </c>
      <c r="X101">
        <v>70.375</v>
      </c>
      <c r="Y101" s="1">
        <v>38959</v>
      </c>
      <c r="Z101">
        <v>66.599999999999994</v>
      </c>
      <c r="AA101" s="1">
        <v>39020</v>
      </c>
      <c r="AB101">
        <v>65.25</v>
      </c>
      <c r="AC101" s="1">
        <v>39085</v>
      </c>
      <c r="AD101">
        <v>59.5</v>
      </c>
      <c r="AE101" s="1">
        <v>39143</v>
      </c>
      <c r="AF101">
        <v>66.349999999999994</v>
      </c>
      <c r="AG101" s="1">
        <v>39205</v>
      </c>
      <c r="AH101">
        <v>73.525000000000006</v>
      </c>
      <c r="AI101" s="1">
        <v>39233</v>
      </c>
      <c r="AJ101">
        <v>74.525000000000006</v>
      </c>
      <c r="AK101" s="1">
        <v>39265</v>
      </c>
      <c r="AL101">
        <v>69.875</v>
      </c>
      <c r="AM101" s="1">
        <v>39323</v>
      </c>
      <c r="AN101">
        <v>67.75</v>
      </c>
      <c r="AO101" s="1">
        <v>39384</v>
      </c>
      <c r="AP101">
        <v>54.475000000000001</v>
      </c>
      <c r="AQ101" s="1">
        <v>39449</v>
      </c>
      <c r="AR101">
        <v>57.174999999999997</v>
      </c>
      <c r="AS101" s="1">
        <v>39511</v>
      </c>
      <c r="AT101">
        <v>56.85</v>
      </c>
      <c r="AU101" s="1">
        <v>39570</v>
      </c>
      <c r="AV101">
        <v>71.95</v>
      </c>
      <c r="AW101" s="1">
        <v>39601</v>
      </c>
      <c r="AX101">
        <v>76.2</v>
      </c>
      <c r="AY101" s="1">
        <v>39630</v>
      </c>
      <c r="AZ101">
        <v>70.3</v>
      </c>
      <c r="BA101" s="1">
        <v>39689</v>
      </c>
      <c r="BB101">
        <v>68.424999999999997</v>
      </c>
      <c r="BC101" s="1">
        <v>39750</v>
      </c>
      <c r="BD101">
        <v>57.575000000000003</v>
      </c>
      <c r="BE101" s="1">
        <v>39813</v>
      </c>
      <c r="BF101">
        <v>60.875</v>
      </c>
      <c r="BG101" s="1">
        <v>39876</v>
      </c>
      <c r="BH101">
        <v>62.325000000000003</v>
      </c>
      <c r="BI101" s="1">
        <v>39937</v>
      </c>
      <c r="BJ101">
        <v>63.774999999999999</v>
      </c>
      <c r="BK101" s="1">
        <v>39966</v>
      </c>
      <c r="BL101">
        <v>62.15</v>
      </c>
      <c r="BM101" s="1">
        <v>39994</v>
      </c>
      <c r="BN101">
        <v>60.65</v>
      </c>
      <c r="BO101" s="1">
        <v>40057</v>
      </c>
      <c r="BP101">
        <v>49.5</v>
      </c>
      <c r="BQ101" s="1">
        <v>40115</v>
      </c>
      <c r="BR101">
        <v>57.2</v>
      </c>
      <c r="BS101" s="1">
        <v>40178</v>
      </c>
      <c r="BT101">
        <v>65.599999999999994</v>
      </c>
      <c r="BU101" s="1">
        <v>40241</v>
      </c>
      <c r="BV101">
        <v>73.575000000000003</v>
      </c>
      <c r="BW101" s="1">
        <v>40302</v>
      </c>
      <c r="BX101">
        <v>86.75</v>
      </c>
      <c r="BY101" s="1">
        <v>40331</v>
      </c>
      <c r="BZ101">
        <v>82.174999999999997</v>
      </c>
      <c r="CA101" s="1">
        <v>40359</v>
      </c>
      <c r="CB101">
        <v>81.650000000000006</v>
      </c>
      <c r="CC101" s="1">
        <v>40420</v>
      </c>
      <c r="CD101">
        <v>74.875</v>
      </c>
      <c r="CE101" s="1">
        <v>40480</v>
      </c>
      <c r="CF101">
        <v>66.2</v>
      </c>
      <c r="CG101" s="1">
        <v>40543</v>
      </c>
      <c r="CH101">
        <v>79.75</v>
      </c>
      <c r="CI101" s="1">
        <v>40604</v>
      </c>
      <c r="CJ101">
        <v>88.25</v>
      </c>
      <c r="CK101" s="1">
        <v>40666</v>
      </c>
      <c r="CL101">
        <v>92.474999999999994</v>
      </c>
      <c r="CM101" s="1">
        <v>40695</v>
      </c>
      <c r="CN101">
        <v>89.15</v>
      </c>
      <c r="CO101" s="1">
        <v>40724</v>
      </c>
      <c r="CP101">
        <v>91.674999999999997</v>
      </c>
      <c r="CQ101" s="1">
        <v>40785</v>
      </c>
      <c r="CR101">
        <v>85.7</v>
      </c>
      <c r="CS101" s="1">
        <v>40847</v>
      </c>
      <c r="CT101">
        <v>87.474999999999994</v>
      </c>
      <c r="CU101" s="1">
        <v>40911</v>
      </c>
      <c r="CV101">
        <v>85.525000000000006</v>
      </c>
      <c r="CW101" s="1">
        <v>40970</v>
      </c>
      <c r="CX101">
        <v>90.424999999999997</v>
      </c>
      <c r="CY101" s="1">
        <v>41032</v>
      </c>
      <c r="CZ101">
        <v>84.924999999999997</v>
      </c>
      <c r="DA101" s="1">
        <v>41060</v>
      </c>
      <c r="DB101">
        <v>91</v>
      </c>
      <c r="DC101" s="1">
        <v>41092</v>
      </c>
      <c r="DD101">
        <v>94.974999999999994</v>
      </c>
      <c r="DE101" s="1">
        <v>41150</v>
      </c>
      <c r="DF101">
        <v>73.7</v>
      </c>
      <c r="DG101" s="1">
        <v>41211</v>
      </c>
      <c r="DH101">
        <v>77.8</v>
      </c>
      <c r="DI101" s="1">
        <v>41276</v>
      </c>
      <c r="DJ101">
        <v>86.174999999999997</v>
      </c>
      <c r="DK101" s="1">
        <v>41337</v>
      </c>
      <c r="DL101">
        <v>80.3</v>
      </c>
      <c r="DM101" s="1">
        <v>41396</v>
      </c>
      <c r="DN101">
        <v>92.825000000000003</v>
      </c>
      <c r="DO101" s="1">
        <v>41425</v>
      </c>
      <c r="DP101">
        <v>93.85</v>
      </c>
      <c r="DQ101" s="1">
        <v>41457</v>
      </c>
      <c r="DR101">
        <v>96.625</v>
      </c>
      <c r="DS101" s="1">
        <v>41515</v>
      </c>
      <c r="DT101">
        <v>87.325000000000003</v>
      </c>
      <c r="DU101" s="1">
        <v>41576</v>
      </c>
      <c r="DV101">
        <v>91.35</v>
      </c>
      <c r="DW101" s="1">
        <v>41639</v>
      </c>
      <c r="DX101">
        <v>85.424999999999997</v>
      </c>
      <c r="DY101" s="1">
        <v>41702</v>
      </c>
      <c r="DZ101">
        <v>111.675</v>
      </c>
      <c r="EA101" s="1">
        <v>41761</v>
      </c>
      <c r="EB101">
        <v>122.22499999999999</v>
      </c>
      <c r="EC101" s="1">
        <v>41792</v>
      </c>
      <c r="ED101">
        <v>121.05</v>
      </c>
      <c r="EE101" s="1">
        <v>41821</v>
      </c>
      <c r="EF101">
        <v>130.42500000000001</v>
      </c>
      <c r="EG101" s="1">
        <v>41884</v>
      </c>
      <c r="EH101">
        <v>99.875</v>
      </c>
      <c r="EI101" s="1">
        <v>41941</v>
      </c>
      <c r="EJ101">
        <v>88.6</v>
      </c>
      <c r="EK101" s="1">
        <v>42004</v>
      </c>
      <c r="EL101">
        <v>81.2</v>
      </c>
      <c r="EM101" s="1">
        <v>42067</v>
      </c>
      <c r="EN101">
        <v>68</v>
      </c>
      <c r="EO101" s="1">
        <v>42128</v>
      </c>
      <c r="EP101">
        <v>81.825000000000003</v>
      </c>
      <c r="EQ101" s="1">
        <v>42157</v>
      </c>
      <c r="ER101">
        <v>83.8</v>
      </c>
      <c r="ES101" s="1">
        <v>42185</v>
      </c>
      <c r="ET101">
        <v>74.375</v>
      </c>
      <c r="EU101" s="1">
        <v>42247</v>
      </c>
      <c r="EV101">
        <v>68.025000000000006</v>
      </c>
      <c r="EW101" s="1">
        <v>42306</v>
      </c>
      <c r="EX101">
        <v>59.875</v>
      </c>
      <c r="EY101" s="1">
        <v>42369</v>
      </c>
      <c r="EZ101">
        <v>59.8</v>
      </c>
      <c r="FA101" s="1">
        <v>42432</v>
      </c>
      <c r="FB101">
        <v>70.349999999999994</v>
      </c>
      <c r="FC101" s="1">
        <v>42494</v>
      </c>
      <c r="FD101">
        <v>81.825000000000003</v>
      </c>
      <c r="FE101" s="1">
        <v>42522</v>
      </c>
      <c r="FF101">
        <v>82.8</v>
      </c>
      <c r="FG101" s="1">
        <v>42551</v>
      </c>
      <c r="FH101">
        <v>83.275000000000006</v>
      </c>
      <c r="FI101" s="1">
        <v>42611</v>
      </c>
      <c r="FJ101">
        <v>61.375</v>
      </c>
      <c r="FK101" s="1">
        <v>42674</v>
      </c>
      <c r="FL101">
        <v>47.95</v>
      </c>
      <c r="FM101" s="1">
        <v>42738</v>
      </c>
      <c r="FN101">
        <v>63.5</v>
      </c>
      <c r="FO101" s="1">
        <v>42796</v>
      </c>
      <c r="FP101">
        <v>68.275000000000006</v>
      </c>
      <c r="FQ101" s="1">
        <v>42859</v>
      </c>
      <c r="FR101">
        <v>76.474999999999994</v>
      </c>
      <c r="FS101" s="1">
        <v>42886</v>
      </c>
      <c r="FT101">
        <v>83.025000000000006</v>
      </c>
      <c r="FU101" s="1">
        <v>42916</v>
      </c>
      <c r="FV101">
        <v>83.75</v>
      </c>
      <c r="FW101" s="1">
        <v>42977</v>
      </c>
      <c r="FX101">
        <v>61.35</v>
      </c>
      <c r="FY101" s="1">
        <v>43038</v>
      </c>
      <c r="FZ101">
        <v>65.174999999999997</v>
      </c>
      <c r="GA101" s="1">
        <v>43103</v>
      </c>
      <c r="GB101">
        <v>71.05</v>
      </c>
      <c r="GC101" s="1">
        <v>43161</v>
      </c>
      <c r="GD101">
        <v>67.575000000000003</v>
      </c>
      <c r="GE101" s="1">
        <v>43223</v>
      </c>
      <c r="GF101">
        <v>73.5</v>
      </c>
      <c r="GG101" s="1">
        <v>43251</v>
      </c>
      <c r="GH101">
        <v>78.05</v>
      </c>
      <c r="GI101" s="1">
        <v>43283</v>
      </c>
      <c r="GJ101">
        <v>74.375</v>
      </c>
      <c r="GK101" s="1">
        <v>43341</v>
      </c>
      <c r="GL101">
        <v>51.55</v>
      </c>
      <c r="GM101" s="1">
        <v>43402</v>
      </c>
      <c r="GN101">
        <v>58.85</v>
      </c>
      <c r="GO101" s="1">
        <v>43467</v>
      </c>
      <c r="GP101">
        <v>61.7</v>
      </c>
      <c r="GQ101" s="1">
        <v>43528</v>
      </c>
      <c r="GR101">
        <v>57.325000000000003</v>
      </c>
      <c r="GS101" s="1">
        <v>43587</v>
      </c>
      <c r="GT101">
        <v>92.75</v>
      </c>
      <c r="GU101" s="1">
        <v>43616</v>
      </c>
      <c r="GV101">
        <v>85.924999999999997</v>
      </c>
      <c r="GW101" s="1">
        <v>43648</v>
      </c>
      <c r="GX101">
        <v>78.974999999999994</v>
      </c>
      <c r="GY101" s="1">
        <v>43707</v>
      </c>
      <c r="GZ101">
        <v>63.524999999999999</v>
      </c>
      <c r="HA101" s="1">
        <v>43767</v>
      </c>
      <c r="HB101">
        <v>64.325000000000003</v>
      </c>
      <c r="HC101" s="1">
        <v>43830</v>
      </c>
      <c r="HD101">
        <v>71.424999999999997</v>
      </c>
    </row>
    <row r="102" spans="1:212" x14ac:dyDescent="0.3">
      <c r="A102" s="1">
        <v>38355</v>
      </c>
      <c r="B102">
        <v>76.7</v>
      </c>
      <c r="C102" s="1">
        <v>38414</v>
      </c>
      <c r="D102">
        <v>76.099999999999994</v>
      </c>
      <c r="E102" s="1">
        <v>38476</v>
      </c>
      <c r="F102">
        <v>76.825000000000003</v>
      </c>
      <c r="G102" s="1">
        <v>38505</v>
      </c>
      <c r="H102">
        <v>69.150000000000006</v>
      </c>
      <c r="I102" s="1">
        <v>38534</v>
      </c>
      <c r="J102">
        <v>66.05</v>
      </c>
      <c r="K102" s="1">
        <v>38594</v>
      </c>
      <c r="L102">
        <v>63.825000000000003</v>
      </c>
      <c r="M102" s="1">
        <v>38657</v>
      </c>
      <c r="N102">
        <v>60.85</v>
      </c>
      <c r="O102" s="1">
        <v>38721</v>
      </c>
      <c r="P102">
        <v>64.05</v>
      </c>
      <c r="Q102" s="1">
        <v>38779</v>
      </c>
      <c r="R102">
        <v>62</v>
      </c>
      <c r="S102" s="1">
        <v>38842</v>
      </c>
      <c r="T102">
        <v>66.375</v>
      </c>
      <c r="U102" s="1">
        <v>38869</v>
      </c>
      <c r="V102">
        <v>68.599999999999994</v>
      </c>
      <c r="W102" s="1">
        <v>38901</v>
      </c>
      <c r="X102">
        <v>70.775000000000006</v>
      </c>
      <c r="Y102" s="1">
        <v>38960</v>
      </c>
      <c r="Z102">
        <v>66.900000000000006</v>
      </c>
      <c r="AA102" s="1">
        <v>39021</v>
      </c>
      <c r="AB102">
        <v>64.95</v>
      </c>
      <c r="AC102" s="1">
        <v>39086</v>
      </c>
      <c r="AD102">
        <v>60.3</v>
      </c>
      <c r="AE102" s="1">
        <v>39146</v>
      </c>
      <c r="AF102">
        <v>65</v>
      </c>
      <c r="AG102" s="1">
        <v>39206</v>
      </c>
      <c r="AH102">
        <v>74.825000000000003</v>
      </c>
      <c r="AI102" s="1">
        <v>39234</v>
      </c>
      <c r="AJ102">
        <v>75.150000000000006</v>
      </c>
      <c r="AK102" s="1">
        <v>39266</v>
      </c>
      <c r="AL102">
        <v>70.2</v>
      </c>
      <c r="AM102" s="1">
        <v>39324</v>
      </c>
      <c r="AN102">
        <v>67.849999999999994</v>
      </c>
      <c r="AO102" s="1">
        <v>39385</v>
      </c>
      <c r="AP102">
        <v>53.9</v>
      </c>
      <c r="AQ102" s="1">
        <v>39450</v>
      </c>
      <c r="AR102">
        <v>56.475000000000001</v>
      </c>
      <c r="AS102" s="1">
        <v>39512</v>
      </c>
      <c r="AT102">
        <v>56.774999999999999</v>
      </c>
      <c r="AU102" s="1">
        <v>39573</v>
      </c>
      <c r="AV102">
        <v>73.2</v>
      </c>
      <c r="AW102" s="1">
        <v>39602</v>
      </c>
      <c r="AX102">
        <v>76.275000000000006</v>
      </c>
      <c r="AY102" s="1">
        <v>39631</v>
      </c>
      <c r="AZ102">
        <v>71.3</v>
      </c>
      <c r="BA102" s="1">
        <v>39693</v>
      </c>
      <c r="BB102">
        <v>69.55</v>
      </c>
      <c r="BC102" s="1">
        <v>39751</v>
      </c>
      <c r="BD102">
        <v>56</v>
      </c>
      <c r="BE102" s="1">
        <v>39815</v>
      </c>
      <c r="BF102">
        <v>63.85</v>
      </c>
      <c r="BG102" s="1">
        <v>39877</v>
      </c>
      <c r="BH102">
        <v>62.424999999999997</v>
      </c>
      <c r="BI102" s="1">
        <v>39938</v>
      </c>
      <c r="BJ102">
        <v>64.8</v>
      </c>
      <c r="BK102" s="1">
        <v>39967</v>
      </c>
      <c r="BL102">
        <v>60.35</v>
      </c>
      <c r="BM102" s="1">
        <v>39995</v>
      </c>
      <c r="BN102">
        <v>60.7</v>
      </c>
      <c r="BO102" s="1">
        <v>40058</v>
      </c>
      <c r="BP102">
        <v>48.825000000000003</v>
      </c>
      <c r="BQ102" s="1">
        <v>40116</v>
      </c>
      <c r="BR102">
        <v>56.7</v>
      </c>
      <c r="BS102" s="1">
        <v>40182</v>
      </c>
      <c r="BT102">
        <v>65.849999999999994</v>
      </c>
      <c r="BU102" s="1">
        <v>40242</v>
      </c>
      <c r="BV102">
        <v>73.099999999999994</v>
      </c>
      <c r="BW102" s="1">
        <v>40303</v>
      </c>
      <c r="BX102">
        <v>84.474999999999994</v>
      </c>
      <c r="BY102" s="1">
        <v>40332</v>
      </c>
      <c r="BZ102">
        <v>81.625</v>
      </c>
      <c r="CA102" s="1">
        <v>40360</v>
      </c>
      <c r="CB102">
        <v>81.849999999999994</v>
      </c>
      <c r="CC102" s="1">
        <v>40421</v>
      </c>
      <c r="CD102">
        <v>75.150000000000006</v>
      </c>
      <c r="CE102" s="1">
        <v>40483</v>
      </c>
      <c r="CF102">
        <v>65.2</v>
      </c>
      <c r="CG102" s="1">
        <v>40546</v>
      </c>
      <c r="CH102">
        <v>77.974999999999994</v>
      </c>
      <c r="CI102" s="1">
        <v>40605</v>
      </c>
      <c r="CJ102">
        <v>88.8</v>
      </c>
      <c r="CK102" s="1">
        <v>40667</v>
      </c>
      <c r="CL102">
        <v>92.15</v>
      </c>
      <c r="CM102" s="1">
        <v>40696</v>
      </c>
      <c r="CN102">
        <v>87.974999999999994</v>
      </c>
      <c r="CO102" s="1">
        <v>40725</v>
      </c>
      <c r="CP102">
        <v>93.15</v>
      </c>
      <c r="CQ102" s="1">
        <v>40786</v>
      </c>
      <c r="CR102">
        <v>85.5</v>
      </c>
      <c r="CS102" s="1">
        <v>40848</v>
      </c>
      <c r="CT102">
        <v>87.55</v>
      </c>
      <c r="CU102" s="1">
        <v>40912</v>
      </c>
      <c r="CV102">
        <v>85.174999999999997</v>
      </c>
      <c r="CW102" s="1">
        <v>40973</v>
      </c>
      <c r="CX102">
        <v>89.424999999999997</v>
      </c>
      <c r="CY102" s="1">
        <v>41033</v>
      </c>
      <c r="CZ102">
        <v>83.724999999999994</v>
      </c>
      <c r="DA102" s="1">
        <v>41061</v>
      </c>
      <c r="DB102">
        <v>91.575000000000003</v>
      </c>
      <c r="DC102" s="1">
        <v>41093</v>
      </c>
      <c r="DD102">
        <v>94.875</v>
      </c>
      <c r="DE102" s="1">
        <v>41151</v>
      </c>
      <c r="DF102">
        <v>74.150000000000006</v>
      </c>
      <c r="DG102" s="1">
        <v>41212</v>
      </c>
      <c r="DH102">
        <v>78.099999999999994</v>
      </c>
      <c r="DI102" s="1">
        <v>41277</v>
      </c>
      <c r="DJ102">
        <v>86.4</v>
      </c>
      <c r="DK102" s="1">
        <v>41338</v>
      </c>
      <c r="DL102">
        <v>79.25</v>
      </c>
      <c r="DM102" s="1">
        <v>41397</v>
      </c>
      <c r="DN102">
        <v>92.174999999999997</v>
      </c>
      <c r="DO102" s="1">
        <v>41428</v>
      </c>
      <c r="DP102">
        <v>93.55</v>
      </c>
      <c r="DQ102" s="1">
        <v>41458</v>
      </c>
      <c r="DR102">
        <v>96.85</v>
      </c>
      <c r="DS102" s="1">
        <v>41516</v>
      </c>
      <c r="DT102">
        <v>87.625</v>
      </c>
      <c r="DU102" s="1">
        <v>41577</v>
      </c>
      <c r="DV102">
        <v>90.4</v>
      </c>
      <c r="DW102" s="1">
        <v>41641</v>
      </c>
      <c r="DX102">
        <v>87.075000000000003</v>
      </c>
      <c r="DY102" s="1">
        <v>41703</v>
      </c>
      <c r="DZ102">
        <v>110.72499999999999</v>
      </c>
      <c r="EA102" s="1">
        <v>41764</v>
      </c>
      <c r="EB102">
        <v>122.35</v>
      </c>
      <c r="EC102" s="1">
        <v>41793</v>
      </c>
      <c r="ED102">
        <v>122.3</v>
      </c>
      <c r="EE102" s="1">
        <v>41822</v>
      </c>
      <c r="EF102">
        <v>130.35</v>
      </c>
      <c r="EG102" s="1">
        <v>41885</v>
      </c>
      <c r="EH102">
        <v>101.1</v>
      </c>
      <c r="EI102" s="1">
        <v>41942</v>
      </c>
      <c r="EJ102">
        <v>87.2</v>
      </c>
      <c r="EK102" s="1">
        <v>42006</v>
      </c>
      <c r="EL102">
        <v>81.3</v>
      </c>
      <c r="EM102" s="1">
        <v>42068</v>
      </c>
      <c r="EN102">
        <v>66.825000000000003</v>
      </c>
      <c r="EO102" s="1">
        <v>42129</v>
      </c>
      <c r="EP102">
        <v>82.75</v>
      </c>
      <c r="EQ102" s="1">
        <v>42158</v>
      </c>
      <c r="ER102">
        <v>82.474999999999994</v>
      </c>
      <c r="ES102" s="1">
        <v>42186</v>
      </c>
      <c r="ET102">
        <v>74.849999999999994</v>
      </c>
      <c r="EU102" s="1">
        <v>42248</v>
      </c>
      <c r="EV102">
        <v>67.974999999999994</v>
      </c>
      <c r="EW102" s="1">
        <v>42307</v>
      </c>
      <c r="EX102">
        <v>59.2</v>
      </c>
      <c r="EY102" s="1">
        <v>42373</v>
      </c>
      <c r="EZ102">
        <v>59.424999999999997</v>
      </c>
      <c r="FA102" s="1">
        <v>42433</v>
      </c>
      <c r="FB102">
        <v>70.8</v>
      </c>
      <c r="FC102" s="1">
        <v>42495</v>
      </c>
      <c r="FD102">
        <v>82.325000000000003</v>
      </c>
      <c r="FE102" s="1">
        <v>42523</v>
      </c>
      <c r="FF102">
        <v>84.45</v>
      </c>
      <c r="FG102" s="1">
        <v>42552</v>
      </c>
      <c r="FH102">
        <v>83.95</v>
      </c>
      <c r="FI102" s="1">
        <v>42612</v>
      </c>
      <c r="FJ102">
        <v>62.05</v>
      </c>
      <c r="FK102" s="1">
        <v>42675</v>
      </c>
      <c r="FL102">
        <v>46.45</v>
      </c>
      <c r="FM102" s="1">
        <v>42739</v>
      </c>
      <c r="FN102">
        <v>64.599999999999994</v>
      </c>
      <c r="FO102" s="1">
        <v>42797</v>
      </c>
      <c r="FP102">
        <v>66.75</v>
      </c>
      <c r="FQ102" s="1">
        <v>42860</v>
      </c>
      <c r="FR102">
        <v>76.325000000000003</v>
      </c>
      <c r="FS102" s="1">
        <v>42887</v>
      </c>
      <c r="FT102">
        <v>82.125</v>
      </c>
      <c r="FU102" s="1">
        <v>42919</v>
      </c>
      <c r="FV102">
        <v>84.4</v>
      </c>
      <c r="FW102" s="1">
        <v>42978</v>
      </c>
      <c r="FX102">
        <v>61.4</v>
      </c>
      <c r="FY102" s="1">
        <v>43039</v>
      </c>
      <c r="FZ102">
        <v>68</v>
      </c>
      <c r="GA102" s="1">
        <v>43104</v>
      </c>
      <c r="GB102">
        <v>71.375</v>
      </c>
      <c r="GC102" s="1">
        <v>43164</v>
      </c>
      <c r="GD102">
        <v>68.8</v>
      </c>
      <c r="GE102" s="1">
        <v>43224</v>
      </c>
      <c r="GF102">
        <v>73.525000000000006</v>
      </c>
      <c r="GG102" s="1">
        <v>43252</v>
      </c>
      <c r="GH102">
        <v>78.8</v>
      </c>
      <c r="GI102" s="1">
        <v>43284</v>
      </c>
      <c r="GJ102">
        <v>76</v>
      </c>
      <c r="GK102" s="1">
        <v>43342</v>
      </c>
      <c r="GL102">
        <v>49.125</v>
      </c>
      <c r="GM102" s="1">
        <v>43403</v>
      </c>
      <c r="GN102">
        <v>59</v>
      </c>
      <c r="GO102" s="1">
        <v>43468</v>
      </c>
      <c r="GP102">
        <v>62.15</v>
      </c>
      <c r="GQ102" s="1">
        <v>43529</v>
      </c>
      <c r="GR102">
        <v>57.9</v>
      </c>
      <c r="GS102" s="1">
        <v>43588</v>
      </c>
      <c r="GT102">
        <v>92.75</v>
      </c>
      <c r="GU102" s="1">
        <v>43619</v>
      </c>
      <c r="GV102">
        <v>84.525000000000006</v>
      </c>
      <c r="GW102" s="1">
        <v>43649</v>
      </c>
      <c r="GX102">
        <v>78.375</v>
      </c>
      <c r="GY102" s="1">
        <v>43711</v>
      </c>
      <c r="GZ102">
        <v>66.525000000000006</v>
      </c>
      <c r="HA102" s="1">
        <v>43768</v>
      </c>
      <c r="HB102">
        <v>65.775000000000006</v>
      </c>
      <c r="HC102" s="1">
        <v>43832</v>
      </c>
      <c r="HD102">
        <v>71.55</v>
      </c>
    </row>
    <row r="103" spans="1:212" x14ac:dyDescent="0.3">
      <c r="A103" s="1">
        <v>38356</v>
      </c>
      <c r="B103">
        <v>76.5</v>
      </c>
      <c r="C103" s="1">
        <v>38415</v>
      </c>
      <c r="D103">
        <v>75.650000000000006</v>
      </c>
      <c r="E103" s="1">
        <v>38477</v>
      </c>
      <c r="F103">
        <v>77.224999999999994</v>
      </c>
      <c r="G103" s="1">
        <v>38506</v>
      </c>
      <c r="H103">
        <v>67.95</v>
      </c>
      <c r="I103" s="1">
        <v>38538</v>
      </c>
      <c r="J103">
        <v>67.349999999999994</v>
      </c>
      <c r="K103" s="1">
        <v>38595</v>
      </c>
      <c r="L103">
        <v>63.7</v>
      </c>
      <c r="M103" s="1">
        <v>38658</v>
      </c>
      <c r="N103">
        <v>61.8</v>
      </c>
      <c r="O103" s="1">
        <v>38722</v>
      </c>
      <c r="P103">
        <v>64.625</v>
      </c>
      <c r="Q103" s="1">
        <v>38782</v>
      </c>
      <c r="R103">
        <v>60.774999999999999</v>
      </c>
      <c r="S103" s="1">
        <v>38845</v>
      </c>
      <c r="T103">
        <v>66.650000000000006</v>
      </c>
      <c r="U103" s="1">
        <v>38870</v>
      </c>
      <c r="V103">
        <v>68.900000000000006</v>
      </c>
      <c r="W103" s="1">
        <v>38903</v>
      </c>
      <c r="X103">
        <v>71.674999999999997</v>
      </c>
      <c r="Y103" s="1">
        <v>38961</v>
      </c>
      <c r="Z103">
        <v>66.55</v>
      </c>
      <c r="AA103" s="1">
        <v>39022</v>
      </c>
      <c r="AB103">
        <v>64.400000000000006</v>
      </c>
      <c r="AC103" s="1">
        <v>39087</v>
      </c>
      <c r="AD103">
        <v>60.4</v>
      </c>
      <c r="AE103" s="1">
        <v>39147</v>
      </c>
      <c r="AF103">
        <v>65</v>
      </c>
      <c r="AG103" s="1">
        <v>39209</v>
      </c>
      <c r="AH103">
        <v>74.875</v>
      </c>
      <c r="AI103" s="1">
        <v>39237</v>
      </c>
      <c r="AJ103">
        <v>75.375</v>
      </c>
      <c r="AK103" s="1">
        <v>39268</v>
      </c>
      <c r="AL103">
        <v>70.599999999999994</v>
      </c>
      <c r="AM103" s="1">
        <v>39325</v>
      </c>
      <c r="AN103">
        <v>66.825000000000003</v>
      </c>
      <c r="AO103" s="1">
        <v>39386</v>
      </c>
      <c r="AP103">
        <v>53.875</v>
      </c>
      <c r="AQ103" s="1">
        <v>39451</v>
      </c>
      <c r="AR103">
        <v>56.4</v>
      </c>
      <c r="AS103" s="1">
        <v>39513</v>
      </c>
      <c r="AT103">
        <v>57.4</v>
      </c>
      <c r="AU103" s="1">
        <v>39574</v>
      </c>
      <c r="AV103">
        <v>74.75</v>
      </c>
      <c r="AW103" s="1">
        <v>39603</v>
      </c>
      <c r="AX103">
        <v>75.3</v>
      </c>
      <c r="AY103" s="1">
        <v>39632</v>
      </c>
      <c r="AZ103">
        <v>70.95</v>
      </c>
      <c r="BA103" s="1">
        <v>39694</v>
      </c>
      <c r="BB103">
        <v>68.650000000000006</v>
      </c>
      <c r="BC103" s="1">
        <v>39752</v>
      </c>
      <c r="BD103">
        <v>54.8</v>
      </c>
      <c r="BE103" s="1">
        <v>39818</v>
      </c>
      <c r="BF103">
        <v>62.674999999999997</v>
      </c>
      <c r="BG103" s="1">
        <v>39878</v>
      </c>
      <c r="BH103">
        <v>62.5</v>
      </c>
      <c r="BI103" s="1">
        <v>39939</v>
      </c>
      <c r="BJ103">
        <v>67.099999999999994</v>
      </c>
      <c r="BK103" s="1">
        <v>39968</v>
      </c>
      <c r="BL103">
        <v>60.575000000000003</v>
      </c>
      <c r="BM103" s="1">
        <v>39996</v>
      </c>
      <c r="BN103">
        <v>61.15</v>
      </c>
      <c r="BO103" s="1">
        <v>40059</v>
      </c>
      <c r="BP103">
        <v>49.774999999999999</v>
      </c>
      <c r="BQ103" s="1">
        <v>40119</v>
      </c>
      <c r="BR103">
        <v>57.725000000000001</v>
      </c>
      <c r="BS103" s="1">
        <v>40183</v>
      </c>
      <c r="BT103">
        <v>67.599999999999994</v>
      </c>
      <c r="BU103" s="1">
        <v>40245</v>
      </c>
      <c r="BV103">
        <v>72.8</v>
      </c>
      <c r="BW103" s="1">
        <v>40304</v>
      </c>
      <c r="BX103">
        <v>84.1</v>
      </c>
      <c r="BY103" s="1">
        <v>40333</v>
      </c>
      <c r="BZ103">
        <v>79.724999999999994</v>
      </c>
      <c r="CA103" s="1">
        <v>40361</v>
      </c>
      <c r="CB103">
        <v>80.05</v>
      </c>
      <c r="CC103" s="1">
        <v>40422</v>
      </c>
      <c r="CD103">
        <v>74.95</v>
      </c>
      <c r="CE103" s="1">
        <v>40484</v>
      </c>
      <c r="CF103">
        <v>66.2</v>
      </c>
      <c r="CG103" s="1">
        <v>40547</v>
      </c>
      <c r="CH103">
        <v>77.3</v>
      </c>
      <c r="CI103" s="1">
        <v>40606</v>
      </c>
      <c r="CJ103">
        <v>88.474999999999994</v>
      </c>
      <c r="CK103" s="1">
        <v>40668</v>
      </c>
      <c r="CL103">
        <v>92.424999999999997</v>
      </c>
      <c r="CM103" s="1">
        <v>40697</v>
      </c>
      <c r="CN103">
        <v>87.85</v>
      </c>
      <c r="CO103" s="1">
        <v>40729</v>
      </c>
      <c r="CP103">
        <v>93.35</v>
      </c>
      <c r="CQ103" s="1">
        <v>40787</v>
      </c>
      <c r="CR103">
        <v>85.174999999999997</v>
      </c>
      <c r="CS103" s="1">
        <v>40849</v>
      </c>
      <c r="CT103">
        <v>86.875</v>
      </c>
      <c r="CU103" s="1">
        <v>40913</v>
      </c>
      <c r="CV103">
        <v>83.85</v>
      </c>
      <c r="CW103" s="1">
        <v>40974</v>
      </c>
      <c r="CX103">
        <v>86.775000000000006</v>
      </c>
      <c r="CY103" s="1">
        <v>41036</v>
      </c>
      <c r="CZ103">
        <v>84.4</v>
      </c>
      <c r="DA103" s="1">
        <v>41064</v>
      </c>
      <c r="DB103">
        <v>91.05</v>
      </c>
      <c r="DC103" s="1">
        <v>41095</v>
      </c>
      <c r="DD103">
        <v>92.875</v>
      </c>
      <c r="DE103" s="1">
        <v>41152</v>
      </c>
      <c r="DF103">
        <v>74.174999999999997</v>
      </c>
      <c r="DG103" s="1">
        <v>41213</v>
      </c>
      <c r="DH103">
        <v>78.275000000000006</v>
      </c>
      <c r="DI103" s="1">
        <v>41278</v>
      </c>
      <c r="DJ103">
        <v>86.224999999999994</v>
      </c>
      <c r="DK103" s="1">
        <v>41339</v>
      </c>
      <c r="DL103">
        <v>79.25</v>
      </c>
      <c r="DM103" s="1">
        <v>41400</v>
      </c>
      <c r="DN103">
        <v>91.325000000000003</v>
      </c>
      <c r="DO103" s="1">
        <v>41429</v>
      </c>
      <c r="DP103">
        <v>94.75</v>
      </c>
      <c r="DQ103" s="1">
        <v>41460</v>
      </c>
      <c r="DR103">
        <v>97.75</v>
      </c>
      <c r="DS103" s="1">
        <v>41520</v>
      </c>
      <c r="DT103">
        <v>88</v>
      </c>
      <c r="DU103" s="1">
        <v>41578</v>
      </c>
      <c r="DV103">
        <v>89.174999999999997</v>
      </c>
      <c r="DW103" s="1">
        <v>41642</v>
      </c>
      <c r="DX103">
        <v>86.674999999999997</v>
      </c>
      <c r="DY103" s="1">
        <v>41704</v>
      </c>
      <c r="DZ103">
        <v>112.4</v>
      </c>
      <c r="EA103" s="1">
        <v>41765</v>
      </c>
      <c r="EB103">
        <v>123.22499999999999</v>
      </c>
      <c r="EC103" s="1">
        <v>41794</v>
      </c>
      <c r="ED103">
        <v>121.5</v>
      </c>
      <c r="EE103" s="1">
        <v>41823</v>
      </c>
      <c r="EF103">
        <v>131.6</v>
      </c>
      <c r="EG103" s="1">
        <v>41886</v>
      </c>
      <c r="EH103">
        <v>102.65</v>
      </c>
      <c r="EI103" s="1">
        <v>41943</v>
      </c>
      <c r="EJ103">
        <v>88.025000000000006</v>
      </c>
      <c r="EK103" s="1">
        <v>42009</v>
      </c>
      <c r="EL103">
        <v>79.924999999999997</v>
      </c>
      <c r="EM103" s="1">
        <v>42069</v>
      </c>
      <c r="EN103">
        <v>66.125</v>
      </c>
      <c r="EO103" s="1">
        <v>42130</v>
      </c>
      <c r="EP103">
        <v>84.05</v>
      </c>
      <c r="EQ103" s="1">
        <v>42159</v>
      </c>
      <c r="ER103">
        <v>80.599999999999994</v>
      </c>
      <c r="ES103" s="1">
        <v>42187</v>
      </c>
      <c r="ET103">
        <v>76.375</v>
      </c>
      <c r="EU103" s="1">
        <v>42249</v>
      </c>
      <c r="EV103">
        <v>69.775000000000006</v>
      </c>
      <c r="EW103" s="1">
        <v>42310</v>
      </c>
      <c r="EX103">
        <v>58.225000000000001</v>
      </c>
      <c r="EY103" s="1">
        <v>42374</v>
      </c>
      <c r="EZ103">
        <v>61.1</v>
      </c>
      <c r="FA103" s="1">
        <v>42436</v>
      </c>
      <c r="FB103">
        <v>70.05</v>
      </c>
      <c r="FC103" s="1">
        <v>42496</v>
      </c>
      <c r="FD103">
        <v>81.275000000000006</v>
      </c>
      <c r="FE103" s="1">
        <v>42524</v>
      </c>
      <c r="FF103">
        <v>85.974999999999994</v>
      </c>
      <c r="FG103" s="1">
        <v>42556</v>
      </c>
      <c r="FH103">
        <v>83.25</v>
      </c>
      <c r="FI103" s="1">
        <v>42613</v>
      </c>
      <c r="FJ103">
        <v>62.85</v>
      </c>
      <c r="FK103" s="1">
        <v>42676</v>
      </c>
      <c r="FL103">
        <v>47.825000000000003</v>
      </c>
      <c r="FM103" s="1">
        <v>42740</v>
      </c>
      <c r="FN103">
        <v>64.875</v>
      </c>
      <c r="FO103" s="1">
        <v>42800</v>
      </c>
      <c r="FP103">
        <v>67.174999999999997</v>
      </c>
      <c r="FQ103" s="1">
        <v>42863</v>
      </c>
      <c r="FR103">
        <v>77.375</v>
      </c>
      <c r="FS103" s="1">
        <v>42888</v>
      </c>
      <c r="FT103">
        <v>81.974999999999994</v>
      </c>
      <c r="FU103" s="1">
        <v>42921</v>
      </c>
      <c r="FV103">
        <v>84.575000000000003</v>
      </c>
      <c r="FW103" s="1">
        <v>42979</v>
      </c>
      <c r="FX103">
        <v>61.45</v>
      </c>
      <c r="FY103" s="1">
        <v>43040</v>
      </c>
      <c r="FZ103">
        <v>66.599999999999994</v>
      </c>
      <c r="GA103" s="1">
        <v>43105</v>
      </c>
      <c r="GB103">
        <v>71.424999999999997</v>
      </c>
      <c r="GC103" s="1">
        <v>43165</v>
      </c>
      <c r="GD103">
        <v>68.2</v>
      </c>
      <c r="GE103" s="1">
        <v>43227</v>
      </c>
      <c r="GF103">
        <v>74.174999999999997</v>
      </c>
      <c r="GG103" s="1">
        <v>43255</v>
      </c>
      <c r="GH103">
        <v>77.924999999999997</v>
      </c>
      <c r="GI103" s="1">
        <v>43286</v>
      </c>
      <c r="GJ103">
        <v>76.05</v>
      </c>
      <c r="GK103" s="1">
        <v>43343</v>
      </c>
      <c r="GL103">
        <v>50.424999999999997</v>
      </c>
      <c r="GM103" s="1">
        <v>43404</v>
      </c>
      <c r="GN103">
        <v>58.45</v>
      </c>
      <c r="GO103" s="1">
        <v>43469</v>
      </c>
      <c r="GP103">
        <v>61.95</v>
      </c>
      <c r="GQ103" s="1">
        <v>43530</v>
      </c>
      <c r="GR103">
        <v>57.075000000000003</v>
      </c>
      <c r="GS103" s="1">
        <v>43591</v>
      </c>
      <c r="GT103">
        <v>89.75</v>
      </c>
      <c r="GU103" s="1">
        <v>43620</v>
      </c>
      <c r="GV103">
        <v>85.8</v>
      </c>
      <c r="GW103" s="1">
        <v>43651</v>
      </c>
      <c r="GX103">
        <v>77.05</v>
      </c>
      <c r="GY103" s="1">
        <v>43712</v>
      </c>
      <c r="GZ103">
        <v>67.125</v>
      </c>
      <c r="HA103" s="1">
        <v>43769</v>
      </c>
      <c r="HB103">
        <v>66</v>
      </c>
      <c r="HC103" s="1">
        <v>43833</v>
      </c>
      <c r="HD103">
        <v>68.55</v>
      </c>
    </row>
    <row r="104" spans="1:212" x14ac:dyDescent="0.3">
      <c r="A104" s="1">
        <v>38357</v>
      </c>
      <c r="B104">
        <v>75.75</v>
      </c>
      <c r="C104" s="1">
        <v>38418</v>
      </c>
      <c r="D104">
        <v>75.5</v>
      </c>
      <c r="E104" s="1">
        <v>38478</v>
      </c>
      <c r="F104">
        <v>76.150000000000006</v>
      </c>
      <c r="G104" s="1">
        <v>38509</v>
      </c>
      <c r="H104">
        <v>68.599999999999994</v>
      </c>
      <c r="I104" s="1">
        <v>38539</v>
      </c>
      <c r="J104">
        <v>68.724999999999994</v>
      </c>
      <c r="K104" s="1">
        <v>38596</v>
      </c>
      <c r="L104">
        <v>62.05</v>
      </c>
      <c r="M104" s="1">
        <v>38659</v>
      </c>
      <c r="N104">
        <v>61.875</v>
      </c>
      <c r="O104" s="1">
        <v>38723</v>
      </c>
      <c r="P104">
        <v>64.474999999999994</v>
      </c>
      <c r="Q104" s="1">
        <v>38783</v>
      </c>
      <c r="R104">
        <v>59.4</v>
      </c>
      <c r="S104" s="1">
        <v>38846</v>
      </c>
      <c r="T104">
        <v>67.45</v>
      </c>
      <c r="U104" s="1">
        <v>38873</v>
      </c>
      <c r="V104">
        <v>70.174999999999997</v>
      </c>
      <c r="W104" s="1">
        <v>38904</v>
      </c>
      <c r="X104">
        <v>70.849999999999994</v>
      </c>
      <c r="Y104" s="1">
        <v>38965</v>
      </c>
      <c r="Z104">
        <v>68.075000000000003</v>
      </c>
      <c r="AA104" s="1">
        <v>39023</v>
      </c>
      <c r="AB104">
        <v>64.599999999999994</v>
      </c>
      <c r="AC104" s="1">
        <v>39090</v>
      </c>
      <c r="AD104">
        <v>60.3</v>
      </c>
      <c r="AE104" s="1">
        <v>39148</v>
      </c>
      <c r="AF104">
        <v>65.674999999999997</v>
      </c>
      <c r="AG104" s="1">
        <v>39210</v>
      </c>
      <c r="AH104">
        <v>74.5</v>
      </c>
      <c r="AI104" s="1">
        <v>39238</v>
      </c>
      <c r="AJ104">
        <v>75.5</v>
      </c>
      <c r="AK104" s="1">
        <v>39269</v>
      </c>
      <c r="AL104">
        <v>70.099999999999994</v>
      </c>
      <c r="AM104" s="1">
        <v>39329</v>
      </c>
      <c r="AN104">
        <v>67.075000000000003</v>
      </c>
      <c r="AO104" s="1">
        <v>39387</v>
      </c>
      <c r="AP104">
        <v>52.25</v>
      </c>
      <c r="AQ104" s="1">
        <v>39454</v>
      </c>
      <c r="AR104">
        <v>55.7</v>
      </c>
      <c r="AS104" s="1">
        <v>39514</v>
      </c>
      <c r="AT104">
        <v>57.85</v>
      </c>
      <c r="AU104" s="1">
        <v>39575</v>
      </c>
      <c r="AV104">
        <v>75.275000000000006</v>
      </c>
      <c r="AW104" s="1">
        <v>39604</v>
      </c>
      <c r="AX104">
        <v>75.5</v>
      </c>
      <c r="AY104" s="1">
        <v>39636</v>
      </c>
      <c r="AZ104">
        <v>70.325000000000003</v>
      </c>
      <c r="BA104" s="1">
        <v>39695</v>
      </c>
      <c r="BB104">
        <v>69.025000000000006</v>
      </c>
      <c r="BC104" s="1">
        <v>39755</v>
      </c>
      <c r="BD104">
        <v>54.4</v>
      </c>
      <c r="BE104" s="1">
        <v>39819</v>
      </c>
      <c r="BF104">
        <v>63.95</v>
      </c>
      <c r="BG104" s="1">
        <v>39881</v>
      </c>
      <c r="BH104">
        <v>62.424999999999997</v>
      </c>
      <c r="BI104" s="1">
        <v>39940</v>
      </c>
      <c r="BJ104">
        <v>66.775000000000006</v>
      </c>
      <c r="BK104" s="1">
        <v>39969</v>
      </c>
      <c r="BL104">
        <v>60.075000000000003</v>
      </c>
      <c r="BM104" s="1">
        <v>40000</v>
      </c>
      <c r="BN104">
        <v>62.05</v>
      </c>
      <c r="BO104" s="1">
        <v>40060</v>
      </c>
      <c r="BP104">
        <v>50.5</v>
      </c>
      <c r="BQ104" s="1">
        <v>40120</v>
      </c>
      <c r="BR104">
        <v>57.55</v>
      </c>
      <c r="BS104" s="1">
        <v>40184</v>
      </c>
      <c r="BT104">
        <v>66.575000000000003</v>
      </c>
      <c r="BU104" s="1">
        <v>40246</v>
      </c>
      <c r="BV104">
        <v>72.400000000000006</v>
      </c>
      <c r="BW104" s="1">
        <v>40305</v>
      </c>
      <c r="BX104">
        <v>85.525000000000006</v>
      </c>
      <c r="BY104" s="1">
        <v>40336</v>
      </c>
      <c r="BZ104">
        <v>78.025000000000006</v>
      </c>
      <c r="CA104" s="1">
        <v>40365</v>
      </c>
      <c r="CB104">
        <v>80.275000000000006</v>
      </c>
      <c r="CC104" s="1">
        <v>40423</v>
      </c>
      <c r="CD104">
        <v>76.424999999999997</v>
      </c>
      <c r="CE104" s="1">
        <v>40485</v>
      </c>
      <c r="CF104">
        <v>66.775000000000006</v>
      </c>
      <c r="CG104" s="1">
        <v>40548</v>
      </c>
      <c r="CH104">
        <v>78.025000000000006</v>
      </c>
      <c r="CI104" s="1">
        <v>40609</v>
      </c>
      <c r="CJ104">
        <v>86.4</v>
      </c>
      <c r="CK104" s="1">
        <v>40669</v>
      </c>
      <c r="CL104">
        <v>92.375</v>
      </c>
      <c r="CM104" s="1">
        <v>40700</v>
      </c>
      <c r="CN104">
        <v>87.75</v>
      </c>
      <c r="CO104" s="1">
        <v>40730</v>
      </c>
      <c r="CP104">
        <v>93.6</v>
      </c>
      <c r="CQ104" s="1">
        <v>40788</v>
      </c>
      <c r="CR104">
        <v>85.8</v>
      </c>
      <c r="CS104" s="1">
        <v>40850</v>
      </c>
      <c r="CT104">
        <v>86.6</v>
      </c>
      <c r="CU104" s="1">
        <v>40914</v>
      </c>
      <c r="CV104">
        <v>83.9</v>
      </c>
      <c r="CW104" s="1">
        <v>40975</v>
      </c>
      <c r="CX104">
        <v>87.35</v>
      </c>
      <c r="CY104" s="1">
        <v>41037</v>
      </c>
      <c r="CZ104">
        <v>84.3</v>
      </c>
      <c r="DA104" s="1">
        <v>41065</v>
      </c>
      <c r="DB104">
        <v>91.575000000000003</v>
      </c>
      <c r="DC104" s="1">
        <v>41096</v>
      </c>
      <c r="DD104">
        <v>93.3</v>
      </c>
      <c r="DE104" s="1">
        <v>41156</v>
      </c>
      <c r="DF104">
        <v>74.2</v>
      </c>
      <c r="DG104" s="1">
        <v>41214</v>
      </c>
      <c r="DH104">
        <v>77.875</v>
      </c>
      <c r="DI104" s="1">
        <v>41281</v>
      </c>
      <c r="DJ104">
        <v>86.3</v>
      </c>
      <c r="DK104" s="1">
        <v>41340</v>
      </c>
      <c r="DL104">
        <v>81.8</v>
      </c>
      <c r="DM104" s="1">
        <v>41401</v>
      </c>
      <c r="DN104">
        <v>91.3</v>
      </c>
      <c r="DO104" s="1">
        <v>41430</v>
      </c>
      <c r="DP104">
        <v>94.575000000000003</v>
      </c>
      <c r="DQ104" s="1">
        <v>41463</v>
      </c>
      <c r="DR104">
        <v>95.55</v>
      </c>
      <c r="DS104" s="1">
        <v>41521</v>
      </c>
      <c r="DT104">
        <v>89.125</v>
      </c>
      <c r="DU104" s="1">
        <v>41579</v>
      </c>
      <c r="DV104">
        <v>88.35</v>
      </c>
      <c r="DW104" s="1">
        <v>41645</v>
      </c>
      <c r="DX104">
        <v>86.625</v>
      </c>
      <c r="DY104" s="1">
        <v>41705</v>
      </c>
      <c r="DZ104">
        <v>113</v>
      </c>
      <c r="EA104" s="1">
        <v>41766</v>
      </c>
      <c r="EB104">
        <v>121.175</v>
      </c>
      <c r="EC104" s="1">
        <v>41795</v>
      </c>
      <c r="ED104">
        <v>122.175</v>
      </c>
      <c r="EE104" s="1">
        <v>41827</v>
      </c>
      <c r="EF104">
        <v>131.82499999999999</v>
      </c>
      <c r="EG104" s="1">
        <v>41887</v>
      </c>
      <c r="EH104">
        <v>105.625</v>
      </c>
      <c r="EI104" s="1">
        <v>41946</v>
      </c>
      <c r="EJ104">
        <v>88.85</v>
      </c>
      <c r="EK104" s="1">
        <v>42010</v>
      </c>
      <c r="EL104">
        <v>78.575000000000003</v>
      </c>
      <c r="EM104" s="1">
        <v>42072</v>
      </c>
      <c r="EN104">
        <v>66.075000000000003</v>
      </c>
      <c r="EO104" s="1">
        <v>42131</v>
      </c>
      <c r="EP104">
        <v>83.5</v>
      </c>
      <c r="EQ104" s="1">
        <v>42160</v>
      </c>
      <c r="ER104">
        <v>81.125</v>
      </c>
      <c r="ES104" s="1">
        <v>42191</v>
      </c>
      <c r="ET104">
        <v>76</v>
      </c>
      <c r="EU104" s="1">
        <v>42250</v>
      </c>
      <c r="EV104">
        <v>69.45</v>
      </c>
      <c r="EW104" s="1">
        <v>42311</v>
      </c>
      <c r="EX104">
        <v>58.225000000000001</v>
      </c>
      <c r="EY104" s="1">
        <v>42375</v>
      </c>
      <c r="EZ104">
        <v>60.825000000000003</v>
      </c>
      <c r="FA104" s="1">
        <v>42437</v>
      </c>
      <c r="FB104">
        <v>69.775000000000006</v>
      </c>
      <c r="FC104" s="1">
        <v>42499</v>
      </c>
      <c r="FD104">
        <v>80.150000000000006</v>
      </c>
      <c r="FE104" s="1">
        <v>42527</v>
      </c>
      <c r="FF104">
        <v>86.8</v>
      </c>
      <c r="FG104" s="1">
        <v>42557</v>
      </c>
      <c r="FH104">
        <v>80.625</v>
      </c>
      <c r="FI104" s="1">
        <v>42614</v>
      </c>
      <c r="FJ104">
        <v>63.325000000000003</v>
      </c>
      <c r="FK104" s="1">
        <v>42677</v>
      </c>
      <c r="FL104">
        <v>47</v>
      </c>
      <c r="FM104" s="1">
        <v>42741</v>
      </c>
      <c r="FN104">
        <v>63.975000000000001</v>
      </c>
      <c r="FO104" s="1">
        <v>42801</v>
      </c>
      <c r="FP104">
        <v>68.05</v>
      </c>
      <c r="FQ104" s="1">
        <v>42864</v>
      </c>
      <c r="FR104">
        <v>77.375</v>
      </c>
      <c r="FS104" s="1">
        <v>42891</v>
      </c>
      <c r="FT104">
        <v>80.424999999999997</v>
      </c>
      <c r="FU104" s="1">
        <v>42922</v>
      </c>
      <c r="FV104">
        <v>82.65</v>
      </c>
      <c r="FW104" s="1">
        <v>42983</v>
      </c>
      <c r="FX104">
        <v>63.75</v>
      </c>
      <c r="FY104" s="1">
        <v>43041</v>
      </c>
      <c r="FZ104">
        <v>65.8</v>
      </c>
      <c r="GA104" s="1">
        <v>43108</v>
      </c>
      <c r="GB104">
        <v>72.974999999999994</v>
      </c>
      <c r="GC104" s="1">
        <v>43166</v>
      </c>
      <c r="GD104">
        <v>67.8</v>
      </c>
      <c r="GE104" s="1">
        <v>43228</v>
      </c>
      <c r="GF104">
        <v>76.3</v>
      </c>
      <c r="GG104" s="1">
        <v>43256</v>
      </c>
      <c r="GH104">
        <v>77.025000000000006</v>
      </c>
      <c r="GI104" s="1">
        <v>43287</v>
      </c>
      <c r="GJ104">
        <v>75.424999999999997</v>
      </c>
      <c r="GK104" s="1">
        <v>43347</v>
      </c>
      <c r="GL104">
        <v>51.075000000000003</v>
      </c>
      <c r="GM104" s="1">
        <v>43405</v>
      </c>
      <c r="GN104">
        <v>58.2</v>
      </c>
      <c r="GO104" s="1">
        <v>43472</v>
      </c>
      <c r="GP104">
        <v>61.9</v>
      </c>
      <c r="GQ104" s="1">
        <v>43531</v>
      </c>
      <c r="GR104">
        <v>57.725000000000001</v>
      </c>
      <c r="GS104" s="1">
        <v>43592</v>
      </c>
      <c r="GT104">
        <v>89.25</v>
      </c>
      <c r="GU104" s="1">
        <v>43621</v>
      </c>
      <c r="GV104">
        <v>86.275000000000006</v>
      </c>
      <c r="GW104" s="1">
        <v>43654</v>
      </c>
      <c r="GX104">
        <v>76.075000000000003</v>
      </c>
      <c r="GY104" s="1">
        <v>43713</v>
      </c>
      <c r="GZ104">
        <v>66.3</v>
      </c>
      <c r="HA104" s="1">
        <v>43770</v>
      </c>
      <c r="HB104">
        <v>64.45</v>
      </c>
      <c r="HC104" s="1">
        <v>43836</v>
      </c>
      <c r="HD104">
        <v>68.625</v>
      </c>
    </row>
    <row r="105" spans="1:212" x14ac:dyDescent="0.3">
      <c r="A105" s="1">
        <v>38358</v>
      </c>
      <c r="B105">
        <v>75.8</v>
      </c>
      <c r="C105" s="1">
        <v>38419</v>
      </c>
      <c r="D105">
        <v>76.099999999999994</v>
      </c>
      <c r="E105" s="1">
        <v>38481</v>
      </c>
      <c r="F105">
        <v>75.125</v>
      </c>
      <c r="G105" s="1">
        <v>38510</v>
      </c>
      <c r="H105">
        <v>68.075000000000003</v>
      </c>
      <c r="I105" s="1">
        <v>38540</v>
      </c>
      <c r="J105">
        <v>68.174999999999997</v>
      </c>
      <c r="K105" s="1">
        <v>38597</v>
      </c>
      <c r="L105">
        <v>61.65</v>
      </c>
      <c r="M105" s="1">
        <v>38660</v>
      </c>
      <c r="N105">
        <v>62.274999999999999</v>
      </c>
      <c r="O105" s="1">
        <v>38726</v>
      </c>
      <c r="P105">
        <v>64.674999999999997</v>
      </c>
      <c r="Q105" s="1">
        <v>38784</v>
      </c>
      <c r="R105">
        <v>59.15</v>
      </c>
      <c r="S105" s="1">
        <v>38847</v>
      </c>
      <c r="T105">
        <v>67.5</v>
      </c>
      <c r="U105" s="1">
        <v>38874</v>
      </c>
      <c r="V105">
        <v>69.825000000000003</v>
      </c>
      <c r="W105" s="1">
        <v>38905</v>
      </c>
      <c r="X105">
        <v>68.724999999999994</v>
      </c>
      <c r="Y105" s="1">
        <v>38966</v>
      </c>
      <c r="Z105">
        <v>67.825000000000003</v>
      </c>
      <c r="AA105" s="1">
        <v>39024</v>
      </c>
      <c r="AB105">
        <v>64.174999999999997</v>
      </c>
      <c r="AC105" s="1">
        <v>39091</v>
      </c>
      <c r="AD105">
        <v>59.75</v>
      </c>
      <c r="AE105" s="1">
        <v>39149</v>
      </c>
      <c r="AF105">
        <v>67.75</v>
      </c>
      <c r="AG105" s="1">
        <v>39211</v>
      </c>
      <c r="AH105">
        <v>74.375</v>
      </c>
      <c r="AI105" s="1">
        <v>39239</v>
      </c>
      <c r="AJ105">
        <v>74.25</v>
      </c>
      <c r="AK105" s="1">
        <v>39272</v>
      </c>
      <c r="AL105">
        <v>69.849999999999994</v>
      </c>
      <c r="AM105" s="1">
        <v>39330</v>
      </c>
      <c r="AN105">
        <v>65.900000000000006</v>
      </c>
      <c r="AO105" s="1">
        <v>39388</v>
      </c>
      <c r="AP105">
        <v>52.424999999999997</v>
      </c>
      <c r="AQ105" s="1">
        <v>39455</v>
      </c>
      <c r="AR105">
        <v>55.875</v>
      </c>
      <c r="AS105" s="1">
        <v>39517</v>
      </c>
      <c r="AT105">
        <v>57.725000000000001</v>
      </c>
      <c r="AU105" s="1">
        <v>39576</v>
      </c>
      <c r="AV105">
        <v>76.474999999999994</v>
      </c>
      <c r="AW105" s="1">
        <v>39605</v>
      </c>
      <c r="AX105">
        <v>74</v>
      </c>
      <c r="AY105" s="1">
        <v>39637</v>
      </c>
      <c r="AZ105">
        <v>70.7</v>
      </c>
      <c r="BA105" s="1">
        <v>39696</v>
      </c>
      <c r="BB105">
        <v>69.424999999999997</v>
      </c>
      <c r="BC105" s="1">
        <v>39756</v>
      </c>
      <c r="BD105">
        <v>54.424999999999997</v>
      </c>
      <c r="BE105" s="1">
        <v>39820</v>
      </c>
      <c r="BF105">
        <v>63.55</v>
      </c>
      <c r="BG105" s="1">
        <v>39882</v>
      </c>
      <c r="BH105">
        <v>60.524999999999999</v>
      </c>
      <c r="BI105" s="1">
        <v>39941</v>
      </c>
      <c r="BJ105">
        <v>68.2</v>
      </c>
      <c r="BK105" s="1">
        <v>39972</v>
      </c>
      <c r="BL105">
        <v>59.5</v>
      </c>
      <c r="BM105" s="1">
        <v>40001</v>
      </c>
      <c r="BN105">
        <v>62.2</v>
      </c>
      <c r="BO105" s="1">
        <v>40064</v>
      </c>
      <c r="BP105">
        <v>50.975000000000001</v>
      </c>
      <c r="BQ105" s="1">
        <v>40121</v>
      </c>
      <c r="BR105">
        <v>57.8</v>
      </c>
      <c r="BS105" s="1">
        <v>40185</v>
      </c>
      <c r="BT105">
        <v>67.099999999999994</v>
      </c>
      <c r="BU105" s="1">
        <v>40247</v>
      </c>
      <c r="BV105">
        <v>72.55</v>
      </c>
      <c r="BW105" s="1">
        <v>40308</v>
      </c>
      <c r="BX105">
        <v>85.85</v>
      </c>
      <c r="BY105" s="1">
        <v>40337</v>
      </c>
      <c r="BZ105">
        <v>78.2</v>
      </c>
      <c r="CA105" s="1">
        <v>40366</v>
      </c>
      <c r="CB105">
        <v>80.825000000000003</v>
      </c>
      <c r="CC105" s="1">
        <v>40424</v>
      </c>
      <c r="CD105">
        <v>77.2</v>
      </c>
      <c r="CE105" s="1">
        <v>40486</v>
      </c>
      <c r="CF105">
        <v>67.625</v>
      </c>
      <c r="CG105" s="1">
        <v>40549</v>
      </c>
      <c r="CH105">
        <v>79.775000000000006</v>
      </c>
      <c r="CI105" s="1">
        <v>40610</v>
      </c>
      <c r="CJ105">
        <v>89.125</v>
      </c>
      <c r="CK105" s="1">
        <v>40672</v>
      </c>
      <c r="CL105">
        <v>92.65</v>
      </c>
      <c r="CM105" s="1">
        <v>40701</v>
      </c>
      <c r="CN105">
        <v>89.5</v>
      </c>
      <c r="CO105" s="1">
        <v>40731</v>
      </c>
      <c r="CP105">
        <v>96.275000000000006</v>
      </c>
      <c r="CQ105" s="1">
        <v>40792</v>
      </c>
      <c r="CR105">
        <v>83.35</v>
      </c>
      <c r="CS105" s="1">
        <v>40851</v>
      </c>
      <c r="CT105">
        <v>86.85</v>
      </c>
      <c r="CU105" s="1">
        <v>40917</v>
      </c>
      <c r="CV105">
        <v>83.375</v>
      </c>
      <c r="CW105" s="1">
        <v>40976</v>
      </c>
      <c r="CX105">
        <v>87.75</v>
      </c>
      <c r="CY105" s="1">
        <v>41038</v>
      </c>
      <c r="CZ105">
        <v>84.85</v>
      </c>
      <c r="DA105" s="1">
        <v>41066</v>
      </c>
      <c r="DB105">
        <v>92.7</v>
      </c>
      <c r="DC105" s="1">
        <v>41099</v>
      </c>
      <c r="DD105">
        <v>93.95</v>
      </c>
      <c r="DE105" s="1">
        <v>41157</v>
      </c>
      <c r="DF105">
        <v>73.625</v>
      </c>
      <c r="DG105" s="1">
        <v>41215</v>
      </c>
      <c r="DH105">
        <v>77.75</v>
      </c>
      <c r="DI105" s="1">
        <v>41282</v>
      </c>
      <c r="DJ105">
        <v>86.35</v>
      </c>
      <c r="DK105" s="1">
        <v>41341</v>
      </c>
      <c r="DL105">
        <v>82.025000000000006</v>
      </c>
      <c r="DM105" s="1">
        <v>41402</v>
      </c>
      <c r="DN105">
        <v>91.775000000000006</v>
      </c>
      <c r="DO105" s="1">
        <v>41431</v>
      </c>
      <c r="DP105">
        <v>95.825000000000003</v>
      </c>
      <c r="DQ105" s="1">
        <v>41464</v>
      </c>
      <c r="DR105">
        <v>95.174999999999997</v>
      </c>
      <c r="DS105" s="1">
        <v>41522</v>
      </c>
      <c r="DT105">
        <v>89.4</v>
      </c>
      <c r="DU105" s="1">
        <v>41582</v>
      </c>
      <c r="DV105">
        <v>88.325000000000003</v>
      </c>
      <c r="DW105" s="1">
        <v>41646</v>
      </c>
      <c r="DX105">
        <v>85.525000000000006</v>
      </c>
      <c r="DY105" s="1">
        <v>41708</v>
      </c>
      <c r="DZ105">
        <v>116</v>
      </c>
      <c r="EA105" s="1">
        <v>41767</v>
      </c>
      <c r="EB105">
        <v>120.15</v>
      </c>
      <c r="EC105" s="1">
        <v>41796</v>
      </c>
      <c r="ED105">
        <v>124.97499999999999</v>
      </c>
      <c r="EE105" s="1">
        <v>41828</v>
      </c>
      <c r="EF105">
        <v>129.85</v>
      </c>
      <c r="EG105" s="1">
        <v>41890</v>
      </c>
      <c r="EH105">
        <v>103.075</v>
      </c>
      <c r="EI105" s="1">
        <v>41947</v>
      </c>
      <c r="EJ105">
        <v>87.974999999999994</v>
      </c>
      <c r="EK105" s="1">
        <v>42011</v>
      </c>
      <c r="EL105">
        <v>79.325000000000003</v>
      </c>
      <c r="EM105" s="1">
        <v>42073</v>
      </c>
      <c r="EN105">
        <v>65.974999999999994</v>
      </c>
      <c r="EO105" s="1">
        <v>42132</v>
      </c>
      <c r="EP105">
        <v>84.825000000000003</v>
      </c>
      <c r="EQ105" s="1">
        <v>42163</v>
      </c>
      <c r="ER105">
        <v>80.974999999999994</v>
      </c>
      <c r="ES105" s="1">
        <v>42192</v>
      </c>
      <c r="ET105">
        <v>76.349999999999994</v>
      </c>
      <c r="EU105" s="1">
        <v>42251</v>
      </c>
      <c r="EV105">
        <v>69.150000000000006</v>
      </c>
      <c r="EW105" s="1">
        <v>42312</v>
      </c>
      <c r="EX105">
        <v>57.375</v>
      </c>
      <c r="EY105" s="1">
        <v>42376</v>
      </c>
      <c r="EZ105">
        <v>59.55</v>
      </c>
      <c r="FA105" s="1">
        <v>42438</v>
      </c>
      <c r="FB105">
        <v>72.099999999999994</v>
      </c>
      <c r="FC105" s="1">
        <v>42500</v>
      </c>
      <c r="FD105">
        <v>80.8</v>
      </c>
      <c r="FE105" s="1">
        <v>42528</v>
      </c>
      <c r="FF105">
        <v>86.275000000000006</v>
      </c>
      <c r="FG105" s="1">
        <v>42558</v>
      </c>
      <c r="FH105">
        <v>80.125</v>
      </c>
      <c r="FI105" s="1">
        <v>42615</v>
      </c>
      <c r="FJ105">
        <v>60.75</v>
      </c>
      <c r="FK105" s="1">
        <v>42678</v>
      </c>
      <c r="FL105">
        <v>46.15</v>
      </c>
      <c r="FM105" s="1">
        <v>42744</v>
      </c>
      <c r="FN105">
        <v>63.75</v>
      </c>
      <c r="FO105" s="1">
        <v>42802</v>
      </c>
      <c r="FP105">
        <v>68.424999999999997</v>
      </c>
      <c r="FQ105" s="1">
        <v>42865</v>
      </c>
      <c r="FR105">
        <v>77.2</v>
      </c>
      <c r="FS105" s="1">
        <v>42892</v>
      </c>
      <c r="FT105">
        <v>81.375</v>
      </c>
      <c r="FU105" s="1">
        <v>42923</v>
      </c>
      <c r="FV105">
        <v>83.224999999999994</v>
      </c>
      <c r="FW105" s="1">
        <v>42984</v>
      </c>
      <c r="FX105">
        <v>63.55</v>
      </c>
      <c r="FY105" s="1">
        <v>43042</v>
      </c>
      <c r="FZ105">
        <v>65.099999999999994</v>
      </c>
      <c r="GA105" s="1">
        <v>43109</v>
      </c>
      <c r="GB105">
        <v>73.174999999999997</v>
      </c>
      <c r="GC105" s="1">
        <v>43167</v>
      </c>
      <c r="GD105">
        <v>68.075000000000003</v>
      </c>
      <c r="GE105" s="1">
        <v>43229</v>
      </c>
      <c r="GF105">
        <v>76.575000000000003</v>
      </c>
      <c r="GG105" s="1">
        <v>43257</v>
      </c>
      <c r="GH105">
        <v>79.95</v>
      </c>
      <c r="GI105" s="1">
        <v>43290</v>
      </c>
      <c r="GJ105">
        <v>72.775000000000006</v>
      </c>
      <c r="GK105" s="1">
        <v>43348</v>
      </c>
      <c r="GL105">
        <v>51.975000000000001</v>
      </c>
      <c r="GM105" s="1">
        <v>43406</v>
      </c>
      <c r="GN105">
        <v>58.125</v>
      </c>
      <c r="GO105" s="1">
        <v>43473</v>
      </c>
      <c r="GP105">
        <v>62.6</v>
      </c>
      <c r="GQ105" s="1">
        <v>43532</v>
      </c>
      <c r="GR105">
        <v>60.55</v>
      </c>
      <c r="GS105" s="1">
        <v>43593</v>
      </c>
      <c r="GT105">
        <v>88.55</v>
      </c>
      <c r="GU105" s="1">
        <v>43622</v>
      </c>
      <c r="GV105">
        <v>86.35</v>
      </c>
      <c r="GW105" s="1">
        <v>43655</v>
      </c>
      <c r="GX105">
        <v>79.075000000000003</v>
      </c>
      <c r="GY105" s="1">
        <v>43714</v>
      </c>
      <c r="GZ105">
        <v>63.5</v>
      </c>
      <c r="HA105" s="1">
        <v>43773</v>
      </c>
      <c r="HB105">
        <v>64.525000000000006</v>
      </c>
      <c r="HC105" s="1">
        <v>43837</v>
      </c>
      <c r="HD105">
        <v>69.224999999999994</v>
      </c>
    </row>
    <row r="106" spans="1:212" x14ac:dyDescent="0.3">
      <c r="A106" s="1">
        <v>38359</v>
      </c>
      <c r="B106">
        <v>74.95</v>
      </c>
      <c r="C106" s="1">
        <v>38420</v>
      </c>
      <c r="D106">
        <v>74.575000000000003</v>
      </c>
      <c r="E106" s="1">
        <v>38482</v>
      </c>
      <c r="F106">
        <v>75.3</v>
      </c>
      <c r="G106" s="1">
        <v>38511</v>
      </c>
      <c r="H106">
        <v>69.05</v>
      </c>
      <c r="I106" s="1">
        <v>38541</v>
      </c>
      <c r="J106">
        <v>66.825000000000003</v>
      </c>
      <c r="K106" s="1">
        <v>38601</v>
      </c>
      <c r="L106">
        <v>62.524999999999999</v>
      </c>
      <c r="M106" s="1">
        <v>38663</v>
      </c>
      <c r="N106">
        <v>63.75</v>
      </c>
      <c r="O106" s="1">
        <v>38727</v>
      </c>
      <c r="P106">
        <v>62.674999999999997</v>
      </c>
      <c r="Q106" s="1">
        <v>38785</v>
      </c>
      <c r="R106">
        <v>58.65</v>
      </c>
      <c r="S106" s="1">
        <v>38848</v>
      </c>
      <c r="T106">
        <v>67.099999999999994</v>
      </c>
      <c r="U106" s="1">
        <v>38875</v>
      </c>
      <c r="V106">
        <v>70.150000000000006</v>
      </c>
      <c r="W106" s="1">
        <v>38908</v>
      </c>
      <c r="X106">
        <v>67.55</v>
      </c>
      <c r="Y106" s="1">
        <v>38967</v>
      </c>
      <c r="Z106">
        <v>67.075000000000003</v>
      </c>
      <c r="AA106" s="1">
        <v>39027</v>
      </c>
      <c r="AB106">
        <v>64.525000000000006</v>
      </c>
      <c r="AC106" s="1">
        <v>39092</v>
      </c>
      <c r="AD106">
        <v>60.55</v>
      </c>
      <c r="AE106" s="1">
        <v>39150</v>
      </c>
      <c r="AF106">
        <v>67.95</v>
      </c>
      <c r="AG106" s="1">
        <v>39212</v>
      </c>
      <c r="AH106">
        <v>74.650000000000006</v>
      </c>
      <c r="AI106" s="1">
        <v>39240</v>
      </c>
      <c r="AJ106">
        <v>73.95</v>
      </c>
      <c r="AK106" s="1">
        <v>39273</v>
      </c>
      <c r="AL106">
        <v>70.8</v>
      </c>
      <c r="AM106" s="1">
        <v>39331</v>
      </c>
      <c r="AN106">
        <v>66</v>
      </c>
      <c r="AO106" s="1">
        <v>39391</v>
      </c>
      <c r="AP106">
        <v>52.024999999999999</v>
      </c>
      <c r="AQ106" s="1">
        <v>39456</v>
      </c>
      <c r="AR106">
        <v>56.524999999999999</v>
      </c>
      <c r="AS106" s="1">
        <v>39518</v>
      </c>
      <c r="AT106">
        <v>58.3</v>
      </c>
      <c r="AU106" s="1">
        <v>39577</v>
      </c>
      <c r="AV106">
        <v>76.875</v>
      </c>
      <c r="AW106" s="1">
        <v>39608</v>
      </c>
      <c r="AX106">
        <v>72.924999999999997</v>
      </c>
      <c r="AY106" s="1">
        <v>39638</v>
      </c>
      <c r="AZ106">
        <v>73</v>
      </c>
      <c r="BA106" s="1">
        <v>39699</v>
      </c>
      <c r="BB106">
        <v>68.849999999999994</v>
      </c>
      <c r="BC106" s="1">
        <v>39757</v>
      </c>
      <c r="BD106">
        <v>54.475000000000001</v>
      </c>
      <c r="BE106" s="1">
        <v>39821</v>
      </c>
      <c r="BF106">
        <v>62.424999999999997</v>
      </c>
      <c r="BG106" s="1">
        <v>39883</v>
      </c>
      <c r="BH106">
        <v>60.325000000000003</v>
      </c>
      <c r="BI106" s="1">
        <v>39944</v>
      </c>
      <c r="BJ106">
        <v>67.775000000000006</v>
      </c>
      <c r="BK106" s="1">
        <v>39973</v>
      </c>
      <c r="BL106">
        <v>58.75</v>
      </c>
      <c r="BM106" s="1">
        <v>40002</v>
      </c>
      <c r="BN106">
        <v>61.024999999999999</v>
      </c>
      <c r="BO106" s="1">
        <v>40065</v>
      </c>
      <c r="BP106">
        <v>51.45</v>
      </c>
      <c r="BQ106" s="1">
        <v>40122</v>
      </c>
      <c r="BR106">
        <v>56.6</v>
      </c>
      <c r="BS106" s="1">
        <v>40186</v>
      </c>
      <c r="BT106">
        <v>67.25</v>
      </c>
      <c r="BU106" s="1">
        <v>40248</v>
      </c>
      <c r="BV106">
        <v>71.875</v>
      </c>
      <c r="BW106" s="1">
        <v>40309</v>
      </c>
      <c r="BX106">
        <v>85.325000000000003</v>
      </c>
      <c r="BY106" s="1">
        <v>40338</v>
      </c>
      <c r="BZ106">
        <v>78.474999999999994</v>
      </c>
      <c r="CA106" s="1">
        <v>40367</v>
      </c>
      <c r="CB106">
        <v>80.900000000000006</v>
      </c>
      <c r="CC106" s="1">
        <v>40428</v>
      </c>
      <c r="CD106">
        <v>75.599999999999994</v>
      </c>
      <c r="CE106" s="1">
        <v>40487</v>
      </c>
      <c r="CF106">
        <v>66.95</v>
      </c>
      <c r="CG106" s="1">
        <v>40550</v>
      </c>
      <c r="CH106">
        <v>79.424999999999997</v>
      </c>
      <c r="CI106" s="1">
        <v>40611</v>
      </c>
      <c r="CJ106">
        <v>89.75</v>
      </c>
      <c r="CK106" s="1">
        <v>40673</v>
      </c>
      <c r="CL106">
        <v>93.474999999999994</v>
      </c>
      <c r="CM106" s="1">
        <v>40702</v>
      </c>
      <c r="CN106">
        <v>91.35</v>
      </c>
      <c r="CO106" s="1">
        <v>40732</v>
      </c>
      <c r="CP106">
        <v>96.174999999999997</v>
      </c>
      <c r="CQ106" s="1">
        <v>40793</v>
      </c>
      <c r="CR106">
        <v>84.85</v>
      </c>
      <c r="CS106" s="1">
        <v>40854</v>
      </c>
      <c r="CT106">
        <v>85.625</v>
      </c>
      <c r="CU106" s="1">
        <v>40918</v>
      </c>
      <c r="CV106">
        <v>84.3</v>
      </c>
      <c r="CW106" s="1">
        <v>40977</v>
      </c>
      <c r="CX106">
        <v>87.825000000000003</v>
      </c>
      <c r="CY106" s="1">
        <v>41039</v>
      </c>
      <c r="CZ106">
        <v>84.5</v>
      </c>
      <c r="DA106" s="1">
        <v>41067</v>
      </c>
      <c r="DB106">
        <v>93.325000000000003</v>
      </c>
      <c r="DC106" s="1">
        <v>41100</v>
      </c>
      <c r="DD106">
        <v>92.075000000000003</v>
      </c>
      <c r="DE106" s="1">
        <v>41158</v>
      </c>
      <c r="DF106">
        <v>71.75</v>
      </c>
      <c r="DG106" s="1">
        <v>41218</v>
      </c>
      <c r="DH106">
        <v>76.924999999999997</v>
      </c>
      <c r="DI106" s="1">
        <v>41283</v>
      </c>
      <c r="DJ106">
        <v>84.2</v>
      </c>
      <c r="DK106" s="1">
        <v>41344</v>
      </c>
      <c r="DL106">
        <v>81.150000000000006</v>
      </c>
      <c r="DM106" s="1">
        <v>41403</v>
      </c>
      <c r="DN106">
        <v>90.575000000000003</v>
      </c>
      <c r="DO106" s="1">
        <v>41432</v>
      </c>
      <c r="DP106">
        <v>96.2</v>
      </c>
      <c r="DQ106" s="1">
        <v>41465</v>
      </c>
      <c r="DR106">
        <v>95.7</v>
      </c>
      <c r="DS106" s="1">
        <v>41523</v>
      </c>
      <c r="DT106">
        <v>90.9</v>
      </c>
      <c r="DU106" s="1">
        <v>41583</v>
      </c>
      <c r="DV106">
        <v>88.25</v>
      </c>
      <c r="DW106" s="1">
        <v>41647</v>
      </c>
      <c r="DX106">
        <v>85.575000000000003</v>
      </c>
      <c r="DY106" s="1">
        <v>41709</v>
      </c>
      <c r="DZ106">
        <v>117.1</v>
      </c>
      <c r="EA106" s="1">
        <v>41768</v>
      </c>
      <c r="EB106">
        <v>120.175</v>
      </c>
      <c r="EC106" s="1">
        <v>41799</v>
      </c>
      <c r="ED106">
        <v>125.95</v>
      </c>
      <c r="EE106" s="1">
        <v>41829</v>
      </c>
      <c r="EF106">
        <v>129.6</v>
      </c>
      <c r="EG106" s="1">
        <v>41891</v>
      </c>
      <c r="EH106">
        <v>105.77500000000001</v>
      </c>
      <c r="EI106" s="1">
        <v>41948</v>
      </c>
      <c r="EJ106">
        <v>87.125</v>
      </c>
      <c r="EK106" s="1">
        <v>42012</v>
      </c>
      <c r="EL106">
        <v>78.174999999999997</v>
      </c>
      <c r="EM106" s="1">
        <v>42074</v>
      </c>
      <c r="EN106">
        <v>64.125</v>
      </c>
      <c r="EO106" s="1">
        <v>42135</v>
      </c>
      <c r="EP106">
        <v>84.275000000000006</v>
      </c>
      <c r="EQ106" s="1">
        <v>42164</v>
      </c>
      <c r="ER106">
        <v>79.974999999999994</v>
      </c>
      <c r="ES106" s="1">
        <v>42193</v>
      </c>
      <c r="ET106">
        <v>75.8</v>
      </c>
      <c r="EU106" s="1">
        <v>42255</v>
      </c>
      <c r="EV106">
        <v>68.775000000000006</v>
      </c>
      <c r="EW106" s="1">
        <v>42313</v>
      </c>
      <c r="EX106">
        <v>55.4</v>
      </c>
      <c r="EY106" s="1">
        <v>42377</v>
      </c>
      <c r="EZ106">
        <v>59.85</v>
      </c>
      <c r="FA106" s="1">
        <v>42439</v>
      </c>
      <c r="FB106">
        <v>72.174999999999997</v>
      </c>
      <c r="FC106" s="1">
        <v>42501</v>
      </c>
      <c r="FD106">
        <v>82.825000000000003</v>
      </c>
      <c r="FE106" s="1">
        <v>42529</v>
      </c>
      <c r="FF106">
        <v>87.025000000000006</v>
      </c>
      <c r="FG106" s="1">
        <v>42559</v>
      </c>
      <c r="FH106">
        <v>78.825000000000003</v>
      </c>
      <c r="FI106" s="1">
        <v>42619</v>
      </c>
      <c r="FJ106">
        <v>58.924999999999997</v>
      </c>
      <c r="FK106" s="1">
        <v>42681</v>
      </c>
      <c r="FL106">
        <v>47.1</v>
      </c>
      <c r="FM106" s="1">
        <v>42745</v>
      </c>
      <c r="FN106">
        <v>65.05</v>
      </c>
      <c r="FO106" s="1">
        <v>42803</v>
      </c>
      <c r="FP106">
        <v>68.075000000000003</v>
      </c>
      <c r="FQ106" s="1">
        <v>42866</v>
      </c>
      <c r="FR106">
        <v>77.05</v>
      </c>
      <c r="FS106" s="1">
        <v>42893</v>
      </c>
      <c r="FT106">
        <v>81.075000000000003</v>
      </c>
      <c r="FU106" s="1">
        <v>42926</v>
      </c>
      <c r="FV106">
        <v>82</v>
      </c>
      <c r="FW106" s="1">
        <v>42985</v>
      </c>
      <c r="FX106">
        <v>61.45</v>
      </c>
      <c r="FY106" s="1">
        <v>43045</v>
      </c>
      <c r="FZ106">
        <v>64.625</v>
      </c>
      <c r="GA106" s="1">
        <v>43110</v>
      </c>
      <c r="GB106">
        <v>72.525000000000006</v>
      </c>
      <c r="GC106" s="1">
        <v>43168</v>
      </c>
      <c r="GD106">
        <v>67.849999999999994</v>
      </c>
      <c r="GE106" s="1">
        <v>43230</v>
      </c>
      <c r="GF106">
        <v>77.325000000000003</v>
      </c>
      <c r="GG106" s="1">
        <v>43258</v>
      </c>
      <c r="GH106">
        <v>79.45</v>
      </c>
      <c r="GI106" s="1">
        <v>43291</v>
      </c>
      <c r="GJ106">
        <v>69.775000000000006</v>
      </c>
      <c r="GK106" s="1">
        <v>43349</v>
      </c>
      <c r="GL106">
        <v>54.975000000000001</v>
      </c>
      <c r="GM106" s="1">
        <v>43409</v>
      </c>
      <c r="GN106">
        <v>57.1</v>
      </c>
      <c r="GO106" s="1">
        <v>43474</v>
      </c>
      <c r="GP106">
        <v>63.774999999999999</v>
      </c>
      <c r="GQ106" s="1">
        <v>43535</v>
      </c>
      <c r="GR106">
        <v>62.85</v>
      </c>
      <c r="GS106" s="1">
        <v>43594</v>
      </c>
      <c r="GT106">
        <v>90</v>
      </c>
      <c r="GU106" s="1">
        <v>43623</v>
      </c>
      <c r="GV106">
        <v>83.35</v>
      </c>
      <c r="GW106" s="1">
        <v>43656</v>
      </c>
      <c r="GX106">
        <v>81.724999999999994</v>
      </c>
      <c r="GY106" s="1">
        <v>43717</v>
      </c>
      <c r="GZ106">
        <v>62.6</v>
      </c>
      <c r="HA106" s="1">
        <v>43774</v>
      </c>
      <c r="HB106">
        <v>67.275000000000006</v>
      </c>
      <c r="HC106" s="1">
        <v>43838</v>
      </c>
      <c r="HD106">
        <v>69.025000000000006</v>
      </c>
    </row>
    <row r="107" spans="1:212" x14ac:dyDescent="0.3">
      <c r="A107" s="1">
        <v>38362</v>
      </c>
      <c r="B107">
        <v>75.05</v>
      </c>
      <c r="C107" s="1">
        <v>38421</v>
      </c>
      <c r="D107">
        <v>72.575000000000003</v>
      </c>
      <c r="E107" s="1">
        <v>38483</v>
      </c>
      <c r="F107">
        <v>76.224999999999994</v>
      </c>
      <c r="G107" s="1">
        <v>38512</v>
      </c>
      <c r="H107">
        <v>68.849999999999994</v>
      </c>
      <c r="I107" s="1">
        <v>38544</v>
      </c>
      <c r="J107">
        <v>65.7</v>
      </c>
      <c r="K107" s="1">
        <v>38602</v>
      </c>
      <c r="L107">
        <v>61.875</v>
      </c>
      <c r="M107" s="1">
        <v>38664</v>
      </c>
      <c r="N107">
        <v>63.225000000000001</v>
      </c>
      <c r="O107" s="1">
        <v>38728</v>
      </c>
      <c r="P107">
        <v>60.674999999999997</v>
      </c>
      <c r="Q107" s="1">
        <v>38786</v>
      </c>
      <c r="R107">
        <v>58.575000000000003</v>
      </c>
      <c r="S107" s="1">
        <v>38849</v>
      </c>
      <c r="T107">
        <v>67.125</v>
      </c>
      <c r="U107" s="1">
        <v>38876</v>
      </c>
      <c r="V107">
        <v>71.325000000000003</v>
      </c>
      <c r="W107" s="1">
        <v>38909</v>
      </c>
      <c r="X107">
        <v>67.849999999999994</v>
      </c>
      <c r="Y107" s="1">
        <v>38968</v>
      </c>
      <c r="Z107">
        <v>66.55</v>
      </c>
      <c r="AA107" s="1">
        <v>39028</v>
      </c>
      <c r="AB107">
        <v>64.625</v>
      </c>
      <c r="AC107" s="1">
        <v>39093</v>
      </c>
      <c r="AD107">
        <v>60.5</v>
      </c>
      <c r="AE107" s="1">
        <v>39153</v>
      </c>
      <c r="AF107">
        <v>67.95</v>
      </c>
      <c r="AG107" s="1">
        <v>39213</v>
      </c>
      <c r="AH107">
        <v>74.974999999999994</v>
      </c>
      <c r="AI107" s="1">
        <v>39241</v>
      </c>
      <c r="AJ107">
        <v>73.75</v>
      </c>
      <c r="AK107" s="1">
        <v>39274</v>
      </c>
      <c r="AL107">
        <v>71.075000000000003</v>
      </c>
      <c r="AM107" s="1">
        <v>39332</v>
      </c>
      <c r="AN107">
        <v>66.3</v>
      </c>
      <c r="AO107" s="1">
        <v>39392</v>
      </c>
      <c r="AP107">
        <v>51.125</v>
      </c>
      <c r="AQ107" s="1">
        <v>39457</v>
      </c>
      <c r="AR107">
        <v>55.524999999999999</v>
      </c>
      <c r="AS107" s="1">
        <v>39519</v>
      </c>
      <c r="AT107">
        <v>57.75</v>
      </c>
      <c r="AU107" s="1">
        <v>39580</v>
      </c>
      <c r="AV107">
        <v>77.025000000000006</v>
      </c>
      <c r="AW107" s="1">
        <v>39609</v>
      </c>
      <c r="AX107">
        <v>73.099999999999994</v>
      </c>
      <c r="AY107" s="1">
        <v>39639</v>
      </c>
      <c r="AZ107">
        <v>74.875</v>
      </c>
      <c r="BA107" s="1">
        <v>39700</v>
      </c>
      <c r="BB107">
        <v>66.900000000000006</v>
      </c>
      <c r="BC107" s="1">
        <v>39758</v>
      </c>
      <c r="BD107">
        <v>54.825000000000003</v>
      </c>
      <c r="BE107" s="1">
        <v>39822</v>
      </c>
      <c r="BF107">
        <v>62.45</v>
      </c>
      <c r="BG107" s="1">
        <v>39884</v>
      </c>
      <c r="BH107">
        <v>62.225000000000001</v>
      </c>
      <c r="BI107" s="1">
        <v>39945</v>
      </c>
      <c r="BJ107">
        <v>68.924999999999997</v>
      </c>
      <c r="BK107" s="1">
        <v>39974</v>
      </c>
      <c r="BL107">
        <v>58.35</v>
      </c>
      <c r="BM107" s="1">
        <v>40003</v>
      </c>
      <c r="BN107">
        <v>63.7</v>
      </c>
      <c r="BO107" s="1">
        <v>40066</v>
      </c>
      <c r="BP107">
        <v>52.424999999999997</v>
      </c>
      <c r="BQ107" s="1">
        <v>40123</v>
      </c>
      <c r="BR107">
        <v>55.7</v>
      </c>
      <c r="BS107" s="1">
        <v>40189</v>
      </c>
      <c r="BT107">
        <v>66.674999999999997</v>
      </c>
      <c r="BU107" s="1">
        <v>40249</v>
      </c>
      <c r="BV107">
        <v>72.650000000000006</v>
      </c>
      <c r="BW107" s="1">
        <v>40310</v>
      </c>
      <c r="BX107">
        <v>85.65</v>
      </c>
      <c r="BY107" s="1">
        <v>40339</v>
      </c>
      <c r="BZ107">
        <v>77.7</v>
      </c>
      <c r="CA107" s="1">
        <v>40368</v>
      </c>
      <c r="CB107">
        <v>80.025000000000006</v>
      </c>
      <c r="CC107" s="1">
        <v>40429</v>
      </c>
      <c r="CD107">
        <v>76.3</v>
      </c>
      <c r="CE107" s="1">
        <v>40490</v>
      </c>
      <c r="CF107">
        <v>67.150000000000006</v>
      </c>
      <c r="CG107" s="1">
        <v>40553</v>
      </c>
      <c r="CH107">
        <v>79.7</v>
      </c>
      <c r="CI107" s="1">
        <v>40612</v>
      </c>
      <c r="CJ107">
        <v>89.85</v>
      </c>
      <c r="CK107" s="1">
        <v>40674</v>
      </c>
      <c r="CL107">
        <v>93.224999999999994</v>
      </c>
      <c r="CM107" s="1">
        <v>40703</v>
      </c>
      <c r="CN107">
        <v>92.974999999999994</v>
      </c>
      <c r="CO107" s="1">
        <v>40735</v>
      </c>
      <c r="CP107">
        <v>99.174999999999997</v>
      </c>
      <c r="CQ107" s="1">
        <v>40794</v>
      </c>
      <c r="CR107">
        <v>86.8</v>
      </c>
      <c r="CS107" s="1">
        <v>40855</v>
      </c>
      <c r="CT107">
        <v>85.224999999999994</v>
      </c>
      <c r="CU107" s="1">
        <v>40919</v>
      </c>
      <c r="CV107">
        <v>82.9</v>
      </c>
      <c r="CW107" s="1">
        <v>40980</v>
      </c>
      <c r="CX107">
        <v>87.3</v>
      </c>
      <c r="CY107" s="1">
        <v>41040</v>
      </c>
      <c r="CZ107">
        <v>85.3</v>
      </c>
      <c r="DA107" s="1">
        <v>41068</v>
      </c>
      <c r="DB107">
        <v>92.924999999999997</v>
      </c>
      <c r="DC107" s="1">
        <v>41101</v>
      </c>
      <c r="DD107">
        <v>91.3</v>
      </c>
      <c r="DE107" s="1">
        <v>41159</v>
      </c>
      <c r="DF107">
        <v>71.349999999999994</v>
      </c>
      <c r="DG107" s="1">
        <v>41219</v>
      </c>
      <c r="DH107">
        <v>77.575000000000003</v>
      </c>
      <c r="DI107" s="1">
        <v>41284</v>
      </c>
      <c r="DJ107">
        <v>84.6</v>
      </c>
      <c r="DK107" s="1">
        <v>41345</v>
      </c>
      <c r="DL107">
        <v>81.45</v>
      </c>
      <c r="DM107" s="1">
        <v>41404</v>
      </c>
      <c r="DN107">
        <v>90.5</v>
      </c>
      <c r="DO107" s="1">
        <v>41435</v>
      </c>
      <c r="DP107">
        <v>97.9</v>
      </c>
      <c r="DQ107" s="1">
        <v>41466</v>
      </c>
      <c r="DR107">
        <v>95.275000000000006</v>
      </c>
      <c r="DS107" s="1">
        <v>41526</v>
      </c>
      <c r="DT107">
        <v>90.875</v>
      </c>
      <c r="DU107" s="1">
        <v>41584</v>
      </c>
      <c r="DV107">
        <v>87.35</v>
      </c>
      <c r="DW107" s="1">
        <v>41648</v>
      </c>
      <c r="DX107">
        <v>85.25</v>
      </c>
      <c r="DY107" s="1">
        <v>41710</v>
      </c>
      <c r="DZ107">
        <v>115.925</v>
      </c>
      <c r="EA107" s="1">
        <v>41771</v>
      </c>
      <c r="EB107">
        <v>119</v>
      </c>
      <c r="EC107" s="1">
        <v>41800</v>
      </c>
      <c r="ED107">
        <v>125.15</v>
      </c>
      <c r="EE107" s="1">
        <v>41830</v>
      </c>
      <c r="EF107">
        <v>127.95</v>
      </c>
      <c r="EG107" s="1">
        <v>41892</v>
      </c>
      <c r="EH107">
        <v>107.1</v>
      </c>
      <c r="EI107" s="1">
        <v>41949</v>
      </c>
      <c r="EJ107">
        <v>87.65</v>
      </c>
      <c r="EK107" s="1">
        <v>42013</v>
      </c>
      <c r="EL107">
        <v>79.025000000000006</v>
      </c>
      <c r="EM107" s="1">
        <v>42075</v>
      </c>
      <c r="EN107">
        <v>62.3</v>
      </c>
      <c r="EO107" s="1">
        <v>42136</v>
      </c>
      <c r="EP107">
        <v>85.05</v>
      </c>
      <c r="EQ107" s="1">
        <v>42165</v>
      </c>
      <c r="ER107">
        <v>79.875</v>
      </c>
      <c r="ES107" s="1">
        <v>42194</v>
      </c>
      <c r="ET107">
        <v>73.275000000000006</v>
      </c>
      <c r="EU107" s="1">
        <v>42256</v>
      </c>
      <c r="EV107">
        <v>68.924999999999997</v>
      </c>
      <c r="EW107" s="1">
        <v>42314</v>
      </c>
      <c r="EX107">
        <v>55</v>
      </c>
      <c r="EY107" s="1">
        <v>42380</v>
      </c>
      <c r="EZ107">
        <v>59.7</v>
      </c>
      <c r="FA107" s="1">
        <v>42440</v>
      </c>
      <c r="FB107">
        <v>71.825000000000003</v>
      </c>
      <c r="FC107" s="1">
        <v>42502</v>
      </c>
      <c r="FD107">
        <v>83</v>
      </c>
      <c r="FE107" s="1">
        <v>42530</v>
      </c>
      <c r="FF107">
        <v>86.025000000000006</v>
      </c>
      <c r="FG107" s="1">
        <v>42562</v>
      </c>
      <c r="FH107">
        <v>78.349999999999994</v>
      </c>
      <c r="FI107" s="1">
        <v>42620</v>
      </c>
      <c r="FJ107">
        <v>60.875</v>
      </c>
      <c r="FK107" s="1">
        <v>42682</v>
      </c>
      <c r="FL107">
        <v>46.975000000000001</v>
      </c>
      <c r="FM107" s="1">
        <v>42746</v>
      </c>
      <c r="FN107">
        <v>65.599999999999994</v>
      </c>
      <c r="FO107" s="1">
        <v>42804</v>
      </c>
      <c r="FP107">
        <v>68.174999999999997</v>
      </c>
      <c r="FQ107" s="1">
        <v>42867</v>
      </c>
      <c r="FR107">
        <v>77.95</v>
      </c>
      <c r="FS107" s="1">
        <v>42894</v>
      </c>
      <c r="FT107">
        <v>82.2</v>
      </c>
      <c r="FU107" s="1">
        <v>42927</v>
      </c>
      <c r="FV107">
        <v>82.25</v>
      </c>
      <c r="FW107" s="1">
        <v>42986</v>
      </c>
      <c r="FX107">
        <v>62.15</v>
      </c>
      <c r="FY107" s="1">
        <v>43046</v>
      </c>
      <c r="FZ107">
        <v>63.924999999999997</v>
      </c>
      <c r="GA107" s="1">
        <v>43111</v>
      </c>
      <c r="GB107">
        <v>70.974999999999994</v>
      </c>
      <c r="GC107" s="1">
        <v>43171</v>
      </c>
      <c r="GD107">
        <v>67.674999999999997</v>
      </c>
      <c r="GE107" s="1">
        <v>43231</v>
      </c>
      <c r="GF107">
        <v>75.099999999999994</v>
      </c>
      <c r="GG107" s="1">
        <v>43259</v>
      </c>
      <c r="GH107">
        <v>80.724999999999994</v>
      </c>
      <c r="GI107" s="1">
        <v>43292</v>
      </c>
      <c r="GJ107">
        <v>68.8</v>
      </c>
      <c r="GK107" s="1">
        <v>43350</v>
      </c>
      <c r="GL107">
        <v>55.65</v>
      </c>
      <c r="GM107" s="1">
        <v>43410</v>
      </c>
      <c r="GN107">
        <v>54.1</v>
      </c>
      <c r="GO107" s="1">
        <v>43475</v>
      </c>
      <c r="GP107">
        <v>64.075000000000003</v>
      </c>
      <c r="GQ107" s="1">
        <v>43536</v>
      </c>
      <c r="GR107">
        <v>63.65</v>
      </c>
      <c r="GS107" s="1">
        <v>43595</v>
      </c>
      <c r="GT107">
        <v>89.674999999999997</v>
      </c>
      <c r="GU107" s="1">
        <v>43626</v>
      </c>
      <c r="GV107">
        <v>86.2</v>
      </c>
      <c r="GW107" s="1">
        <v>43657</v>
      </c>
      <c r="GX107">
        <v>79.174999999999997</v>
      </c>
      <c r="GY107" s="1">
        <v>43718</v>
      </c>
      <c r="GZ107">
        <v>62.725000000000001</v>
      </c>
      <c r="HA107" s="1">
        <v>43775</v>
      </c>
      <c r="HB107">
        <v>64.775000000000006</v>
      </c>
      <c r="HC107" s="1">
        <v>43839</v>
      </c>
      <c r="HD107">
        <v>67.025000000000006</v>
      </c>
    </row>
    <row r="108" spans="1:212" x14ac:dyDescent="0.3">
      <c r="A108" s="1">
        <v>38363</v>
      </c>
      <c r="B108">
        <v>77.05</v>
      </c>
      <c r="C108" s="1">
        <v>38422</v>
      </c>
      <c r="D108">
        <v>72.375</v>
      </c>
      <c r="E108" s="1">
        <v>38484</v>
      </c>
      <c r="F108">
        <v>76.5</v>
      </c>
      <c r="G108" s="1">
        <v>38513</v>
      </c>
      <c r="H108">
        <v>68.325000000000003</v>
      </c>
      <c r="I108" s="1">
        <v>38545</v>
      </c>
      <c r="J108">
        <v>66.05</v>
      </c>
      <c r="K108" s="1">
        <v>38603</v>
      </c>
      <c r="L108">
        <v>62.75</v>
      </c>
      <c r="M108" s="1">
        <v>38665</v>
      </c>
      <c r="N108">
        <v>64.174999999999997</v>
      </c>
      <c r="O108" s="1">
        <v>38729</v>
      </c>
      <c r="P108">
        <v>59.774999999999999</v>
      </c>
      <c r="Q108" s="1">
        <v>38789</v>
      </c>
      <c r="R108">
        <v>59.725000000000001</v>
      </c>
      <c r="S108" s="1">
        <v>38852</v>
      </c>
      <c r="T108">
        <v>66.599999999999994</v>
      </c>
      <c r="U108" s="1">
        <v>38877</v>
      </c>
      <c r="V108">
        <v>70.7</v>
      </c>
      <c r="W108" s="1">
        <v>38910</v>
      </c>
      <c r="X108">
        <v>67.525000000000006</v>
      </c>
      <c r="Y108" s="1">
        <v>38971</v>
      </c>
      <c r="Z108">
        <v>67</v>
      </c>
      <c r="AA108" s="1">
        <v>39029</v>
      </c>
      <c r="AB108">
        <v>65.3</v>
      </c>
      <c r="AC108" s="1">
        <v>39094</v>
      </c>
      <c r="AD108">
        <v>60.375</v>
      </c>
      <c r="AE108" s="1">
        <v>39154</v>
      </c>
      <c r="AF108">
        <v>67.45</v>
      </c>
      <c r="AG108" s="1">
        <v>39216</v>
      </c>
      <c r="AH108">
        <v>74.5</v>
      </c>
      <c r="AI108" s="1">
        <v>39244</v>
      </c>
      <c r="AJ108">
        <v>74.400000000000006</v>
      </c>
      <c r="AK108" s="1">
        <v>39275</v>
      </c>
      <c r="AL108">
        <v>74.075000000000003</v>
      </c>
      <c r="AM108" s="1">
        <v>39335</v>
      </c>
      <c r="AN108">
        <v>66.45</v>
      </c>
      <c r="AO108" s="1">
        <v>39393</v>
      </c>
      <c r="AP108">
        <v>51.475000000000001</v>
      </c>
      <c r="AQ108" s="1">
        <v>39458</v>
      </c>
      <c r="AR108">
        <v>54</v>
      </c>
      <c r="AS108" s="1">
        <v>39520</v>
      </c>
      <c r="AT108">
        <v>57.2</v>
      </c>
      <c r="AU108" s="1">
        <v>39581</v>
      </c>
      <c r="AV108">
        <v>77.674999999999997</v>
      </c>
      <c r="AW108" s="1">
        <v>39610</v>
      </c>
      <c r="AX108">
        <v>73.625</v>
      </c>
      <c r="AY108" s="1">
        <v>39640</v>
      </c>
      <c r="AZ108">
        <v>74.650000000000006</v>
      </c>
      <c r="BA108" s="1">
        <v>39701</v>
      </c>
      <c r="BB108">
        <v>67.5</v>
      </c>
      <c r="BC108" s="1">
        <v>39759</v>
      </c>
      <c r="BD108">
        <v>55.4</v>
      </c>
      <c r="BE108" s="1">
        <v>39825</v>
      </c>
      <c r="BF108">
        <v>61.475000000000001</v>
      </c>
      <c r="BG108" s="1">
        <v>39885</v>
      </c>
      <c r="BH108">
        <v>63.2</v>
      </c>
      <c r="BI108" s="1">
        <v>39946</v>
      </c>
      <c r="BJ108">
        <v>67.95</v>
      </c>
      <c r="BK108" s="1">
        <v>39975</v>
      </c>
      <c r="BL108">
        <v>60</v>
      </c>
      <c r="BM108" s="1">
        <v>40004</v>
      </c>
      <c r="BN108">
        <v>63.6</v>
      </c>
      <c r="BO108" s="1">
        <v>40067</v>
      </c>
      <c r="BP108">
        <v>52.475000000000001</v>
      </c>
      <c r="BQ108" s="1">
        <v>40126</v>
      </c>
      <c r="BR108">
        <v>55.8</v>
      </c>
      <c r="BS108" s="1">
        <v>40190</v>
      </c>
      <c r="BT108">
        <v>66.400000000000006</v>
      </c>
      <c r="BU108" s="1">
        <v>40252</v>
      </c>
      <c r="BV108">
        <v>71.8</v>
      </c>
      <c r="BW108" s="1">
        <v>40311</v>
      </c>
      <c r="BX108">
        <v>84.6</v>
      </c>
      <c r="BY108" s="1">
        <v>40340</v>
      </c>
      <c r="BZ108">
        <v>78.55</v>
      </c>
      <c r="CA108" s="1">
        <v>40371</v>
      </c>
      <c r="CB108">
        <v>79.45</v>
      </c>
      <c r="CC108" s="1">
        <v>40430</v>
      </c>
      <c r="CD108">
        <v>77.375</v>
      </c>
      <c r="CE108" s="1">
        <v>40491</v>
      </c>
      <c r="CF108">
        <v>66.55</v>
      </c>
      <c r="CG108" s="1">
        <v>40554</v>
      </c>
      <c r="CH108">
        <v>79.974999999999994</v>
      </c>
      <c r="CI108" s="1">
        <v>40613</v>
      </c>
      <c r="CJ108">
        <v>88.15</v>
      </c>
      <c r="CK108" s="1">
        <v>40675</v>
      </c>
      <c r="CL108">
        <v>94.2</v>
      </c>
      <c r="CM108" s="1">
        <v>40704</v>
      </c>
      <c r="CN108">
        <v>93.224999999999994</v>
      </c>
      <c r="CO108" s="1">
        <v>40736</v>
      </c>
      <c r="CP108">
        <v>97.924999999999997</v>
      </c>
      <c r="CQ108" s="1">
        <v>40795</v>
      </c>
      <c r="CR108">
        <v>87.25</v>
      </c>
      <c r="CS108" s="1">
        <v>40856</v>
      </c>
      <c r="CT108">
        <v>85.15</v>
      </c>
      <c r="CU108" s="1">
        <v>40920</v>
      </c>
      <c r="CV108">
        <v>83.95</v>
      </c>
      <c r="CW108" s="1">
        <v>40981</v>
      </c>
      <c r="CX108">
        <v>87.674999999999997</v>
      </c>
      <c r="CY108" s="1">
        <v>41043</v>
      </c>
      <c r="CZ108">
        <v>85.375</v>
      </c>
      <c r="DA108" s="1">
        <v>41071</v>
      </c>
      <c r="DB108">
        <v>93.674999999999997</v>
      </c>
      <c r="DC108" s="1">
        <v>41102</v>
      </c>
      <c r="DD108">
        <v>92.275000000000006</v>
      </c>
      <c r="DE108" s="1">
        <v>41162</v>
      </c>
      <c r="DF108">
        <v>72.575000000000003</v>
      </c>
      <c r="DG108" s="1">
        <v>41220</v>
      </c>
      <c r="DH108">
        <v>80.099999999999994</v>
      </c>
      <c r="DI108" s="1">
        <v>41285</v>
      </c>
      <c r="DJ108">
        <v>84.2</v>
      </c>
      <c r="DK108" s="1">
        <v>41346</v>
      </c>
      <c r="DL108">
        <v>80.650000000000006</v>
      </c>
      <c r="DM108" s="1">
        <v>41407</v>
      </c>
      <c r="DN108">
        <v>90.924999999999997</v>
      </c>
      <c r="DO108" s="1">
        <v>41436</v>
      </c>
      <c r="DP108">
        <v>99.15</v>
      </c>
      <c r="DQ108" s="1">
        <v>41467</v>
      </c>
      <c r="DR108">
        <v>94.9</v>
      </c>
      <c r="DS108" s="1">
        <v>41527</v>
      </c>
      <c r="DT108">
        <v>90.85</v>
      </c>
      <c r="DU108" s="1">
        <v>41585</v>
      </c>
      <c r="DV108">
        <v>87.55</v>
      </c>
      <c r="DW108" s="1">
        <v>41649</v>
      </c>
      <c r="DX108">
        <v>85.825000000000003</v>
      </c>
      <c r="DY108" s="1">
        <v>41711</v>
      </c>
      <c r="DZ108">
        <v>118.925</v>
      </c>
      <c r="EA108" s="1">
        <v>41772</v>
      </c>
      <c r="EB108">
        <v>119.6</v>
      </c>
      <c r="EC108" s="1">
        <v>41801</v>
      </c>
      <c r="ED108">
        <v>125.02500000000001</v>
      </c>
      <c r="EE108" s="1">
        <v>41831</v>
      </c>
      <c r="EF108">
        <v>128.67500000000001</v>
      </c>
      <c r="EG108" s="1">
        <v>41893</v>
      </c>
      <c r="EH108">
        <v>106.375</v>
      </c>
      <c r="EI108" s="1">
        <v>41950</v>
      </c>
      <c r="EJ108">
        <v>88.775000000000006</v>
      </c>
      <c r="EK108" s="1">
        <v>42016</v>
      </c>
      <c r="EL108">
        <v>76.650000000000006</v>
      </c>
      <c r="EM108" s="1">
        <v>42076</v>
      </c>
      <c r="EN108">
        <v>62.1</v>
      </c>
      <c r="EO108" s="1">
        <v>42137</v>
      </c>
      <c r="EP108">
        <v>84.775000000000006</v>
      </c>
      <c r="EQ108" s="1">
        <v>42166</v>
      </c>
      <c r="ER108">
        <v>79.174999999999997</v>
      </c>
      <c r="ES108" s="1">
        <v>42195</v>
      </c>
      <c r="ET108">
        <v>73.650000000000006</v>
      </c>
      <c r="EU108" s="1">
        <v>42257</v>
      </c>
      <c r="EV108">
        <v>68.55</v>
      </c>
      <c r="EW108" s="1">
        <v>42317</v>
      </c>
      <c r="EX108">
        <v>53.725000000000001</v>
      </c>
      <c r="EY108" s="1">
        <v>42381</v>
      </c>
      <c r="EZ108">
        <v>61.9</v>
      </c>
      <c r="FA108" s="1">
        <v>42443</v>
      </c>
      <c r="FB108">
        <v>70.775000000000006</v>
      </c>
      <c r="FC108" s="1">
        <v>42503</v>
      </c>
      <c r="FD108">
        <v>81.95</v>
      </c>
      <c r="FE108" s="1">
        <v>42531</v>
      </c>
      <c r="FF108">
        <v>85.7</v>
      </c>
      <c r="FG108" s="1">
        <v>42563</v>
      </c>
      <c r="FH108">
        <v>79.174999999999997</v>
      </c>
      <c r="FI108" s="1">
        <v>42621</v>
      </c>
      <c r="FJ108">
        <v>61</v>
      </c>
      <c r="FK108" s="1">
        <v>42683</v>
      </c>
      <c r="FL108">
        <v>46.55</v>
      </c>
      <c r="FM108" s="1">
        <v>42747</v>
      </c>
      <c r="FN108">
        <v>65.95</v>
      </c>
      <c r="FO108" s="1">
        <v>42807</v>
      </c>
      <c r="FP108">
        <v>70.224999999999994</v>
      </c>
      <c r="FQ108" s="1">
        <v>42870</v>
      </c>
      <c r="FR108">
        <v>77.25</v>
      </c>
      <c r="FS108" s="1">
        <v>42895</v>
      </c>
      <c r="FT108">
        <v>82.7</v>
      </c>
      <c r="FU108" s="1">
        <v>42928</v>
      </c>
      <c r="FV108">
        <v>82.625</v>
      </c>
      <c r="FW108" s="1">
        <v>42989</v>
      </c>
      <c r="FX108">
        <v>61.575000000000003</v>
      </c>
      <c r="FY108" s="1">
        <v>43047</v>
      </c>
      <c r="FZ108">
        <v>63.55</v>
      </c>
      <c r="GA108" s="1">
        <v>43112</v>
      </c>
      <c r="GB108">
        <v>71.575000000000003</v>
      </c>
      <c r="GC108" s="1">
        <v>43172</v>
      </c>
      <c r="GD108">
        <v>67.724999999999994</v>
      </c>
      <c r="GE108" s="1">
        <v>43234</v>
      </c>
      <c r="GF108">
        <v>76.150000000000006</v>
      </c>
      <c r="GG108" s="1">
        <v>43262</v>
      </c>
      <c r="GH108">
        <v>79.400000000000006</v>
      </c>
      <c r="GI108" s="1">
        <v>43293</v>
      </c>
      <c r="GJ108">
        <v>70.424999999999997</v>
      </c>
      <c r="GK108" s="1">
        <v>43353</v>
      </c>
      <c r="GL108">
        <v>55.95</v>
      </c>
      <c r="GM108" s="1">
        <v>43411</v>
      </c>
      <c r="GN108">
        <v>55.524999999999999</v>
      </c>
      <c r="GO108" s="1">
        <v>43476</v>
      </c>
      <c r="GP108">
        <v>62.65</v>
      </c>
      <c r="GQ108" s="1">
        <v>43537</v>
      </c>
      <c r="GR108">
        <v>63.475000000000001</v>
      </c>
      <c r="GS108" s="1">
        <v>43598</v>
      </c>
      <c r="GT108">
        <v>86.674999999999997</v>
      </c>
      <c r="GU108" s="1">
        <v>43627</v>
      </c>
      <c r="GV108">
        <v>84.375</v>
      </c>
      <c r="GW108" s="1">
        <v>43658</v>
      </c>
      <c r="GX108">
        <v>80.650000000000006</v>
      </c>
      <c r="GY108" s="1">
        <v>43719</v>
      </c>
      <c r="GZ108">
        <v>60.174999999999997</v>
      </c>
      <c r="HA108" s="1">
        <v>43776</v>
      </c>
      <c r="HB108">
        <v>64.3</v>
      </c>
      <c r="HC108" s="1">
        <v>43840</v>
      </c>
      <c r="HD108">
        <v>67.25</v>
      </c>
    </row>
    <row r="109" spans="1:212" x14ac:dyDescent="0.3">
      <c r="A109" s="1">
        <v>38364</v>
      </c>
      <c r="B109">
        <v>75.8</v>
      </c>
      <c r="C109" s="1">
        <v>38425</v>
      </c>
      <c r="D109">
        <v>70.575000000000003</v>
      </c>
      <c r="E109" s="1">
        <v>38485</v>
      </c>
      <c r="F109">
        <v>75.825000000000003</v>
      </c>
      <c r="G109" s="1">
        <v>38516</v>
      </c>
      <c r="H109">
        <v>68.8</v>
      </c>
      <c r="I109" s="1">
        <v>38546</v>
      </c>
      <c r="J109">
        <v>66.849999999999994</v>
      </c>
      <c r="K109" s="1">
        <v>38604</v>
      </c>
      <c r="L109">
        <v>64.75</v>
      </c>
      <c r="M109" s="1">
        <v>38666</v>
      </c>
      <c r="N109">
        <v>63.125</v>
      </c>
      <c r="O109" s="1">
        <v>38730</v>
      </c>
      <c r="P109">
        <v>59</v>
      </c>
      <c r="Q109" s="1">
        <v>38790</v>
      </c>
      <c r="R109">
        <v>57.725000000000001</v>
      </c>
      <c r="S109" s="1">
        <v>38853</v>
      </c>
      <c r="T109">
        <v>67.375</v>
      </c>
      <c r="U109" s="1">
        <v>38880</v>
      </c>
      <c r="V109">
        <v>70.875</v>
      </c>
      <c r="W109" s="1">
        <v>38911</v>
      </c>
      <c r="X109">
        <v>68.900000000000006</v>
      </c>
      <c r="Y109" s="1">
        <v>38972</v>
      </c>
      <c r="Z109">
        <v>67.5</v>
      </c>
      <c r="AA109" s="1">
        <v>39030</v>
      </c>
      <c r="AB109">
        <v>64.7</v>
      </c>
      <c r="AC109" s="1">
        <v>39098</v>
      </c>
      <c r="AD109">
        <v>60.625</v>
      </c>
      <c r="AE109" s="1">
        <v>39155</v>
      </c>
      <c r="AF109">
        <v>66.224999999999994</v>
      </c>
      <c r="AG109" s="1">
        <v>39217</v>
      </c>
      <c r="AH109">
        <v>74.55</v>
      </c>
      <c r="AI109" s="1">
        <v>39245</v>
      </c>
      <c r="AJ109">
        <v>75.674999999999997</v>
      </c>
      <c r="AK109" s="1">
        <v>39276</v>
      </c>
      <c r="AL109">
        <v>73.45</v>
      </c>
      <c r="AM109" s="1">
        <v>39336</v>
      </c>
      <c r="AN109">
        <v>65.849999999999994</v>
      </c>
      <c r="AO109" s="1">
        <v>39394</v>
      </c>
      <c r="AP109">
        <v>51.475000000000001</v>
      </c>
      <c r="AQ109" s="1">
        <v>39461</v>
      </c>
      <c r="AR109">
        <v>54.1</v>
      </c>
      <c r="AS109" s="1">
        <v>39521</v>
      </c>
      <c r="AT109">
        <v>55.024999999999999</v>
      </c>
      <c r="AU109" s="1">
        <v>39582</v>
      </c>
      <c r="AV109">
        <v>78.174999999999997</v>
      </c>
      <c r="AW109" s="1">
        <v>39611</v>
      </c>
      <c r="AX109">
        <v>73.075000000000003</v>
      </c>
      <c r="AY109" s="1">
        <v>39643</v>
      </c>
      <c r="AZ109">
        <v>74.75</v>
      </c>
      <c r="BA109" s="1">
        <v>39702</v>
      </c>
      <c r="BB109">
        <v>68.625</v>
      </c>
      <c r="BC109" s="1">
        <v>39762</v>
      </c>
      <c r="BD109">
        <v>55</v>
      </c>
      <c r="BE109" s="1">
        <v>39826</v>
      </c>
      <c r="BF109">
        <v>61.45</v>
      </c>
      <c r="BG109" s="1">
        <v>39888</v>
      </c>
      <c r="BH109">
        <v>62.75</v>
      </c>
      <c r="BI109" s="1">
        <v>39947</v>
      </c>
      <c r="BJ109">
        <v>67</v>
      </c>
      <c r="BK109" s="1">
        <v>39976</v>
      </c>
      <c r="BL109">
        <v>59.8</v>
      </c>
      <c r="BM109" s="1">
        <v>40007</v>
      </c>
      <c r="BN109">
        <v>63</v>
      </c>
      <c r="BO109" s="1">
        <v>40070</v>
      </c>
      <c r="BP109">
        <v>50.95</v>
      </c>
      <c r="BQ109" s="1">
        <v>40127</v>
      </c>
      <c r="BR109">
        <v>55.625</v>
      </c>
      <c r="BS109" s="1">
        <v>40191</v>
      </c>
      <c r="BT109">
        <v>68.974999999999994</v>
      </c>
      <c r="BU109" s="1">
        <v>40253</v>
      </c>
      <c r="BV109">
        <v>71.75</v>
      </c>
      <c r="BW109" s="1">
        <v>40312</v>
      </c>
      <c r="BX109">
        <v>83.55</v>
      </c>
      <c r="BY109" s="1">
        <v>40343</v>
      </c>
      <c r="BZ109">
        <v>80.05</v>
      </c>
      <c r="CA109" s="1">
        <v>40372</v>
      </c>
      <c r="CB109">
        <v>79.349999999999994</v>
      </c>
      <c r="CC109" s="1">
        <v>40431</v>
      </c>
      <c r="CD109">
        <v>77.25</v>
      </c>
      <c r="CE109" s="1">
        <v>40492</v>
      </c>
      <c r="CF109">
        <v>68.25</v>
      </c>
      <c r="CG109" s="1">
        <v>40555</v>
      </c>
      <c r="CH109">
        <v>81.125</v>
      </c>
      <c r="CI109" s="1">
        <v>40616</v>
      </c>
      <c r="CJ109">
        <v>85.95</v>
      </c>
      <c r="CK109" s="1">
        <v>40676</v>
      </c>
      <c r="CL109">
        <v>94.55</v>
      </c>
      <c r="CM109" s="1">
        <v>40707</v>
      </c>
      <c r="CN109">
        <v>93.525000000000006</v>
      </c>
      <c r="CO109" s="1">
        <v>40737</v>
      </c>
      <c r="CP109">
        <v>99.275000000000006</v>
      </c>
      <c r="CQ109" s="1">
        <v>40798</v>
      </c>
      <c r="CR109">
        <v>86.674999999999997</v>
      </c>
      <c r="CS109" s="1">
        <v>40857</v>
      </c>
      <c r="CT109">
        <v>85.75</v>
      </c>
      <c r="CU109" s="1">
        <v>40921</v>
      </c>
      <c r="CV109">
        <v>85.6</v>
      </c>
      <c r="CW109" s="1">
        <v>40982</v>
      </c>
      <c r="CX109">
        <v>87.4</v>
      </c>
      <c r="CY109" s="1">
        <v>41044</v>
      </c>
      <c r="CZ109">
        <v>86.4</v>
      </c>
      <c r="DA109" s="1">
        <v>41072</v>
      </c>
      <c r="DB109">
        <v>92.8</v>
      </c>
      <c r="DC109" s="1">
        <v>41103</v>
      </c>
      <c r="DD109">
        <v>90.4</v>
      </c>
      <c r="DE109" s="1">
        <v>41163</v>
      </c>
      <c r="DF109">
        <v>72.724999999999994</v>
      </c>
      <c r="DG109" s="1">
        <v>41221</v>
      </c>
      <c r="DH109">
        <v>80.2</v>
      </c>
      <c r="DI109" s="1">
        <v>41288</v>
      </c>
      <c r="DJ109">
        <v>85.224999999999994</v>
      </c>
      <c r="DK109" s="1">
        <v>41347</v>
      </c>
      <c r="DL109">
        <v>80.875</v>
      </c>
      <c r="DM109" s="1">
        <v>41408</v>
      </c>
      <c r="DN109">
        <v>92.6</v>
      </c>
      <c r="DO109" s="1">
        <v>41437</v>
      </c>
      <c r="DP109">
        <v>99.174999999999997</v>
      </c>
      <c r="DQ109" s="1">
        <v>41470</v>
      </c>
      <c r="DR109">
        <v>95.55</v>
      </c>
      <c r="DS109" s="1">
        <v>41528</v>
      </c>
      <c r="DT109">
        <v>90.3</v>
      </c>
      <c r="DU109" s="1">
        <v>41586</v>
      </c>
      <c r="DV109">
        <v>88.125</v>
      </c>
      <c r="DW109" s="1">
        <v>41652</v>
      </c>
      <c r="DX109">
        <v>85.375</v>
      </c>
      <c r="DY109" s="1">
        <v>41712</v>
      </c>
      <c r="DZ109">
        <v>119.3</v>
      </c>
      <c r="EA109" s="1">
        <v>41773</v>
      </c>
      <c r="EB109">
        <v>120.575</v>
      </c>
      <c r="EC109" s="1">
        <v>41802</v>
      </c>
      <c r="ED109">
        <v>125.925</v>
      </c>
      <c r="EE109" s="1">
        <v>41834</v>
      </c>
      <c r="EF109">
        <v>130.35</v>
      </c>
      <c r="EG109" s="1">
        <v>41894</v>
      </c>
      <c r="EH109">
        <v>105.7</v>
      </c>
      <c r="EI109" s="1">
        <v>41953</v>
      </c>
      <c r="EJ109">
        <v>89.55</v>
      </c>
      <c r="EK109" s="1">
        <v>42017</v>
      </c>
      <c r="EL109">
        <v>75.174999999999997</v>
      </c>
      <c r="EM109" s="1">
        <v>42079</v>
      </c>
      <c r="EN109">
        <v>62.2</v>
      </c>
      <c r="EO109" s="1">
        <v>42138</v>
      </c>
      <c r="EP109">
        <v>83.95</v>
      </c>
      <c r="EQ109" s="1">
        <v>42167</v>
      </c>
      <c r="ER109">
        <v>78.05</v>
      </c>
      <c r="ES109" s="1">
        <v>42198</v>
      </c>
      <c r="ET109">
        <v>73.95</v>
      </c>
      <c r="EU109" s="1">
        <v>42258</v>
      </c>
      <c r="EV109">
        <v>67.325000000000003</v>
      </c>
      <c r="EW109" s="1">
        <v>42318</v>
      </c>
      <c r="EX109">
        <v>53.55</v>
      </c>
      <c r="EY109" s="1">
        <v>42382</v>
      </c>
      <c r="EZ109">
        <v>61.625</v>
      </c>
      <c r="FA109" s="1">
        <v>42444</v>
      </c>
      <c r="FB109">
        <v>70.724999999999994</v>
      </c>
      <c r="FC109" s="1">
        <v>42506</v>
      </c>
      <c r="FD109">
        <v>83.025000000000006</v>
      </c>
      <c r="FE109" s="1">
        <v>42534</v>
      </c>
      <c r="FF109">
        <v>86.1</v>
      </c>
      <c r="FG109" s="1">
        <v>42564</v>
      </c>
      <c r="FH109">
        <v>79.2</v>
      </c>
      <c r="FI109" s="1">
        <v>42622</v>
      </c>
      <c r="FJ109">
        <v>59.225000000000001</v>
      </c>
      <c r="FK109" s="1">
        <v>42684</v>
      </c>
      <c r="FL109">
        <v>47.375</v>
      </c>
      <c r="FM109" s="1">
        <v>42748</v>
      </c>
      <c r="FN109">
        <v>65.599999999999994</v>
      </c>
      <c r="FO109" s="1">
        <v>42808</v>
      </c>
      <c r="FP109">
        <v>70.825000000000003</v>
      </c>
      <c r="FQ109" s="1">
        <v>42871</v>
      </c>
      <c r="FR109">
        <v>78.724999999999994</v>
      </c>
      <c r="FS109" s="1">
        <v>42898</v>
      </c>
      <c r="FT109">
        <v>80.7</v>
      </c>
      <c r="FU109" s="1">
        <v>42929</v>
      </c>
      <c r="FV109">
        <v>82.525000000000006</v>
      </c>
      <c r="FW109" s="1">
        <v>42990</v>
      </c>
      <c r="FX109">
        <v>59.45</v>
      </c>
      <c r="FY109" s="1">
        <v>43048</v>
      </c>
      <c r="FZ109">
        <v>63.174999999999997</v>
      </c>
      <c r="GA109" s="1">
        <v>43116</v>
      </c>
      <c r="GB109">
        <v>73.900000000000006</v>
      </c>
      <c r="GC109" s="1">
        <v>43173</v>
      </c>
      <c r="GD109">
        <v>66.875</v>
      </c>
      <c r="GE109" s="1">
        <v>43235</v>
      </c>
      <c r="GF109">
        <v>74.724999999999994</v>
      </c>
      <c r="GG109" s="1">
        <v>43263</v>
      </c>
      <c r="GH109">
        <v>81.45</v>
      </c>
      <c r="GI109" s="1">
        <v>43294</v>
      </c>
      <c r="GJ109">
        <v>70.150000000000006</v>
      </c>
      <c r="GK109" s="1">
        <v>43354</v>
      </c>
      <c r="GL109">
        <v>54.475000000000001</v>
      </c>
      <c r="GM109" s="1">
        <v>43412</v>
      </c>
      <c r="GN109">
        <v>55.625</v>
      </c>
      <c r="GO109" s="1">
        <v>43479</v>
      </c>
      <c r="GP109">
        <v>61.85</v>
      </c>
      <c r="GQ109" s="1">
        <v>43538</v>
      </c>
      <c r="GR109">
        <v>65.8</v>
      </c>
      <c r="GS109" s="1">
        <v>43599</v>
      </c>
      <c r="GT109">
        <v>89.125</v>
      </c>
      <c r="GU109" s="1">
        <v>43628</v>
      </c>
      <c r="GV109">
        <v>84.375</v>
      </c>
      <c r="GW109" s="1">
        <v>43661</v>
      </c>
      <c r="GX109">
        <v>80.099999999999994</v>
      </c>
      <c r="GY109" s="1">
        <v>43720</v>
      </c>
      <c r="GZ109">
        <v>63.174999999999997</v>
      </c>
      <c r="HA109" s="1">
        <v>43777</v>
      </c>
      <c r="HB109">
        <v>64.125</v>
      </c>
      <c r="HC109" s="1">
        <v>43843</v>
      </c>
      <c r="HD109">
        <v>65.900000000000006</v>
      </c>
    </row>
    <row r="110" spans="1:212" x14ac:dyDescent="0.3">
      <c r="A110" s="1">
        <v>38365</v>
      </c>
      <c r="B110">
        <v>76.2</v>
      </c>
      <c r="C110" s="1">
        <v>38426</v>
      </c>
      <c r="D110">
        <v>70.575000000000003</v>
      </c>
      <c r="E110" s="1">
        <v>38488</v>
      </c>
      <c r="F110">
        <v>75.7</v>
      </c>
      <c r="G110" s="1">
        <v>38517</v>
      </c>
      <c r="H110">
        <v>67.325000000000003</v>
      </c>
      <c r="I110" s="1">
        <v>38547</v>
      </c>
      <c r="J110">
        <v>66.05</v>
      </c>
      <c r="K110" s="1">
        <v>38607</v>
      </c>
      <c r="L110">
        <v>65.05</v>
      </c>
      <c r="M110" s="1">
        <v>38667</v>
      </c>
      <c r="N110">
        <v>63.424999999999997</v>
      </c>
      <c r="O110" s="1">
        <v>38734</v>
      </c>
      <c r="P110">
        <v>59.475000000000001</v>
      </c>
      <c r="Q110" s="1">
        <v>38791</v>
      </c>
      <c r="R110">
        <v>58.15</v>
      </c>
      <c r="S110" s="1">
        <v>38854</v>
      </c>
      <c r="T110">
        <v>67.7</v>
      </c>
      <c r="U110" s="1">
        <v>38881</v>
      </c>
      <c r="V110">
        <v>73.150000000000006</v>
      </c>
      <c r="W110" s="1">
        <v>38912</v>
      </c>
      <c r="X110">
        <v>67.95</v>
      </c>
      <c r="Y110" s="1">
        <v>38973</v>
      </c>
      <c r="Z110">
        <v>65.924999999999997</v>
      </c>
      <c r="AA110" s="1">
        <v>39031</v>
      </c>
      <c r="AB110">
        <v>62.975000000000001</v>
      </c>
      <c r="AC110" s="1">
        <v>39099</v>
      </c>
      <c r="AD110">
        <v>61.875</v>
      </c>
      <c r="AE110" s="1">
        <v>39156</v>
      </c>
      <c r="AF110">
        <v>65.875</v>
      </c>
      <c r="AG110" s="1">
        <v>39218</v>
      </c>
      <c r="AH110">
        <v>75.599999999999994</v>
      </c>
      <c r="AI110" s="1">
        <v>39246</v>
      </c>
      <c r="AJ110">
        <v>75.275000000000006</v>
      </c>
      <c r="AK110" s="1">
        <v>39279</v>
      </c>
      <c r="AL110">
        <v>72.974999999999994</v>
      </c>
      <c r="AM110" s="1">
        <v>39337</v>
      </c>
      <c r="AN110">
        <v>65.2</v>
      </c>
      <c r="AO110" s="1">
        <v>39395</v>
      </c>
      <c r="AP110">
        <v>53.9</v>
      </c>
      <c r="AQ110" s="1">
        <v>39462</v>
      </c>
      <c r="AR110">
        <v>54.65</v>
      </c>
      <c r="AS110" s="1">
        <v>39524</v>
      </c>
      <c r="AT110">
        <v>55.924999999999997</v>
      </c>
      <c r="AU110" s="1">
        <v>39583</v>
      </c>
      <c r="AV110">
        <v>77.075000000000003</v>
      </c>
      <c r="AW110" s="1">
        <v>39612</v>
      </c>
      <c r="AX110">
        <v>73.599999999999994</v>
      </c>
      <c r="AY110" s="1">
        <v>39644</v>
      </c>
      <c r="AZ110">
        <v>75.075000000000003</v>
      </c>
      <c r="BA110" s="1">
        <v>39703</v>
      </c>
      <c r="BB110">
        <v>66.099999999999994</v>
      </c>
      <c r="BC110" s="1">
        <v>39763</v>
      </c>
      <c r="BD110">
        <v>54.975000000000001</v>
      </c>
      <c r="BE110" s="1">
        <v>39827</v>
      </c>
      <c r="BF110">
        <v>59.924999999999997</v>
      </c>
      <c r="BG110" s="1">
        <v>39889</v>
      </c>
      <c r="BH110">
        <v>62.15</v>
      </c>
      <c r="BI110" s="1">
        <v>39948</v>
      </c>
      <c r="BJ110">
        <v>66.525000000000006</v>
      </c>
      <c r="BK110" s="1">
        <v>39979</v>
      </c>
      <c r="BL110">
        <v>58.4</v>
      </c>
      <c r="BM110" s="1">
        <v>40008</v>
      </c>
      <c r="BN110">
        <v>63.6</v>
      </c>
      <c r="BO110" s="1">
        <v>40071</v>
      </c>
      <c r="BP110">
        <v>53.424999999999997</v>
      </c>
      <c r="BQ110" s="1">
        <v>40128</v>
      </c>
      <c r="BR110">
        <v>55.6</v>
      </c>
      <c r="BS110" s="1">
        <v>40192</v>
      </c>
      <c r="BT110">
        <v>69.05</v>
      </c>
      <c r="BU110" s="1">
        <v>40254</v>
      </c>
      <c r="BV110">
        <v>71.599999999999994</v>
      </c>
      <c r="BW110" s="1">
        <v>40315</v>
      </c>
      <c r="BX110">
        <v>81.5</v>
      </c>
      <c r="BY110" s="1">
        <v>40344</v>
      </c>
      <c r="BZ110">
        <v>80.125</v>
      </c>
      <c r="CA110" s="1">
        <v>40373</v>
      </c>
      <c r="CB110">
        <v>81.424999999999997</v>
      </c>
      <c r="CC110" s="1">
        <v>40434</v>
      </c>
      <c r="CD110">
        <v>76.3</v>
      </c>
      <c r="CE110" s="1">
        <v>40493</v>
      </c>
      <c r="CF110">
        <v>69.125</v>
      </c>
      <c r="CG110" s="1">
        <v>40556</v>
      </c>
      <c r="CH110">
        <v>80.3</v>
      </c>
      <c r="CI110" s="1">
        <v>40617</v>
      </c>
      <c r="CJ110">
        <v>84.875</v>
      </c>
      <c r="CK110" s="1">
        <v>40679</v>
      </c>
      <c r="CL110">
        <v>93.6</v>
      </c>
      <c r="CM110" s="1">
        <v>40708</v>
      </c>
      <c r="CN110">
        <v>94.45</v>
      </c>
      <c r="CO110" s="1">
        <v>40738</v>
      </c>
      <c r="CP110">
        <v>98.174999999999997</v>
      </c>
      <c r="CQ110" s="1">
        <v>40799</v>
      </c>
      <c r="CR110">
        <v>87.15</v>
      </c>
      <c r="CS110" s="1">
        <v>40858</v>
      </c>
      <c r="CT110">
        <v>86.45</v>
      </c>
      <c r="CU110" s="1">
        <v>40925</v>
      </c>
      <c r="CV110">
        <v>85.775000000000006</v>
      </c>
      <c r="CW110" s="1">
        <v>40983</v>
      </c>
      <c r="CX110">
        <v>86.9</v>
      </c>
      <c r="CY110" s="1">
        <v>41045</v>
      </c>
      <c r="CZ110">
        <v>86.5</v>
      </c>
      <c r="DA110" s="1">
        <v>41073</v>
      </c>
      <c r="DB110">
        <v>93.95</v>
      </c>
      <c r="DC110" s="1">
        <v>41106</v>
      </c>
      <c r="DD110">
        <v>90.424999999999997</v>
      </c>
      <c r="DE110" s="1">
        <v>41164</v>
      </c>
      <c r="DF110">
        <v>73.424999999999997</v>
      </c>
      <c r="DG110" s="1">
        <v>41222</v>
      </c>
      <c r="DH110">
        <v>80.75</v>
      </c>
      <c r="DI110" s="1">
        <v>41289</v>
      </c>
      <c r="DJ110">
        <v>85.25</v>
      </c>
      <c r="DK110" s="1">
        <v>41348</v>
      </c>
      <c r="DL110">
        <v>79.674999999999997</v>
      </c>
      <c r="DM110" s="1">
        <v>41409</v>
      </c>
      <c r="DN110">
        <v>91.924999999999997</v>
      </c>
      <c r="DO110" s="1">
        <v>41438</v>
      </c>
      <c r="DP110">
        <v>98.65</v>
      </c>
      <c r="DQ110" s="1">
        <v>41471</v>
      </c>
      <c r="DR110">
        <v>96.3</v>
      </c>
      <c r="DS110" s="1">
        <v>41529</v>
      </c>
      <c r="DT110">
        <v>90.2</v>
      </c>
      <c r="DU110" s="1">
        <v>41589</v>
      </c>
      <c r="DV110">
        <v>88.05</v>
      </c>
      <c r="DW110" s="1">
        <v>41653</v>
      </c>
      <c r="DX110">
        <v>86</v>
      </c>
      <c r="DY110" s="1">
        <v>41715</v>
      </c>
      <c r="DZ110">
        <v>121.7</v>
      </c>
      <c r="EA110" s="1">
        <v>41774</v>
      </c>
      <c r="EB110">
        <v>119.425</v>
      </c>
      <c r="EC110" s="1">
        <v>41803</v>
      </c>
      <c r="ED110">
        <v>127</v>
      </c>
      <c r="EE110" s="1">
        <v>41835</v>
      </c>
      <c r="EF110">
        <v>130.72499999999999</v>
      </c>
      <c r="EG110" s="1">
        <v>41897</v>
      </c>
      <c r="EH110">
        <v>106.075</v>
      </c>
      <c r="EI110" s="1">
        <v>41954</v>
      </c>
      <c r="EJ110">
        <v>89.9</v>
      </c>
      <c r="EK110" s="1">
        <v>42018</v>
      </c>
      <c r="EL110">
        <v>76.025000000000006</v>
      </c>
      <c r="EM110" s="1">
        <v>42080</v>
      </c>
      <c r="EN110">
        <v>61.774999999999999</v>
      </c>
      <c r="EO110" s="1">
        <v>42139</v>
      </c>
      <c r="EP110">
        <v>83.35</v>
      </c>
      <c r="EQ110" s="1">
        <v>42170</v>
      </c>
      <c r="ER110">
        <v>77.2</v>
      </c>
      <c r="ES110" s="1">
        <v>42199</v>
      </c>
      <c r="ET110">
        <v>75.924999999999997</v>
      </c>
      <c r="EU110" s="1">
        <v>42261</v>
      </c>
      <c r="EV110">
        <v>66.825000000000003</v>
      </c>
      <c r="EW110" s="1">
        <v>42319</v>
      </c>
      <c r="EX110">
        <v>56.174999999999997</v>
      </c>
      <c r="EY110" s="1">
        <v>42383</v>
      </c>
      <c r="EZ110">
        <v>62.35</v>
      </c>
      <c r="FA110" s="1">
        <v>42445</v>
      </c>
      <c r="FB110">
        <v>71.3</v>
      </c>
      <c r="FC110" s="1">
        <v>42507</v>
      </c>
      <c r="FD110">
        <v>82.75</v>
      </c>
      <c r="FE110" s="1">
        <v>42535</v>
      </c>
      <c r="FF110">
        <v>88.075000000000003</v>
      </c>
      <c r="FG110" s="1">
        <v>42565</v>
      </c>
      <c r="FH110">
        <v>78.599999999999994</v>
      </c>
      <c r="FI110" s="1">
        <v>42625</v>
      </c>
      <c r="FJ110">
        <v>59.424999999999997</v>
      </c>
      <c r="FK110" s="1">
        <v>42685</v>
      </c>
      <c r="FL110">
        <v>47.125</v>
      </c>
      <c r="FM110" s="1">
        <v>42752</v>
      </c>
      <c r="FN110">
        <v>65.8</v>
      </c>
      <c r="FO110" s="1">
        <v>42809</v>
      </c>
      <c r="FP110">
        <v>70.075000000000003</v>
      </c>
      <c r="FQ110" s="1">
        <v>42872</v>
      </c>
      <c r="FR110">
        <v>78.900000000000006</v>
      </c>
      <c r="FS110" s="1">
        <v>42899</v>
      </c>
      <c r="FT110">
        <v>82.275000000000006</v>
      </c>
      <c r="FU110" s="1">
        <v>42930</v>
      </c>
      <c r="FV110">
        <v>79.900000000000006</v>
      </c>
      <c r="FW110" s="1">
        <v>42991</v>
      </c>
      <c r="FX110">
        <v>59.575000000000003</v>
      </c>
      <c r="FY110" s="1">
        <v>43049</v>
      </c>
      <c r="FZ110">
        <v>62.475000000000001</v>
      </c>
      <c r="GA110" s="1">
        <v>43117</v>
      </c>
      <c r="GB110">
        <v>72.724999999999994</v>
      </c>
      <c r="GC110" s="1">
        <v>43174</v>
      </c>
      <c r="GD110">
        <v>65.724999999999994</v>
      </c>
      <c r="GE110" s="1">
        <v>43236</v>
      </c>
      <c r="GF110">
        <v>75.900000000000006</v>
      </c>
      <c r="GG110" s="1">
        <v>43264</v>
      </c>
      <c r="GH110">
        <v>82.775000000000006</v>
      </c>
      <c r="GI110" s="1">
        <v>43297</v>
      </c>
      <c r="GJ110">
        <v>69.2</v>
      </c>
      <c r="GK110" s="1">
        <v>43355</v>
      </c>
      <c r="GL110">
        <v>55.8</v>
      </c>
      <c r="GM110" s="1">
        <v>43413</v>
      </c>
      <c r="GN110">
        <v>55.8</v>
      </c>
      <c r="GO110" s="1">
        <v>43480</v>
      </c>
      <c r="GP110">
        <v>62.15</v>
      </c>
      <c r="GQ110" s="1">
        <v>43539</v>
      </c>
      <c r="GR110">
        <v>68.8</v>
      </c>
      <c r="GS110" s="1">
        <v>43600</v>
      </c>
      <c r="GT110">
        <v>91.825000000000003</v>
      </c>
      <c r="GU110" s="1">
        <v>43629</v>
      </c>
      <c r="GV110">
        <v>83.375</v>
      </c>
      <c r="GW110" s="1">
        <v>43662</v>
      </c>
      <c r="GX110">
        <v>79.05</v>
      </c>
      <c r="GY110" s="1">
        <v>43721</v>
      </c>
      <c r="GZ110">
        <v>66.474999999999994</v>
      </c>
      <c r="HA110" s="1">
        <v>43780</v>
      </c>
      <c r="HB110">
        <v>63.3</v>
      </c>
      <c r="HC110" s="1">
        <v>43844</v>
      </c>
      <c r="HD110">
        <v>67.674999999999997</v>
      </c>
    </row>
    <row r="111" spans="1:212" x14ac:dyDescent="0.3">
      <c r="A111" s="1">
        <v>38366</v>
      </c>
      <c r="B111">
        <v>76.775000000000006</v>
      </c>
      <c r="C111" s="1">
        <v>38427</v>
      </c>
      <c r="D111">
        <v>71.275000000000006</v>
      </c>
      <c r="E111" s="1">
        <v>38489</v>
      </c>
      <c r="F111">
        <v>75.900000000000006</v>
      </c>
      <c r="G111" s="1">
        <v>38518</v>
      </c>
      <c r="H111">
        <v>67.825000000000003</v>
      </c>
      <c r="I111" s="1">
        <v>38548</v>
      </c>
      <c r="J111">
        <v>65.75</v>
      </c>
      <c r="K111" s="1">
        <v>38608</v>
      </c>
      <c r="L111">
        <v>65.075000000000003</v>
      </c>
      <c r="M111" s="1">
        <v>38670</v>
      </c>
      <c r="N111">
        <v>63.35</v>
      </c>
      <c r="O111" s="1">
        <v>38735</v>
      </c>
      <c r="P111">
        <v>58.15</v>
      </c>
      <c r="Q111" s="1">
        <v>38792</v>
      </c>
      <c r="R111">
        <v>58.424999999999997</v>
      </c>
      <c r="S111" s="1">
        <v>38855</v>
      </c>
      <c r="T111">
        <v>67.924999999999997</v>
      </c>
      <c r="U111" s="1">
        <v>38882</v>
      </c>
      <c r="V111">
        <v>73.25</v>
      </c>
      <c r="W111" s="1">
        <v>38915</v>
      </c>
      <c r="X111">
        <v>68.424999999999997</v>
      </c>
      <c r="Y111" s="1">
        <v>38974</v>
      </c>
      <c r="Z111">
        <v>64.75</v>
      </c>
      <c r="AA111" s="1">
        <v>39034</v>
      </c>
      <c r="AB111">
        <v>61.225000000000001</v>
      </c>
      <c r="AC111" s="1">
        <v>39100</v>
      </c>
      <c r="AD111">
        <v>61.8</v>
      </c>
      <c r="AE111" s="1">
        <v>39157</v>
      </c>
      <c r="AF111">
        <v>64.400000000000006</v>
      </c>
      <c r="AG111" s="1">
        <v>39219</v>
      </c>
      <c r="AH111">
        <v>75.625</v>
      </c>
      <c r="AI111" s="1">
        <v>39247</v>
      </c>
      <c r="AJ111">
        <v>76.400000000000006</v>
      </c>
      <c r="AK111" s="1">
        <v>39280</v>
      </c>
      <c r="AL111">
        <v>74.025000000000006</v>
      </c>
      <c r="AM111" s="1">
        <v>39338</v>
      </c>
      <c r="AN111">
        <v>65.400000000000006</v>
      </c>
      <c r="AO111" s="1">
        <v>39398</v>
      </c>
      <c r="AP111">
        <v>52.55</v>
      </c>
      <c r="AQ111" s="1">
        <v>39463</v>
      </c>
      <c r="AR111">
        <v>54.45</v>
      </c>
      <c r="AS111" s="1">
        <v>39525</v>
      </c>
      <c r="AT111">
        <v>55.575000000000003</v>
      </c>
      <c r="AU111" s="1">
        <v>39584</v>
      </c>
      <c r="AV111">
        <v>76.349999999999994</v>
      </c>
      <c r="AW111" s="1">
        <v>39615</v>
      </c>
      <c r="AX111">
        <v>72.875</v>
      </c>
      <c r="AY111" s="1">
        <v>39645</v>
      </c>
      <c r="AZ111">
        <v>76.575000000000003</v>
      </c>
      <c r="BA111" s="1">
        <v>39706</v>
      </c>
      <c r="BB111">
        <v>67.349999999999994</v>
      </c>
      <c r="BC111" s="1">
        <v>39764</v>
      </c>
      <c r="BD111">
        <v>55.45</v>
      </c>
      <c r="BE111" s="1">
        <v>39828</v>
      </c>
      <c r="BF111">
        <v>59.825000000000003</v>
      </c>
      <c r="BG111" s="1">
        <v>39890</v>
      </c>
      <c r="BH111">
        <v>62.25</v>
      </c>
      <c r="BI111" s="1">
        <v>39951</v>
      </c>
      <c r="BJ111">
        <v>66.775000000000006</v>
      </c>
      <c r="BK111" s="1">
        <v>39980</v>
      </c>
      <c r="BL111">
        <v>58.274999999999999</v>
      </c>
      <c r="BM111" s="1">
        <v>40009</v>
      </c>
      <c r="BN111">
        <v>64.025000000000006</v>
      </c>
      <c r="BO111" s="1">
        <v>40072</v>
      </c>
      <c r="BP111">
        <v>52.45</v>
      </c>
      <c r="BQ111" s="1">
        <v>40129</v>
      </c>
      <c r="BR111">
        <v>54.45</v>
      </c>
      <c r="BS111" s="1">
        <v>40193</v>
      </c>
      <c r="BT111">
        <v>69.974999999999994</v>
      </c>
      <c r="BU111" s="1">
        <v>40255</v>
      </c>
      <c r="BV111">
        <v>72.875</v>
      </c>
      <c r="BW111" s="1">
        <v>40316</v>
      </c>
      <c r="BX111">
        <v>81.3</v>
      </c>
      <c r="BY111" s="1">
        <v>40345</v>
      </c>
      <c r="BZ111">
        <v>80.900000000000006</v>
      </c>
      <c r="CA111" s="1">
        <v>40374</v>
      </c>
      <c r="CB111">
        <v>80.825000000000003</v>
      </c>
      <c r="CC111" s="1">
        <v>40435</v>
      </c>
      <c r="CD111">
        <v>78.7</v>
      </c>
      <c r="CE111" s="1">
        <v>40494</v>
      </c>
      <c r="CF111">
        <v>68.974999999999994</v>
      </c>
      <c r="CG111" s="1">
        <v>40557</v>
      </c>
      <c r="CH111">
        <v>79.525000000000006</v>
      </c>
      <c r="CI111" s="1">
        <v>40618</v>
      </c>
      <c r="CJ111">
        <v>85.3</v>
      </c>
      <c r="CK111" s="1">
        <v>40680</v>
      </c>
      <c r="CL111">
        <v>93.875</v>
      </c>
      <c r="CM111" s="1">
        <v>40709</v>
      </c>
      <c r="CN111">
        <v>95.25</v>
      </c>
      <c r="CO111" s="1">
        <v>40739</v>
      </c>
      <c r="CP111">
        <v>98.95</v>
      </c>
      <c r="CQ111" s="1">
        <v>40800</v>
      </c>
      <c r="CR111">
        <v>88.45</v>
      </c>
      <c r="CS111" s="1">
        <v>40861</v>
      </c>
      <c r="CT111">
        <v>86.575000000000003</v>
      </c>
      <c r="CU111" s="1">
        <v>40926</v>
      </c>
      <c r="CV111">
        <v>86.275000000000006</v>
      </c>
      <c r="CW111" s="1">
        <v>40984</v>
      </c>
      <c r="CX111">
        <v>85.875</v>
      </c>
      <c r="CY111" s="1">
        <v>41046</v>
      </c>
      <c r="CZ111">
        <v>87.424999999999997</v>
      </c>
      <c r="DA111" s="1">
        <v>41074</v>
      </c>
      <c r="DB111">
        <v>94.525000000000006</v>
      </c>
      <c r="DC111" s="1">
        <v>41107</v>
      </c>
      <c r="DD111">
        <v>89.95</v>
      </c>
      <c r="DE111" s="1">
        <v>41165</v>
      </c>
      <c r="DF111">
        <v>73.55</v>
      </c>
      <c r="DG111" s="1">
        <v>41225</v>
      </c>
      <c r="DH111">
        <v>80.325000000000003</v>
      </c>
      <c r="DI111" s="1">
        <v>41290</v>
      </c>
      <c r="DJ111">
        <v>85.15</v>
      </c>
      <c r="DK111" s="1">
        <v>41351</v>
      </c>
      <c r="DL111">
        <v>79.400000000000006</v>
      </c>
      <c r="DM111" s="1">
        <v>41410</v>
      </c>
      <c r="DN111">
        <v>92.875</v>
      </c>
      <c r="DO111" s="1">
        <v>41439</v>
      </c>
      <c r="DP111">
        <v>98.025000000000006</v>
      </c>
      <c r="DQ111" s="1">
        <v>41472</v>
      </c>
      <c r="DR111">
        <v>95.8</v>
      </c>
      <c r="DS111" s="1">
        <v>41530</v>
      </c>
      <c r="DT111">
        <v>90.7</v>
      </c>
      <c r="DU111" s="1">
        <v>41590</v>
      </c>
      <c r="DV111">
        <v>87.2</v>
      </c>
      <c r="DW111" s="1">
        <v>41654</v>
      </c>
      <c r="DX111">
        <v>86.6</v>
      </c>
      <c r="DY111" s="1">
        <v>41716</v>
      </c>
      <c r="DZ111">
        <v>123.22499999999999</v>
      </c>
      <c r="EA111" s="1">
        <v>41775</v>
      </c>
      <c r="EB111">
        <v>118.925</v>
      </c>
      <c r="EC111" s="1">
        <v>41806</v>
      </c>
      <c r="ED111">
        <v>124.25</v>
      </c>
      <c r="EE111" s="1">
        <v>41836</v>
      </c>
      <c r="EF111">
        <v>130.52500000000001</v>
      </c>
      <c r="EG111" s="1">
        <v>41898</v>
      </c>
      <c r="EH111">
        <v>106.875</v>
      </c>
      <c r="EI111" s="1">
        <v>41955</v>
      </c>
      <c r="EJ111">
        <v>90.674999999999997</v>
      </c>
      <c r="EK111" s="1">
        <v>42019</v>
      </c>
      <c r="EL111">
        <v>75.625</v>
      </c>
      <c r="EM111" s="1">
        <v>42081</v>
      </c>
      <c r="EN111">
        <v>60.7</v>
      </c>
      <c r="EO111" s="1">
        <v>42142</v>
      </c>
      <c r="EP111">
        <v>82.4</v>
      </c>
      <c r="EQ111" s="1">
        <v>42171</v>
      </c>
      <c r="ER111">
        <v>77.150000000000006</v>
      </c>
      <c r="ES111" s="1">
        <v>42200</v>
      </c>
      <c r="ET111">
        <v>75.3</v>
      </c>
      <c r="EU111" s="1">
        <v>42262</v>
      </c>
      <c r="EV111">
        <v>69.375</v>
      </c>
      <c r="EW111" s="1">
        <v>42320</v>
      </c>
      <c r="EX111">
        <v>56.1</v>
      </c>
      <c r="EY111" s="1">
        <v>42384</v>
      </c>
      <c r="EZ111">
        <v>62.024999999999999</v>
      </c>
      <c r="FA111" s="1">
        <v>42446</v>
      </c>
      <c r="FB111">
        <v>71.3</v>
      </c>
      <c r="FC111" s="1">
        <v>42508</v>
      </c>
      <c r="FD111">
        <v>81.224999999999994</v>
      </c>
      <c r="FE111" s="1">
        <v>42536</v>
      </c>
      <c r="FF111">
        <v>86.825000000000003</v>
      </c>
      <c r="FG111" s="1">
        <v>42566</v>
      </c>
      <c r="FH111">
        <v>77.924999999999997</v>
      </c>
      <c r="FI111" s="1">
        <v>42626</v>
      </c>
      <c r="FJ111">
        <v>56.75</v>
      </c>
      <c r="FK111" s="1">
        <v>42688</v>
      </c>
      <c r="FL111">
        <v>46.9</v>
      </c>
      <c r="FM111" s="1">
        <v>42753</v>
      </c>
      <c r="FN111">
        <v>65.2</v>
      </c>
      <c r="FO111" s="1">
        <v>42810</v>
      </c>
      <c r="FP111">
        <v>69.900000000000006</v>
      </c>
      <c r="FQ111" s="1">
        <v>42873</v>
      </c>
      <c r="FR111">
        <v>79.150000000000006</v>
      </c>
      <c r="FS111" s="1">
        <v>42900</v>
      </c>
      <c r="FT111">
        <v>82.575000000000003</v>
      </c>
      <c r="FU111" s="1">
        <v>42933</v>
      </c>
      <c r="FV111">
        <v>80.775000000000006</v>
      </c>
      <c r="FW111" s="1">
        <v>42992</v>
      </c>
      <c r="FX111">
        <v>59.024999999999999</v>
      </c>
      <c r="FY111" s="1">
        <v>43052</v>
      </c>
      <c r="FZ111">
        <v>62.3</v>
      </c>
      <c r="GA111" s="1">
        <v>43118</v>
      </c>
      <c r="GB111">
        <v>73.05</v>
      </c>
      <c r="GC111" s="1">
        <v>43175</v>
      </c>
      <c r="GD111">
        <v>65.45</v>
      </c>
      <c r="GE111" s="1">
        <v>43237</v>
      </c>
      <c r="GF111">
        <v>76.474999999999994</v>
      </c>
      <c r="GG111" s="1">
        <v>43265</v>
      </c>
      <c r="GH111">
        <v>81.625</v>
      </c>
      <c r="GI111" s="1">
        <v>43298</v>
      </c>
      <c r="GJ111">
        <v>67.900000000000006</v>
      </c>
      <c r="GK111" s="1">
        <v>43356</v>
      </c>
      <c r="GL111">
        <v>55.674999999999997</v>
      </c>
      <c r="GM111" s="1">
        <v>43416</v>
      </c>
      <c r="GN111">
        <v>56.55</v>
      </c>
      <c r="GO111" s="1">
        <v>43481</v>
      </c>
      <c r="GP111">
        <v>60.05</v>
      </c>
      <c r="GQ111" s="1">
        <v>43542</v>
      </c>
      <c r="GR111">
        <v>71.025000000000006</v>
      </c>
      <c r="GS111" s="1">
        <v>43601</v>
      </c>
      <c r="GT111">
        <v>92.224999999999994</v>
      </c>
      <c r="GU111" s="1">
        <v>43630</v>
      </c>
      <c r="GV111">
        <v>81.349999999999994</v>
      </c>
      <c r="GW111" s="1">
        <v>43663</v>
      </c>
      <c r="GX111">
        <v>82</v>
      </c>
      <c r="GY111" s="1">
        <v>43724</v>
      </c>
      <c r="GZ111">
        <v>63.625</v>
      </c>
      <c r="HA111" s="1">
        <v>43781</v>
      </c>
      <c r="HB111">
        <v>64.724999999999994</v>
      </c>
      <c r="HC111" s="1">
        <v>43845</v>
      </c>
      <c r="HD111">
        <v>67.875</v>
      </c>
    </row>
    <row r="112" spans="1:212" x14ac:dyDescent="0.3">
      <c r="A112" s="1">
        <v>38370</v>
      </c>
      <c r="B112">
        <v>75.575000000000003</v>
      </c>
      <c r="C112" s="1">
        <v>38428</v>
      </c>
      <c r="D112">
        <v>70.575000000000003</v>
      </c>
      <c r="E112" s="1">
        <v>38490</v>
      </c>
      <c r="F112">
        <v>73.95</v>
      </c>
      <c r="G112" s="1">
        <v>38519</v>
      </c>
      <c r="H112">
        <v>67.95</v>
      </c>
      <c r="I112" s="1">
        <v>38551</v>
      </c>
      <c r="J112">
        <v>67</v>
      </c>
      <c r="K112" s="1">
        <v>38609</v>
      </c>
      <c r="L112">
        <v>63.825000000000003</v>
      </c>
      <c r="M112" s="1">
        <v>38671</v>
      </c>
      <c r="N112">
        <v>63.85</v>
      </c>
      <c r="O112" s="1">
        <v>38736</v>
      </c>
      <c r="P112">
        <v>58.65</v>
      </c>
      <c r="Q112" s="1">
        <v>38793</v>
      </c>
      <c r="R112">
        <v>59.1</v>
      </c>
      <c r="S112" s="1">
        <v>38856</v>
      </c>
      <c r="T112">
        <v>68.150000000000006</v>
      </c>
      <c r="U112" s="1">
        <v>38883</v>
      </c>
      <c r="V112">
        <v>75.400000000000006</v>
      </c>
      <c r="W112" s="1">
        <v>38916</v>
      </c>
      <c r="X112">
        <v>68.2</v>
      </c>
      <c r="Y112" s="1">
        <v>38975</v>
      </c>
      <c r="Z112">
        <v>66</v>
      </c>
      <c r="AA112" s="1">
        <v>39035</v>
      </c>
      <c r="AB112">
        <v>61.674999999999997</v>
      </c>
      <c r="AC112" s="1">
        <v>39101</v>
      </c>
      <c r="AD112">
        <v>61.575000000000003</v>
      </c>
      <c r="AE112" s="1">
        <v>39160</v>
      </c>
      <c r="AF112">
        <v>64.375</v>
      </c>
      <c r="AG112" s="1">
        <v>39220</v>
      </c>
      <c r="AH112">
        <v>75.400000000000006</v>
      </c>
      <c r="AI112" s="1">
        <v>39248</v>
      </c>
      <c r="AJ112">
        <v>76.45</v>
      </c>
      <c r="AK112" s="1">
        <v>39281</v>
      </c>
      <c r="AL112">
        <v>73.849999999999994</v>
      </c>
      <c r="AM112" s="1">
        <v>39339</v>
      </c>
      <c r="AN112">
        <v>65.55</v>
      </c>
      <c r="AO112" s="1">
        <v>39399</v>
      </c>
      <c r="AP112">
        <v>54.05</v>
      </c>
      <c r="AQ112" s="1">
        <v>39464</v>
      </c>
      <c r="AR112">
        <v>55.2</v>
      </c>
      <c r="AS112" s="1">
        <v>39526</v>
      </c>
      <c r="AT112">
        <v>54.95</v>
      </c>
      <c r="AU112" s="1">
        <v>39587</v>
      </c>
      <c r="AV112">
        <v>76.125</v>
      </c>
      <c r="AW112" s="1">
        <v>39616</v>
      </c>
      <c r="AX112">
        <v>74.625</v>
      </c>
      <c r="AY112" s="1">
        <v>39646</v>
      </c>
      <c r="AZ112">
        <v>76.7</v>
      </c>
      <c r="BA112" s="1">
        <v>39707</v>
      </c>
      <c r="BB112">
        <v>67.474999999999994</v>
      </c>
      <c r="BC112" s="1">
        <v>39765</v>
      </c>
      <c r="BD112">
        <v>56.2</v>
      </c>
      <c r="BE112" s="1">
        <v>39829</v>
      </c>
      <c r="BF112">
        <v>59.95</v>
      </c>
      <c r="BG112" s="1">
        <v>39891</v>
      </c>
      <c r="BH112">
        <v>62.05</v>
      </c>
      <c r="BI112" s="1">
        <v>39952</v>
      </c>
      <c r="BJ112">
        <v>66.25</v>
      </c>
      <c r="BK112" s="1">
        <v>39981</v>
      </c>
      <c r="BL112">
        <v>59.95</v>
      </c>
      <c r="BM112" s="1">
        <v>40010</v>
      </c>
      <c r="BN112">
        <v>65.224999999999994</v>
      </c>
      <c r="BO112" s="1">
        <v>40073</v>
      </c>
      <c r="BP112">
        <v>52.174999999999997</v>
      </c>
      <c r="BQ112" s="1">
        <v>40130</v>
      </c>
      <c r="BR112">
        <v>55</v>
      </c>
      <c r="BS112" s="1">
        <v>40197</v>
      </c>
      <c r="BT112">
        <v>70.75</v>
      </c>
      <c r="BU112" s="1">
        <v>40256</v>
      </c>
      <c r="BV112">
        <v>73.349999999999994</v>
      </c>
      <c r="BW112" s="1">
        <v>40317</v>
      </c>
      <c r="BX112">
        <v>82.025000000000006</v>
      </c>
      <c r="BY112" s="1">
        <v>40346</v>
      </c>
      <c r="BZ112">
        <v>80.349999999999994</v>
      </c>
      <c r="CA112" s="1">
        <v>40375</v>
      </c>
      <c r="CB112">
        <v>81.7</v>
      </c>
      <c r="CC112" s="1">
        <v>40436</v>
      </c>
      <c r="CD112">
        <v>79.25</v>
      </c>
      <c r="CE112" s="1">
        <v>40497</v>
      </c>
      <c r="CF112">
        <v>69.625</v>
      </c>
      <c r="CG112" s="1">
        <v>40561</v>
      </c>
      <c r="CH112">
        <v>80.474999999999994</v>
      </c>
      <c r="CI112" s="1">
        <v>40619</v>
      </c>
      <c r="CJ112">
        <v>88.15</v>
      </c>
      <c r="CK112" s="1">
        <v>40681</v>
      </c>
      <c r="CL112">
        <v>91.65</v>
      </c>
      <c r="CM112" s="1">
        <v>40710</v>
      </c>
      <c r="CN112">
        <v>95.5</v>
      </c>
      <c r="CO112" s="1">
        <v>40742</v>
      </c>
      <c r="CP112">
        <v>98.45</v>
      </c>
      <c r="CQ112" s="1">
        <v>40801</v>
      </c>
      <c r="CR112">
        <v>89</v>
      </c>
      <c r="CS112" s="1">
        <v>40862</v>
      </c>
      <c r="CT112">
        <v>86.45</v>
      </c>
      <c r="CU112" s="1">
        <v>40927</v>
      </c>
      <c r="CV112">
        <v>85.4</v>
      </c>
      <c r="CW112" s="1">
        <v>40987</v>
      </c>
      <c r="CX112">
        <v>86.025000000000006</v>
      </c>
      <c r="CY112" s="1">
        <v>41047</v>
      </c>
      <c r="CZ112">
        <v>87.424999999999997</v>
      </c>
      <c r="DA112" s="1">
        <v>41075</v>
      </c>
      <c r="DB112">
        <v>93.025000000000006</v>
      </c>
      <c r="DC112" s="1">
        <v>41108</v>
      </c>
      <c r="DD112">
        <v>92.625</v>
      </c>
      <c r="DE112" s="1">
        <v>41166</v>
      </c>
      <c r="DF112">
        <v>74.025000000000006</v>
      </c>
      <c r="DG112" s="1">
        <v>41226</v>
      </c>
      <c r="DH112">
        <v>80.5</v>
      </c>
      <c r="DI112" s="1">
        <v>41291</v>
      </c>
      <c r="DJ112">
        <v>85.95</v>
      </c>
      <c r="DK112" s="1">
        <v>41352</v>
      </c>
      <c r="DL112">
        <v>78.224999999999994</v>
      </c>
      <c r="DM112" s="1">
        <v>41411</v>
      </c>
      <c r="DN112">
        <v>91.525000000000006</v>
      </c>
      <c r="DO112" s="1">
        <v>41442</v>
      </c>
      <c r="DP112">
        <v>97.95</v>
      </c>
      <c r="DQ112" s="1">
        <v>41473</v>
      </c>
      <c r="DR112">
        <v>96.625</v>
      </c>
      <c r="DS112" s="1">
        <v>41533</v>
      </c>
      <c r="DT112">
        <v>92.125</v>
      </c>
      <c r="DU112" s="1">
        <v>41591</v>
      </c>
      <c r="DV112">
        <v>86.375</v>
      </c>
      <c r="DW112" s="1">
        <v>41655</v>
      </c>
      <c r="DX112">
        <v>86.875</v>
      </c>
      <c r="DY112" s="1">
        <v>41717</v>
      </c>
      <c r="DZ112">
        <v>124.15</v>
      </c>
      <c r="EA112" s="1">
        <v>41778</v>
      </c>
      <c r="EB112">
        <v>119.375</v>
      </c>
      <c r="EC112" s="1">
        <v>41807</v>
      </c>
      <c r="ED112">
        <v>124.925</v>
      </c>
      <c r="EE112" s="1">
        <v>41837</v>
      </c>
      <c r="EF112">
        <v>128.85</v>
      </c>
      <c r="EG112" s="1">
        <v>41899</v>
      </c>
      <c r="EH112">
        <v>105.1</v>
      </c>
      <c r="EI112" s="1">
        <v>41956</v>
      </c>
      <c r="EJ112">
        <v>91.275000000000006</v>
      </c>
      <c r="EK112" s="1">
        <v>42020</v>
      </c>
      <c r="EL112">
        <v>74.5</v>
      </c>
      <c r="EM112" s="1">
        <v>42082</v>
      </c>
      <c r="EN112">
        <v>58.125</v>
      </c>
      <c r="EO112" s="1">
        <v>42143</v>
      </c>
      <c r="EP112">
        <v>82.15</v>
      </c>
      <c r="EQ112" s="1">
        <v>42172</v>
      </c>
      <c r="ER112">
        <v>78</v>
      </c>
      <c r="ES112" s="1">
        <v>42201</v>
      </c>
      <c r="ET112">
        <v>76</v>
      </c>
      <c r="EU112" s="1">
        <v>42263</v>
      </c>
      <c r="EV112">
        <v>68.25</v>
      </c>
      <c r="EW112" s="1">
        <v>42321</v>
      </c>
      <c r="EX112">
        <v>54.8</v>
      </c>
      <c r="EY112" s="1">
        <v>42388</v>
      </c>
      <c r="EZ112">
        <v>62.85</v>
      </c>
      <c r="FA112" s="1">
        <v>42447</v>
      </c>
      <c r="FB112">
        <v>71.45</v>
      </c>
      <c r="FC112" s="1">
        <v>42509</v>
      </c>
      <c r="FD112">
        <v>80.424999999999997</v>
      </c>
      <c r="FE112" s="1">
        <v>42537</v>
      </c>
      <c r="FF112">
        <v>87.075000000000003</v>
      </c>
      <c r="FG112" s="1">
        <v>42569</v>
      </c>
      <c r="FH112">
        <v>77.825000000000003</v>
      </c>
      <c r="FI112" s="1">
        <v>42627</v>
      </c>
      <c r="FJ112">
        <v>54.924999999999997</v>
      </c>
      <c r="FK112" s="1">
        <v>42689</v>
      </c>
      <c r="FL112">
        <v>46.125</v>
      </c>
      <c r="FM112" s="1">
        <v>42754</v>
      </c>
      <c r="FN112">
        <v>65.424999999999997</v>
      </c>
      <c r="FO112" s="1">
        <v>42811</v>
      </c>
      <c r="FP112">
        <v>69.05</v>
      </c>
      <c r="FQ112" s="1">
        <v>42874</v>
      </c>
      <c r="FR112">
        <v>79.5</v>
      </c>
      <c r="FS112" s="1">
        <v>42901</v>
      </c>
      <c r="FT112">
        <v>82.05</v>
      </c>
      <c r="FU112" s="1">
        <v>42934</v>
      </c>
      <c r="FV112">
        <v>80.5</v>
      </c>
      <c r="FW112" s="1">
        <v>42993</v>
      </c>
      <c r="FX112">
        <v>60.975000000000001</v>
      </c>
      <c r="FY112" s="1">
        <v>43053</v>
      </c>
      <c r="FZ112">
        <v>59.975000000000001</v>
      </c>
      <c r="GA112" s="1">
        <v>43119</v>
      </c>
      <c r="GB112">
        <v>72.075000000000003</v>
      </c>
      <c r="GC112" s="1">
        <v>43178</v>
      </c>
      <c r="GD112">
        <v>63.15</v>
      </c>
      <c r="GE112" s="1">
        <v>43238</v>
      </c>
      <c r="GF112">
        <v>74.7</v>
      </c>
      <c r="GG112" s="1">
        <v>43266</v>
      </c>
      <c r="GH112">
        <v>81.724999999999994</v>
      </c>
      <c r="GI112" s="1">
        <v>43299</v>
      </c>
      <c r="GJ112">
        <v>67.2</v>
      </c>
      <c r="GK112" s="1">
        <v>43357</v>
      </c>
      <c r="GL112">
        <v>56.225000000000001</v>
      </c>
      <c r="GM112" s="1">
        <v>43417</v>
      </c>
      <c r="GN112">
        <v>57.3</v>
      </c>
      <c r="GO112" s="1">
        <v>43482</v>
      </c>
      <c r="GP112">
        <v>60.85</v>
      </c>
      <c r="GQ112" s="1">
        <v>43543</v>
      </c>
      <c r="GR112">
        <v>70.825000000000003</v>
      </c>
      <c r="GS112" s="1">
        <v>43602</v>
      </c>
      <c r="GT112">
        <v>92.375</v>
      </c>
      <c r="GU112" s="1">
        <v>43633</v>
      </c>
      <c r="GV112">
        <v>83.05</v>
      </c>
      <c r="GW112" s="1">
        <v>43664</v>
      </c>
      <c r="GX112">
        <v>82.775000000000006</v>
      </c>
      <c r="GY112" s="1">
        <v>43725</v>
      </c>
      <c r="GZ112">
        <v>62.1</v>
      </c>
      <c r="HA112" s="1">
        <v>43782</v>
      </c>
      <c r="HB112">
        <v>63.125</v>
      </c>
      <c r="HC112" s="1">
        <v>43846</v>
      </c>
      <c r="HD112">
        <v>66.875</v>
      </c>
    </row>
    <row r="113" spans="1:212" x14ac:dyDescent="0.3">
      <c r="A113" s="1">
        <v>38371</v>
      </c>
      <c r="B113">
        <v>75.775000000000006</v>
      </c>
      <c r="C113" s="1">
        <v>38429</v>
      </c>
      <c r="D113">
        <v>70.400000000000006</v>
      </c>
      <c r="E113" s="1">
        <v>38491</v>
      </c>
      <c r="F113">
        <v>73.474999999999994</v>
      </c>
      <c r="G113" s="1">
        <v>38520</v>
      </c>
      <c r="H113">
        <v>65.95</v>
      </c>
      <c r="I113" s="1">
        <v>38552</v>
      </c>
      <c r="J113">
        <v>67.55</v>
      </c>
      <c r="K113" s="1">
        <v>38610</v>
      </c>
      <c r="L113">
        <v>64.424999999999997</v>
      </c>
      <c r="M113" s="1">
        <v>38672</v>
      </c>
      <c r="N113">
        <v>63.1</v>
      </c>
      <c r="O113" s="1">
        <v>38737</v>
      </c>
      <c r="P113">
        <v>59.25</v>
      </c>
      <c r="Q113" s="1">
        <v>38796</v>
      </c>
      <c r="R113">
        <v>59</v>
      </c>
      <c r="S113" s="1">
        <v>38859</v>
      </c>
      <c r="T113">
        <v>67.525000000000006</v>
      </c>
      <c r="U113" s="1">
        <v>38884</v>
      </c>
      <c r="V113">
        <v>75.474999999999994</v>
      </c>
      <c r="W113" s="1">
        <v>38917</v>
      </c>
      <c r="X113">
        <v>67.8</v>
      </c>
      <c r="Y113" s="1">
        <v>38978</v>
      </c>
      <c r="Z113">
        <v>64.7</v>
      </c>
      <c r="AA113" s="1">
        <v>39036</v>
      </c>
      <c r="AB113">
        <v>60.95</v>
      </c>
      <c r="AC113" s="1">
        <v>39104</v>
      </c>
      <c r="AD113">
        <v>60.95</v>
      </c>
      <c r="AE113" s="1">
        <v>39161</v>
      </c>
      <c r="AF113">
        <v>64.075000000000003</v>
      </c>
      <c r="AG113" s="1">
        <v>39223</v>
      </c>
      <c r="AH113">
        <v>75.325000000000003</v>
      </c>
      <c r="AI113" s="1">
        <v>39251</v>
      </c>
      <c r="AJ113">
        <v>75.7</v>
      </c>
      <c r="AK113" s="1">
        <v>39282</v>
      </c>
      <c r="AL113">
        <v>73.599999999999994</v>
      </c>
      <c r="AM113" s="1">
        <v>39342</v>
      </c>
      <c r="AN113">
        <v>65.025000000000006</v>
      </c>
      <c r="AO113" s="1">
        <v>39400</v>
      </c>
      <c r="AP113">
        <v>52.95</v>
      </c>
      <c r="AQ113" s="1">
        <v>39465</v>
      </c>
      <c r="AR113">
        <v>54.975000000000001</v>
      </c>
      <c r="AS113" s="1">
        <v>39527</v>
      </c>
      <c r="AT113">
        <v>56.325000000000003</v>
      </c>
      <c r="AU113" s="1">
        <v>39588</v>
      </c>
      <c r="AV113">
        <v>76.55</v>
      </c>
      <c r="AW113" s="1">
        <v>39617</v>
      </c>
      <c r="AX113">
        <v>74.849999999999994</v>
      </c>
      <c r="AY113" s="1">
        <v>39647</v>
      </c>
      <c r="AZ113">
        <v>76.900000000000006</v>
      </c>
      <c r="BA113" s="1">
        <v>39708</v>
      </c>
      <c r="BB113">
        <v>68.275000000000006</v>
      </c>
      <c r="BC113" s="1">
        <v>39766</v>
      </c>
      <c r="BD113">
        <v>55.575000000000003</v>
      </c>
      <c r="BE113" s="1">
        <v>39833</v>
      </c>
      <c r="BF113">
        <v>59.725000000000001</v>
      </c>
      <c r="BG113" s="1">
        <v>39892</v>
      </c>
      <c r="BH113">
        <v>61.75</v>
      </c>
      <c r="BI113" s="1">
        <v>39953</v>
      </c>
      <c r="BJ113">
        <v>66.474999999999994</v>
      </c>
      <c r="BK113" s="1">
        <v>39982</v>
      </c>
      <c r="BL113">
        <v>59.924999999999997</v>
      </c>
      <c r="BM113" s="1">
        <v>40011</v>
      </c>
      <c r="BN113">
        <v>64.674999999999997</v>
      </c>
      <c r="BO113" s="1">
        <v>40074</v>
      </c>
      <c r="BP113">
        <v>50.8</v>
      </c>
      <c r="BQ113" s="1">
        <v>40133</v>
      </c>
      <c r="BR113">
        <v>54.95</v>
      </c>
      <c r="BS113" s="1">
        <v>40198</v>
      </c>
      <c r="BT113">
        <v>70.45</v>
      </c>
      <c r="BU113" s="1">
        <v>40259</v>
      </c>
      <c r="BV113">
        <v>73.099999999999994</v>
      </c>
      <c r="BW113" s="1">
        <v>40318</v>
      </c>
      <c r="BX113">
        <v>80.25</v>
      </c>
      <c r="BY113" s="1">
        <v>40347</v>
      </c>
      <c r="BZ113">
        <v>80.875</v>
      </c>
      <c r="CA113" s="1">
        <v>40378</v>
      </c>
      <c r="CB113">
        <v>81.625</v>
      </c>
      <c r="CC113" s="1">
        <v>40437</v>
      </c>
      <c r="CD113">
        <v>78.2</v>
      </c>
      <c r="CE113" s="1">
        <v>40498</v>
      </c>
      <c r="CF113">
        <v>68.325000000000003</v>
      </c>
      <c r="CG113" s="1">
        <v>40562</v>
      </c>
      <c r="CH113">
        <v>80</v>
      </c>
      <c r="CI113" s="1">
        <v>40620</v>
      </c>
      <c r="CJ113">
        <v>88.325000000000003</v>
      </c>
      <c r="CK113" s="1">
        <v>40682</v>
      </c>
      <c r="CL113">
        <v>91.325000000000003</v>
      </c>
      <c r="CM113" s="1">
        <v>40711</v>
      </c>
      <c r="CN113">
        <v>95.65</v>
      </c>
      <c r="CO113" s="1">
        <v>40743</v>
      </c>
      <c r="CP113">
        <v>99.65</v>
      </c>
      <c r="CQ113" s="1">
        <v>40802</v>
      </c>
      <c r="CR113">
        <v>87.35</v>
      </c>
      <c r="CS113" s="1">
        <v>40863</v>
      </c>
      <c r="CT113">
        <v>85.55</v>
      </c>
      <c r="CU113" s="1">
        <v>40928</v>
      </c>
      <c r="CV113">
        <v>85.325000000000003</v>
      </c>
      <c r="CW113" s="1">
        <v>40988</v>
      </c>
      <c r="CX113">
        <v>84.95</v>
      </c>
      <c r="CY113" s="1">
        <v>41050</v>
      </c>
      <c r="CZ113">
        <v>86.7</v>
      </c>
      <c r="DA113" s="1">
        <v>41078</v>
      </c>
      <c r="DB113">
        <v>95.45</v>
      </c>
      <c r="DC113" s="1">
        <v>41109</v>
      </c>
      <c r="DD113">
        <v>93.05</v>
      </c>
      <c r="DE113" s="1">
        <v>41169</v>
      </c>
      <c r="DF113">
        <v>73.375</v>
      </c>
      <c r="DG113" s="1">
        <v>41227</v>
      </c>
      <c r="DH113">
        <v>80.099999999999994</v>
      </c>
      <c r="DI113" s="1">
        <v>41292</v>
      </c>
      <c r="DJ113">
        <v>85.35</v>
      </c>
      <c r="DK113" s="1">
        <v>41353</v>
      </c>
      <c r="DL113">
        <v>77.875</v>
      </c>
      <c r="DM113" s="1">
        <v>41414</v>
      </c>
      <c r="DN113">
        <v>92.075000000000003</v>
      </c>
      <c r="DO113" s="1">
        <v>41443</v>
      </c>
      <c r="DP113">
        <v>98.7</v>
      </c>
      <c r="DQ113" s="1">
        <v>41474</v>
      </c>
      <c r="DR113">
        <v>96.474999999999994</v>
      </c>
      <c r="DS113" s="1">
        <v>41534</v>
      </c>
      <c r="DT113">
        <v>90.974999999999994</v>
      </c>
      <c r="DU113" s="1">
        <v>41592</v>
      </c>
      <c r="DV113">
        <v>85.6</v>
      </c>
      <c r="DW113" s="1">
        <v>41656</v>
      </c>
      <c r="DX113">
        <v>86.174999999999997</v>
      </c>
      <c r="DY113" s="1">
        <v>41718</v>
      </c>
      <c r="DZ113">
        <v>124.8</v>
      </c>
      <c r="EA113" s="1">
        <v>41779</v>
      </c>
      <c r="EB113">
        <v>118.6</v>
      </c>
      <c r="EC113" s="1">
        <v>41808</v>
      </c>
      <c r="ED113">
        <v>125.425</v>
      </c>
      <c r="EE113" s="1">
        <v>41838</v>
      </c>
      <c r="EF113">
        <v>127.075</v>
      </c>
      <c r="EG113" s="1">
        <v>41900</v>
      </c>
      <c r="EH113">
        <v>102.97499999999999</v>
      </c>
      <c r="EI113" s="1">
        <v>41957</v>
      </c>
      <c r="EJ113">
        <v>92.674999999999997</v>
      </c>
      <c r="EK113" s="1">
        <v>42024</v>
      </c>
      <c r="EL113">
        <v>71.775000000000006</v>
      </c>
      <c r="EM113" s="1">
        <v>42083</v>
      </c>
      <c r="EN113">
        <v>58.45</v>
      </c>
      <c r="EO113" s="1">
        <v>42144</v>
      </c>
      <c r="EP113">
        <v>82.55</v>
      </c>
      <c r="EQ113" s="1">
        <v>42173</v>
      </c>
      <c r="ER113">
        <v>78.025000000000006</v>
      </c>
      <c r="ES113" s="1">
        <v>42202</v>
      </c>
      <c r="ET113">
        <v>75.674999999999997</v>
      </c>
      <c r="EU113" s="1">
        <v>42264</v>
      </c>
      <c r="EV113">
        <v>70.575000000000003</v>
      </c>
      <c r="EW113" s="1">
        <v>42324</v>
      </c>
      <c r="EX113">
        <v>51.8</v>
      </c>
      <c r="EY113" s="1">
        <v>42389</v>
      </c>
      <c r="EZ113">
        <v>62.725000000000001</v>
      </c>
      <c r="FA113" s="1">
        <v>42450</v>
      </c>
      <c r="FB113">
        <v>69.349999999999994</v>
      </c>
      <c r="FC113" s="1">
        <v>42510</v>
      </c>
      <c r="FD113">
        <v>79.849999999999994</v>
      </c>
      <c r="FE113" s="1">
        <v>42538</v>
      </c>
      <c r="FF113">
        <v>86.174999999999997</v>
      </c>
      <c r="FG113" s="1">
        <v>42570</v>
      </c>
      <c r="FH113">
        <v>77.349999999999994</v>
      </c>
      <c r="FI113" s="1">
        <v>42628</v>
      </c>
      <c r="FJ113">
        <v>55.15</v>
      </c>
      <c r="FK113" s="1">
        <v>42690</v>
      </c>
      <c r="FL113">
        <v>48.024999999999999</v>
      </c>
      <c r="FM113" s="1">
        <v>42755</v>
      </c>
      <c r="FN113">
        <v>65.3</v>
      </c>
      <c r="FO113" s="1">
        <v>42814</v>
      </c>
      <c r="FP113">
        <v>68.650000000000006</v>
      </c>
      <c r="FQ113" s="1">
        <v>42877</v>
      </c>
      <c r="FR113">
        <v>79.349999999999994</v>
      </c>
      <c r="FS113" s="1">
        <v>42902</v>
      </c>
      <c r="FT113">
        <v>82.325000000000003</v>
      </c>
      <c r="FU113" s="1">
        <v>42935</v>
      </c>
      <c r="FV113">
        <v>82.575000000000003</v>
      </c>
      <c r="FW113" s="1">
        <v>42996</v>
      </c>
      <c r="FX113">
        <v>60</v>
      </c>
      <c r="FY113" s="1">
        <v>43054</v>
      </c>
      <c r="FZ113">
        <v>61.125</v>
      </c>
      <c r="GA113" s="1">
        <v>43122</v>
      </c>
      <c r="GB113">
        <v>71.8</v>
      </c>
      <c r="GC113" s="1">
        <v>43179</v>
      </c>
      <c r="GD113">
        <v>63.25</v>
      </c>
      <c r="GE113" s="1">
        <v>43241</v>
      </c>
      <c r="GF113">
        <v>74</v>
      </c>
      <c r="GG113" s="1">
        <v>43269</v>
      </c>
      <c r="GH113">
        <v>83.724999999999994</v>
      </c>
      <c r="GI113" s="1">
        <v>43300</v>
      </c>
      <c r="GJ113">
        <v>67.25</v>
      </c>
      <c r="GK113" s="1">
        <v>43360</v>
      </c>
      <c r="GL113">
        <v>56.45</v>
      </c>
      <c r="GM113" s="1">
        <v>43418</v>
      </c>
      <c r="GN113">
        <v>57</v>
      </c>
      <c r="GO113" s="1">
        <v>43483</v>
      </c>
      <c r="GP113">
        <v>61.225000000000001</v>
      </c>
      <c r="GQ113" s="1">
        <v>43544</v>
      </c>
      <c r="GR113">
        <v>73.825000000000003</v>
      </c>
      <c r="GS113" s="1">
        <v>43605</v>
      </c>
      <c r="GT113">
        <v>91.75</v>
      </c>
      <c r="GU113" s="1">
        <v>43634</v>
      </c>
      <c r="GV113">
        <v>81.474999999999994</v>
      </c>
      <c r="GW113" s="1">
        <v>43665</v>
      </c>
      <c r="GX113">
        <v>83.875</v>
      </c>
      <c r="GY113" s="1">
        <v>43726</v>
      </c>
      <c r="GZ113">
        <v>62.924999999999997</v>
      </c>
      <c r="HA113" s="1">
        <v>43783</v>
      </c>
      <c r="HB113">
        <v>62.75</v>
      </c>
      <c r="HC113" s="1">
        <v>43847</v>
      </c>
      <c r="HD113">
        <v>67.674999999999997</v>
      </c>
    </row>
    <row r="114" spans="1:212" x14ac:dyDescent="0.3">
      <c r="A114" s="1">
        <v>38372</v>
      </c>
      <c r="B114">
        <v>74.349999999999994</v>
      </c>
      <c r="C114" s="1">
        <v>38432</v>
      </c>
      <c r="D114">
        <v>71.05</v>
      </c>
      <c r="E114" s="1">
        <v>38492</v>
      </c>
      <c r="F114">
        <v>72.275000000000006</v>
      </c>
      <c r="G114" s="1">
        <v>38523</v>
      </c>
      <c r="H114">
        <v>66.25</v>
      </c>
      <c r="I114" s="1">
        <v>38553</v>
      </c>
      <c r="J114">
        <v>67.974999999999994</v>
      </c>
      <c r="K114" s="1">
        <v>38611</v>
      </c>
      <c r="L114">
        <v>64.5</v>
      </c>
      <c r="M114" s="1">
        <v>38673</v>
      </c>
      <c r="N114">
        <v>62.1</v>
      </c>
      <c r="O114" s="1">
        <v>38740</v>
      </c>
      <c r="P114">
        <v>59.1</v>
      </c>
      <c r="Q114" s="1">
        <v>38797</v>
      </c>
      <c r="R114">
        <v>58.25</v>
      </c>
      <c r="S114" s="1">
        <v>38860</v>
      </c>
      <c r="T114">
        <v>66.05</v>
      </c>
      <c r="U114" s="1">
        <v>38887</v>
      </c>
      <c r="V114">
        <v>76.924999999999997</v>
      </c>
      <c r="W114" s="1">
        <v>38918</v>
      </c>
      <c r="X114">
        <v>67.400000000000006</v>
      </c>
      <c r="Y114" s="1">
        <v>38979</v>
      </c>
      <c r="Z114">
        <v>64.924999999999997</v>
      </c>
      <c r="AA114" s="1">
        <v>39037</v>
      </c>
      <c r="AB114">
        <v>62.05</v>
      </c>
      <c r="AC114" s="1">
        <v>39105</v>
      </c>
      <c r="AD114">
        <v>61.8</v>
      </c>
      <c r="AE114" s="1">
        <v>39162</v>
      </c>
      <c r="AF114">
        <v>63.375</v>
      </c>
      <c r="AG114" s="1">
        <v>39224</v>
      </c>
      <c r="AH114">
        <v>74.650000000000006</v>
      </c>
      <c r="AI114" s="1">
        <v>39252</v>
      </c>
      <c r="AJ114">
        <v>75.174999999999997</v>
      </c>
      <c r="AK114" s="1">
        <v>39283</v>
      </c>
      <c r="AL114">
        <v>73.875</v>
      </c>
      <c r="AM114" s="1">
        <v>39343</v>
      </c>
      <c r="AN114">
        <v>63.875</v>
      </c>
      <c r="AO114" s="1">
        <v>39401</v>
      </c>
      <c r="AP114">
        <v>52.8</v>
      </c>
      <c r="AQ114" s="1">
        <v>39469</v>
      </c>
      <c r="AR114">
        <v>55.274999999999999</v>
      </c>
      <c r="AS114" s="1">
        <v>39531</v>
      </c>
      <c r="AT114">
        <v>56.3</v>
      </c>
      <c r="AU114" s="1">
        <v>39589</v>
      </c>
      <c r="AV114">
        <v>76.5</v>
      </c>
      <c r="AW114" s="1">
        <v>39618</v>
      </c>
      <c r="AX114">
        <v>74.275000000000006</v>
      </c>
      <c r="AY114" s="1">
        <v>39650</v>
      </c>
      <c r="AZ114">
        <v>77.575000000000003</v>
      </c>
      <c r="BA114" s="1">
        <v>39709</v>
      </c>
      <c r="BB114">
        <v>67.825000000000003</v>
      </c>
      <c r="BC114" s="1">
        <v>39769</v>
      </c>
      <c r="BD114">
        <v>55.3</v>
      </c>
      <c r="BE114" s="1">
        <v>39834</v>
      </c>
      <c r="BF114">
        <v>59.325000000000003</v>
      </c>
      <c r="BG114" s="1">
        <v>39895</v>
      </c>
      <c r="BH114">
        <v>60.65</v>
      </c>
      <c r="BI114" s="1">
        <v>39954</v>
      </c>
      <c r="BJ114">
        <v>65.224999999999994</v>
      </c>
      <c r="BK114" s="1">
        <v>39983</v>
      </c>
      <c r="BL114">
        <v>61.424999999999997</v>
      </c>
      <c r="BM114" s="1">
        <v>40014</v>
      </c>
      <c r="BN114">
        <v>64.650000000000006</v>
      </c>
      <c r="BO114" s="1">
        <v>40077</v>
      </c>
      <c r="BP114">
        <v>50.15</v>
      </c>
      <c r="BQ114" s="1">
        <v>40134</v>
      </c>
      <c r="BR114">
        <v>56.4</v>
      </c>
      <c r="BS114" s="1">
        <v>40199</v>
      </c>
      <c r="BT114">
        <v>70.8</v>
      </c>
      <c r="BU114" s="1">
        <v>40260</v>
      </c>
      <c r="BV114">
        <v>71.924999999999997</v>
      </c>
      <c r="BW114" s="1">
        <v>40319</v>
      </c>
      <c r="BX114">
        <v>81.45</v>
      </c>
      <c r="BY114" s="1">
        <v>40350</v>
      </c>
      <c r="BZ114">
        <v>82</v>
      </c>
      <c r="CA114" s="1">
        <v>40379</v>
      </c>
      <c r="CB114">
        <v>80.025000000000006</v>
      </c>
      <c r="CC114" s="1">
        <v>40438</v>
      </c>
      <c r="CD114">
        <v>77.7</v>
      </c>
      <c r="CE114" s="1">
        <v>40499</v>
      </c>
      <c r="CF114">
        <v>68.625</v>
      </c>
      <c r="CG114" s="1">
        <v>40563</v>
      </c>
      <c r="CH114">
        <v>80.275000000000006</v>
      </c>
      <c r="CI114" s="1">
        <v>40623</v>
      </c>
      <c r="CJ114">
        <v>88.4</v>
      </c>
      <c r="CK114" s="1">
        <v>40683</v>
      </c>
      <c r="CL114">
        <v>91.974999999999994</v>
      </c>
      <c r="CM114" s="1">
        <v>40714</v>
      </c>
      <c r="CN114">
        <v>97.55</v>
      </c>
      <c r="CO114" s="1">
        <v>40744</v>
      </c>
      <c r="CP114">
        <v>97.85</v>
      </c>
      <c r="CQ114" s="1">
        <v>40805</v>
      </c>
      <c r="CR114">
        <v>87.65</v>
      </c>
      <c r="CS114" s="1">
        <v>40864</v>
      </c>
      <c r="CT114">
        <v>87.45</v>
      </c>
      <c r="CU114" s="1">
        <v>40931</v>
      </c>
      <c r="CV114">
        <v>86.474999999999994</v>
      </c>
      <c r="CW114" s="1">
        <v>40989</v>
      </c>
      <c r="CX114">
        <v>84.974999999999994</v>
      </c>
      <c r="CY114" s="1">
        <v>41051</v>
      </c>
      <c r="CZ114">
        <v>85.825000000000003</v>
      </c>
      <c r="DA114" s="1">
        <v>41079</v>
      </c>
      <c r="DB114">
        <v>95.1</v>
      </c>
      <c r="DC114" s="1">
        <v>41110</v>
      </c>
      <c r="DD114">
        <v>93.7</v>
      </c>
      <c r="DE114" s="1">
        <v>41170</v>
      </c>
      <c r="DF114">
        <v>74.099999999999994</v>
      </c>
      <c r="DG114" s="1">
        <v>41228</v>
      </c>
      <c r="DH114">
        <v>80.075000000000003</v>
      </c>
      <c r="DI114" s="1">
        <v>41296</v>
      </c>
      <c r="DJ114">
        <v>85.7</v>
      </c>
      <c r="DK114" s="1">
        <v>41354</v>
      </c>
      <c r="DL114">
        <v>78.349999999999994</v>
      </c>
      <c r="DM114" s="1">
        <v>41415</v>
      </c>
      <c r="DN114">
        <v>92.4</v>
      </c>
      <c r="DO114" s="1">
        <v>41444</v>
      </c>
      <c r="DP114">
        <v>99.974999999999994</v>
      </c>
      <c r="DQ114" s="1">
        <v>41477</v>
      </c>
      <c r="DR114">
        <v>97.125</v>
      </c>
      <c r="DS114" s="1">
        <v>41535</v>
      </c>
      <c r="DT114">
        <v>91.724999999999994</v>
      </c>
      <c r="DU114" s="1">
        <v>41593</v>
      </c>
      <c r="DV114">
        <v>85.9</v>
      </c>
      <c r="DW114" s="1">
        <v>41660</v>
      </c>
      <c r="DX114">
        <v>85.974999999999994</v>
      </c>
      <c r="DY114" s="1">
        <v>41719</v>
      </c>
      <c r="DZ114">
        <v>125.675</v>
      </c>
      <c r="EA114" s="1">
        <v>41780</v>
      </c>
      <c r="EB114">
        <v>119.925</v>
      </c>
      <c r="EC114" s="1">
        <v>41809</v>
      </c>
      <c r="ED114">
        <v>128.05000000000001</v>
      </c>
      <c r="EE114" s="1">
        <v>41841</v>
      </c>
      <c r="EF114">
        <v>125.1</v>
      </c>
      <c r="EG114" s="1">
        <v>41901</v>
      </c>
      <c r="EH114">
        <v>105.97499999999999</v>
      </c>
      <c r="EI114" s="1">
        <v>41960</v>
      </c>
      <c r="EJ114">
        <v>93</v>
      </c>
      <c r="EK114" s="1">
        <v>42025</v>
      </c>
      <c r="EL114">
        <v>72.349999999999994</v>
      </c>
      <c r="EM114" s="1">
        <v>42086</v>
      </c>
      <c r="EN114">
        <v>59.25</v>
      </c>
      <c r="EO114" s="1">
        <v>42145</v>
      </c>
      <c r="EP114">
        <v>83.775000000000006</v>
      </c>
      <c r="EQ114" s="1">
        <v>42174</v>
      </c>
      <c r="ER114">
        <v>75.75</v>
      </c>
      <c r="ES114" s="1">
        <v>42205</v>
      </c>
      <c r="ET114">
        <v>74.900000000000006</v>
      </c>
      <c r="EU114" s="1">
        <v>42265</v>
      </c>
      <c r="EV114">
        <v>71.05</v>
      </c>
      <c r="EW114" s="1">
        <v>42325</v>
      </c>
      <c r="EX114">
        <v>54.174999999999997</v>
      </c>
      <c r="EY114" s="1">
        <v>42390</v>
      </c>
      <c r="EZ114">
        <v>63.75</v>
      </c>
      <c r="FA114" s="1">
        <v>42451</v>
      </c>
      <c r="FB114">
        <v>70.150000000000006</v>
      </c>
      <c r="FC114" s="1">
        <v>42513</v>
      </c>
      <c r="FD114">
        <v>79.075000000000003</v>
      </c>
      <c r="FE114" s="1">
        <v>42541</v>
      </c>
      <c r="FF114">
        <v>86.424999999999997</v>
      </c>
      <c r="FG114" s="1">
        <v>42571</v>
      </c>
      <c r="FH114">
        <v>76.2</v>
      </c>
      <c r="FI114" s="1">
        <v>42629</v>
      </c>
      <c r="FJ114">
        <v>55.475000000000001</v>
      </c>
      <c r="FK114" s="1">
        <v>42691</v>
      </c>
      <c r="FL114">
        <v>47.45</v>
      </c>
      <c r="FM114" s="1">
        <v>42758</v>
      </c>
      <c r="FN114">
        <v>65</v>
      </c>
      <c r="FO114" s="1">
        <v>42815</v>
      </c>
      <c r="FP114">
        <v>68</v>
      </c>
      <c r="FQ114" s="1">
        <v>42878</v>
      </c>
      <c r="FR114">
        <v>80.150000000000006</v>
      </c>
      <c r="FS114" s="1">
        <v>42905</v>
      </c>
      <c r="FT114">
        <v>83.9</v>
      </c>
      <c r="FU114" s="1">
        <v>42936</v>
      </c>
      <c r="FV114">
        <v>81.099999999999994</v>
      </c>
      <c r="FW114" s="1">
        <v>42997</v>
      </c>
      <c r="FX114">
        <v>60.125</v>
      </c>
      <c r="FY114" s="1">
        <v>43055</v>
      </c>
      <c r="FZ114">
        <v>60.1</v>
      </c>
      <c r="GA114" s="1">
        <v>43123</v>
      </c>
      <c r="GB114">
        <v>72.25</v>
      </c>
      <c r="GC114" s="1">
        <v>43180</v>
      </c>
      <c r="GD114">
        <v>62.575000000000003</v>
      </c>
      <c r="GE114" s="1">
        <v>43242</v>
      </c>
      <c r="GF114">
        <v>73.125</v>
      </c>
      <c r="GG114" s="1">
        <v>43270</v>
      </c>
      <c r="GH114">
        <v>81.875</v>
      </c>
      <c r="GI114" s="1">
        <v>43301</v>
      </c>
      <c r="GJ114">
        <v>66.45</v>
      </c>
      <c r="GK114" s="1">
        <v>43361</v>
      </c>
      <c r="GL114">
        <v>59.174999999999997</v>
      </c>
      <c r="GM114" s="1">
        <v>43419</v>
      </c>
      <c r="GN114">
        <v>57.075000000000003</v>
      </c>
      <c r="GO114" s="1">
        <v>43487</v>
      </c>
      <c r="GP114">
        <v>61.475000000000001</v>
      </c>
      <c r="GQ114" s="1">
        <v>43545</v>
      </c>
      <c r="GR114">
        <v>78.325000000000003</v>
      </c>
      <c r="GS114" s="1">
        <v>43606</v>
      </c>
      <c r="GT114">
        <v>90.1</v>
      </c>
      <c r="GU114" s="1">
        <v>43635</v>
      </c>
      <c r="GV114">
        <v>81.625</v>
      </c>
      <c r="GW114" s="1">
        <v>43668</v>
      </c>
      <c r="GX114">
        <v>83.224999999999994</v>
      </c>
      <c r="GY114" s="1">
        <v>43727</v>
      </c>
      <c r="GZ114">
        <v>61.4</v>
      </c>
      <c r="HA114" s="1">
        <v>43784</v>
      </c>
      <c r="HB114">
        <v>63.2</v>
      </c>
      <c r="HC114" s="1">
        <v>43851</v>
      </c>
      <c r="HD114">
        <v>67.349999999999994</v>
      </c>
    </row>
    <row r="115" spans="1:212" x14ac:dyDescent="0.3">
      <c r="A115" s="1">
        <v>38373</v>
      </c>
      <c r="B115">
        <v>75.875</v>
      </c>
      <c r="C115" s="1">
        <v>38433</v>
      </c>
      <c r="D115">
        <v>70.575000000000003</v>
      </c>
      <c r="E115" s="1">
        <v>38495</v>
      </c>
      <c r="F115">
        <v>71.599999999999994</v>
      </c>
      <c r="G115" s="1">
        <v>38524</v>
      </c>
      <c r="H115">
        <v>66.099999999999994</v>
      </c>
      <c r="I115" s="1">
        <v>38554</v>
      </c>
      <c r="J115">
        <v>68.224999999999994</v>
      </c>
      <c r="K115" s="1">
        <v>38614</v>
      </c>
      <c r="L115">
        <v>64.974999999999994</v>
      </c>
      <c r="M115" s="1">
        <v>38674</v>
      </c>
      <c r="N115">
        <v>62.625</v>
      </c>
      <c r="O115" s="1">
        <v>38741</v>
      </c>
      <c r="P115">
        <v>57.774999999999999</v>
      </c>
      <c r="Q115" s="1">
        <v>38798</v>
      </c>
      <c r="R115">
        <v>57.2</v>
      </c>
      <c r="S115" s="1">
        <v>38861</v>
      </c>
      <c r="T115">
        <v>66.45</v>
      </c>
      <c r="U115" s="1">
        <v>38888</v>
      </c>
      <c r="V115">
        <v>75.625</v>
      </c>
      <c r="W115" s="1">
        <v>38919</v>
      </c>
      <c r="X115">
        <v>67.375</v>
      </c>
      <c r="Y115" s="1">
        <v>38980</v>
      </c>
      <c r="Z115">
        <v>64.174999999999997</v>
      </c>
      <c r="AA115" s="1">
        <v>39038</v>
      </c>
      <c r="AB115">
        <v>61.25</v>
      </c>
      <c r="AC115" s="1">
        <v>39106</v>
      </c>
      <c r="AD115">
        <v>62.825000000000003</v>
      </c>
      <c r="AE115" s="1">
        <v>39163</v>
      </c>
      <c r="AF115">
        <v>63.8</v>
      </c>
      <c r="AG115" s="1">
        <v>39225</v>
      </c>
      <c r="AH115">
        <v>74.625</v>
      </c>
      <c r="AI115" s="1">
        <v>39253</v>
      </c>
      <c r="AJ115">
        <v>74.724999999999994</v>
      </c>
      <c r="AK115" s="1">
        <v>39286</v>
      </c>
      <c r="AL115">
        <v>74.55</v>
      </c>
      <c r="AM115" s="1">
        <v>39344</v>
      </c>
      <c r="AN115">
        <v>63.2</v>
      </c>
      <c r="AO115" s="1">
        <v>39402</v>
      </c>
      <c r="AP115">
        <v>52.524999999999999</v>
      </c>
      <c r="AQ115" s="1">
        <v>39470</v>
      </c>
      <c r="AR115">
        <v>55.25</v>
      </c>
      <c r="AS115" s="1">
        <v>39532</v>
      </c>
      <c r="AT115">
        <v>57.9</v>
      </c>
      <c r="AU115" s="1">
        <v>39590</v>
      </c>
      <c r="AV115">
        <v>76.95</v>
      </c>
      <c r="AW115" s="1">
        <v>39619</v>
      </c>
      <c r="AX115">
        <v>77.174999999999997</v>
      </c>
      <c r="AY115" s="1">
        <v>39651</v>
      </c>
      <c r="AZ115">
        <v>78.75</v>
      </c>
      <c r="BA115" s="1">
        <v>39710</v>
      </c>
      <c r="BB115">
        <v>68.2</v>
      </c>
      <c r="BC115" s="1">
        <v>39770</v>
      </c>
      <c r="BD115">
        <v>55.45</v>
      </c>
      <c r="BE115" s="1">
        <v>39835</v>
      </c>
      <c r="BF115">
        <v>59.65</v>
      </c>
      <c r="BG115" s="1">
        <v>39896</v>
      </c>
      <c r="BH115">
        <v>61.35</v>
      </c>
      <c r="BI115" s="1">
        <v>39955</v>
      </c>
      <c r="BJ115">
        <v>65.974999999999994</v>
      </c>
      <c r="BK115" s="1">
        <v>39986</v>
      </c>
      <c r="BL115">
        <v>60.45</v>
      </c>
      <c r="BM115" s="1">
        <v>40015</v>
      </c>
      <c r="BN115">
        <v>62.5</v>
      </c>
      <c r="BO115" s="1">
        <v>40078</v>
      </c>
      <c r="BP115">
        <v>49.875</v>
      </c>
      <c r="BQ115" s="1">
        <v>40135</v>
      </c>
      <c r="BR115">
        <v>56.45</v>
      </c>
      <c r="BS115" s="1">
        <v>40200</v>
      </c>
      <c r="BT115">
        <v>69.849999999999994</v>
      </c>
      <c r="BU115" s="1">
        <v>40261</v>
      </c>
      <c r="BV115">
        <v>71.125</v>
      </c>
      <c r="BW115" s="1">
        <v>40322</v>
      </c>
      <c r="BX115">
        <v>81.875</v>
      </c>
      <c r="BY115" s="1">
        <v>40351</v>
      </c>
      <c r="BZ115">
        <v>81.95</v>
      </c>
      <c r="CA115" s="1">
        <v>40380</v>
      </c>
      <c r="CB115">
        <v>81.5</v>
      </c>
      <c r="CC115" s="1">
        <v>40441</v>
      </c>
      <c r="CD115">
        <v>78.525000000000006</v>
      </c>
      <c r="CE115" s="1">
        <v>40500</v>
      </c>
      <c r="CF115">
        <v>68.650000000000006</v>
      </c>
      <c r="CG115" s="1">
        <v>40564</v>
      </c>
      <c r="CH115">
        <v>80.325000000000003</v>
      </c>
      <c r="CI115" s="1">
        <v>40624</v>
      </c>
      <c r="CJ115">
        <v>89.7</v>
      </c>
      <c r="CK115" s="1">
        <v>40686</v>
      </c>
      <c r="CL115">
        <v>89.25</v>
      </c>
      <c r="CM115" s="1">
        <v>40715</v>
      </c>
      <c r="CN115">
        <v>99</v>
      </c>
      <c r="CO115" s="1">
        <v>40745</v>
      </c>
      <c r="CP115">
        <v>98.1</v>
      </c>
      <c r="CQ115" s="1">
        <v>40806</v>
      </c>
      <c r="CR115">
        <v>89.025000000000006</v>
      </c>
      <c r="CS115" s="1">
        <v>40865</v>
      </c>
      <c r="CT115">
        <v>87.474999999999994</v>
      </c>
      <c r="CU115" s="1">
        <v>40932</v>
      </c>
      <c r="CV115">
        <v>86.025000000000006</v>
      </c>
      <c r="CW115" s="1">
        <v>40990</v>
      </c>
      <c r="CX115">
        <v>85.4</v>
      </c>
      <c r="CY115" s="1">
        <v>41052</v>
      </c>
      <c r="CZ115">
        <v>84.424999999999997</v>
      </c>
      <c r="DA115" s="1">
        <v>41080</v>
      </c>
      <c r="DB115">
        <v>94.75</v>
      </c>
      <c r="DC115" s="1">
        <v>41113</v>
      </c>
      <c r="DD115">
        <v>93.325000000000003</v>
      </c>
      <c r="DE115" s="1">
        <v>41171</v>
      </c>
      <c r="DF115">
        <v>74.75</v>
      </c>
      <c r="DG115" s="1">
        <v>41229</v>
      </c>
      <c r="DH115">
        <v>80.325000000000003</v>
      </c>
      <c r="DI115" s="1">
        <v>41297</v>
      </c>
      <c r="DJ115">
        <v>85.974999999999994</v>
      </c>
      <c r="DK115" s="1">
        <v>41355</v>
      </c>
      <c r="DL115">
        <v>78.05</v>
      </c>
      <c r="DM115" s="1">
        <v>41416</v>
      </c>
      <c r="DN115">
        <v>94.55</v>
      </c>
      <c r="DO115" s="1">
        <v>41445</v>
      </c>
      <c r="DP115">
        <v>100.25</v>
      </c>
      <c r="DQ115" s="1">
        <v>41478</v>
      </c>
      <c r="DR115">
        <v>99.174999999999997</v>
      </c>
      <c r="DS115" s="1">
        <v>41536</v>
      </c>
      <c r="DT115">
        <v>91.15</v>
      </c>
      <c r="DU115" s="1">
        <v>41596</v>
      </c>
      <c r="DV115">
        <v>85.6</v>
      </c>
      <c r="DW115" s="1">
        <v>41661</v>
      </c>
      <c r="DX115">
        <v>85.55</v>
      </c>
      <c r="DY115" s="1">
        <v>41722</v>
      </c>
      <c r="DZ115">
        <v>124.65</v>
      </c>
      <c r="EA115" s="1">
        <v>41781</v>
      </c>
      <c r="EB115">
        <v>117.6</v>
      </c>
      <c r="EC115" s="1">
        <v>41810</v>
      </c>
      <c r="ED115">
        <v>127.825</v>
      </c>
      <c r="EE115" s="1">
        <v>41842</v>
      </c>
      <c r="EF115">
        <v>127.575</v>
      </c>
      <c r="EG115" s="1">
        <v>41904</v>
      </c>
      <c r="EH115">
        <v>107.3</v>
      </c>
      <c r="EI115" s="1">
        <v>41961</v>
      </c>
      <c r="EJ115">
        <v>91.55</v>
      </c>
      <c r="EK115" s="1">
        <v>42026</v>
      </c>
      <c r="EL115">
        <v>71.599999999999994</v>
      </c>
      <c r="EM115" s="1">
        <v>42087</v>
      </c>
      <c r="EN115">
        <v>58.6</v>
      </c>
      <c r="EO115" s="1">
        <v>42146</v>
      </c>
      <c r="EP115">
        <v>83.724999999999994</v>
      </c>
      <c r="EQ115" s="1">
        <v>42177</v>
      </c>
      <c r="ER115">
        <v>74.224999999999994</v>
      </c>
      <c r="ES115" s="1">
        <v>42206</v>
      </c>
      <c r="ET115">
        <v>75.875</v>
      </c>
      <c r="EU115" s="1">
        <v>42268</v>
      </c>
      <c r="EV115">
        <v>71.625</v>
      </c>
      <c r="EW115" s="1">
        <v>42326</v>
      </c>
      <c r="EX115">
        <v>54.375</v>
      </c>
      <c r="EY115" s="1">
        <v>42391</v>
      </c>
      <c r="EZ115">
        <v>63</v>
      </c>
      <c r="FA115" s="1">
        <v>42452</v>
      </c>
      <c r="FB115">
        <v>69.674999999999997</v>
      </c>
      <c r="FC115" s="1">
        <v>42514</v>
      </c>
      <c r="FD115">
        <v>79.674999999999997</v>
      </c>
      <c r="FE115" s="1">
        <v>42542</v>
      </c>
      <c r="FF115">
        <v>86.2</v>
      </c>
      <c r="FG115" s="1">
        <v>42572</v>
      </c>
      <c r="FH115">
        <v>74.45</v>
      </c>
      <c r="FI115" s="1">
        <v>42632</v>
      </c>
      <c r="FJ115">
        <v>54.924999999999997</v>
      </c>
      <c r="FK115" s="1">
        <v>42692</v>
      </c>
      <c r="FL115">
        <v>47.8</v>
      </c>
      <c r="FM115" s="1">
        <v>42759</v>
      </c>
      <c r="FN115">
        <v>65.224999999999994</v>
      </c>
      <c r="FO115" s="1">
        <v>42816</v>
      </c>
      <c r="FP115">
        <v>68.150000000000006</v>
      </c>
      <c r="FQ115" s="1">
        <v>42879</v>
      </c>
      <c r="FR115">
        <v>80.2</v>
      </c>
      <c r="FS115" s="1">
        <v>42906</v>
      </c>
      <c r="FT115">
        <v>85</v>
      </c>
      <c r="FU115" s="1">
        <v>42937</v>
      </c>
      <c r="FV115">
        <v>81.099999999999994</v>
      </c>
      <c r="FW115" s="1">
        <v>42998</v>
      </c>
      <c r="FX115">
        <v>58.65</v>
      </c>
      <c r="FY115" s="1">
        <v>43056</v>
      </c>
      <c r="FZ115">
        <v>60.65</v>
      </c>
      <c r="GA115" s="1">
        <v>43124</v>
      </c>
      <c r="GB115">
        <v>72.924999999999997</v>
      </c>
      <c r="GC115" s="1">
        <v>43181</v>
      </c>
      <c r="GD115">
        <v>61.325000000000003</v>
      </c>
      <c r="GE115" s="1">
        <v>43243</v>
      </c>
      <c r="GF115">
        <v>74.599999999999994</v>
      </c>
      <c r="GG115" s="1">
        <v>43271</v>
      </c>
      <c r="GH115">
        <v>80.025000000000006</v>
      </c>
      <c r="GI115" s="1">
        <v>43304</v>
      </c>
      <c r="GJ115">
        <v>66.424999999999997</v>
      </c>
      <c r="GK115" s="1">
        <v>43362</v>
      </c>
      <c r="GL115">
        <v>60</v>
      </c>
      <c r="GM115" s="1">
        <v>43420</v>
      </c>
      <c r="GN115">
        <v>60.075000000000003</v>
      </c>
      <c r="GO115" s="1">
        <v>43488</v>
      </c>
      <c r="GP115">
        <v>60.774999999999999</v>
      </c>
      <c r="GQ115" s="1">
        <v>43546</v>
      </c>
      <c r="GR115">
        <v>78.325000000000003</v>
      </c>
      <c r="GS115" s="1">
        <v>43607</v>
      </c>
      <c r="GT115">
        <v>89.65</v>
      </c>
      <c r="GU115" s="1">
        <v>43636</v>
      </c>
      <c r="GV115">
        <v>79.25</v>
      </c>
      <c r="GW115" s="1">
        <v>43669</v>
      </c>
      <c r="GX115">
        <v>86.174999999999997</v>
      </c>
      <c r="GY115" s="1">
        <v>43728</v>
      </c>
      <c r="GZ115">
        <v>60.35</v>
      </c>
      <c r="HA115" s="1">
        <v>43787</v>
      </c>
      <c r="HB115">
        <v>62.75</v>
      </c>
      <c r="HC115" s="1">
        <v>43852</v>
      </c>
      <c r="HD115">
        <v>67.55</v>
      </c>
    </row>
    <row r="116" spans="1:212" x14ac:dyDescent="0.3">
      <c r="A116" s="1">
        <v>38376</v>
      </c>
      <c r="B116">
        <v>75.424999999999997</v>
      </c>
      <c r="C116" s="1">
        <v>38434</v>
      </c>
      <c r="D116">
        <v>70.150000000000006</v>
      </c>
      <c r="E116" s="1">
        <v>38496</v>
      </c>
      <c r="F116">
        <v>71.95</v>
      </c>
      <c r="G116" s="1">
        <v>38525</v>
      </c>
      <c r="H116">
        <v>66.125</v>
      </c>
      <c r="I116" s="1">
        <v>38555</v>
      </c>
      <c r="J116">
        <v>68.224999999999994</v>
      </c>
      <c r="K116" s="1">
        <v>38615</v>
      </c>
      <c r="L116">
        <v>65.775000000000006</v>
      </c>
      <c r="M116" s="1">
        <v>38677</v>
      </c>
      <c r="N116">
        <v>60.65</v>
      </c>
      <c r="O116" s="1">
        <v>38742</v>
      </c>
      <c r="P116">
        <v>57.35</v>
      </c>
      <c r="Q116" s="1">
        <v>38799</v>
      </c>
      <c r="R116">
        <v>58.225000000000001</v>
      </c>
      <c r="S116" s="1">
        <v>38862</v>
      </c>
      <c r="T116">
        <v>65.95</v>
      </c>
      <c r="U116" s="1">
        <v>38889</v>
      </c>
      <c r="V116">
        <v>74.525000000000006</v>
      </c>
      <c r="W116" s="1">
        <v>38922</v>
      </c>
      <c r="X116">
        <v>67.7</v>
      </c>
      <c r="Y116" s="1">
        <v>38981</v>
      </c>
      <c r="Z116">
        <v>63.85</v>
      </c>
      <c r="AA116" s="1">
        <v>39041</v>
      </c>
      <c r="AB116">
        <v>62.05</v>
      </c>
      <c r="AC116" s="1">
        <v>39107</v>
      </c>
      <c r="AD116">
        <v>63.35</v>
      </c>
      <c r="AE116" s="1">
        <v>39164</v>
      </c>
      <c r="AF116">
        <v>63.575000000000003</v>
      </c>
      <c r="AG116" s="1">
        <v>39226</v>
      </c>
      <c r="AH116">
        <v>74.95</v>
      </c>
      <c r="AI116" s="1">
        <v>39254</v>
      </c>
      <c r="AJ116">
        <v>74.8</v>
      </c>
      <c r="AK116" s="1">
        <v>39287</v>
      </c>
      <c r="AL116">
        <v>74.150000000000006</v>
      </c>
      <c r="AM116" s="1">
        <v>39345</v>
      </c>
      <c r="AN116">
        <v>62.375</v>
      </c>
      <c r="AO116" s="1">
        <v>39405</v>
      </c>
      <c r="AP116">
        <v>52</v>
      </c>
      <c r="AQ116" s="1">
        <v>39471</v>
      </c>
      <c r="AR116">
        <v>56</v>
      </c>
      <c r="AS116" s="1">
        <v>39533</v>
      </c>
      <c r="AT116">
        <v>57.424999999999997</v>
      </c>
      <c r="AU116" s="1">
        <v>39591</v>
      </c>
      <c r="AV116">
        <v>77.849999999999994</v>
      </c>
      <c r="AW116" s="1">
        <v>39622</v>
      </c>
      <c r="AX116">
        <v>76.25</v>
      </c>
      <c r="AY116" s="1">
        <v>39652</v>
      </c>
      <c r="AZ116">
        <v>78.400000000000006</v>
      </c>
      <c r="BA116" s="1">
        <v>39713</v>
      </c>
      <c r="BB116">
        <v>68.650000000000006</v>
      </c>
      <c r="BC116" s="1">
        <v>39771</v>
      </c>
      <c r="BD116">
        <v>55.924999999999997</v>
      </c>
      <c r="BE116" s="1">
        <v>39836</v>
      </c>
      <c r="BF116">
        <v>58.924999999999997</v>
      </c>
      <c r="BG116" s="1">
        <v>39897</v>
      </c>
      <c r="BH116">
        <v>61.25</v>
      </c>
      <c r="BI116" s="1">
        <v>39959</v>
      </c>
      <c r="BJ116">
        <v>65.55</v>
      </c>
      <c r="BK116" s="1">
        <v>39987</v>
      </c>
      <c r="BL116">
        <v>60.125</v>
      </c>
      <c r="BM116" s="1">
        <v>40016</v>
      </c>
      <c r="BN116">
        <v>62.1</v>
      </c>
      <c r="BO116" s="1">
        <v>40079</v>
      </c>
      <c r="BP116">
        <v>50.924999999999997</v>
      </c>
      <c r="BQ116" s="1">
        <v>40136</v>
      </c>
      <c r="BR116">
        <v>55.975000000000001</v>
      </c>
      <c r="BS116" s="1">
        <v>40203</v>
      </c>
      <c r="BT116">
        <v>68.375</v>
      </c>
      <c r="BU116" s="1">
        <v>40262</v>
      </c>
      <c r="BV116">
        <v>70.125</v>
      </c>
      <c r="BW116" s="1">
        <v>40323</v>
      </c>
      <c r="BX116">
        <v>81.150000000000006</v>
      </c>
      <c r="BY116" s="1">
        <v>40352</v>
      </c>
      <c r="BZ116">
        <v>81.45</v>
      </c>
      <c r="CA116" s="1">
        <v>40381</v>
      </c>
      <c r="CB116">
        <v>82.625</v>
      </c>
      <c r="CC116" s="1">
        <v>40442</v>
      </c>
      <c r="CD116">
        <v>79.3</v>
      </c>
      <c r="CE116" s="1">
        <v>40501</v>
      </c>
      <c r="CF116">
        <v>69.125</v>
      </c>
      <c r="CG116" s="1">
        <v>40567</v>
      </c>
      <c r="CH116">
        <v>80.650000000000006</v>
      </c>
      <c r="CI116" s="1">
        <v>40625</v>
      </c>
      <c r="CJ116">
        <v>90.075000000000003</v>
      </c>
      <c r="CK116" s="1">
        <v>40687</v>
      </c>
      <c r="CL116">
        <v>87.45</v>
      </c>
      <c r="CM116" s="1">
        <v>40716</v>
      </c>
      <c r="CN116">
        <v>98.275000000000006</v>
      </c>
      <c r="CO116" s="1">
        <v>40746</v>
      </c>
      <c r="CP116">
        <v>100.825</v>
      </c>
      <c r="CQ116" s="1">
        <v>40807</v>
      </c>
      <c r="CR116">
        <v>89.275000000000006</v>
      </c>
      <c r="CS116" s="1">
        <v>40868</v>
      </c>
      <c r="CT116">
        <v>87.95</v>
      </c>
      <c r="CU116" s="1">
        <v>40933</v>
      </c>
      <c r="CV116">
        <v>86.625</v>
      </c>
      <c r="CW116" s="1">
        <v>40991</v>
      </c>
      <c r="CX116">
        <v>85.025000000000006</v>
      </c>
      <c r="CY116" s="1">
        <v>41053</v>
      </c>
      <c r="CZ116">
        <v>84.2</v>
      </c>
      <c r="DA116" s="1">
        <v>41081</v>
      </c>
      <c r="DB116">
        <v>95.6</v>
      </c>
      <c r="DC116" s="1">
        <v>41114</v>
      </c>
      <c r="DD116">
        <v>92.924999999999997</v>
      </c>
      <c r="DE116" s="1">
        <v>41172</v>
      </c>
      <c r="DF116">
        <v>74.849999999999994</v>
      </c>
      <c r="DG116" s="1">
        <v>41232</v>
      </c>
      <c r="DH116">
        <v>81.45</v>
      </c>
      <c r="DI116" s="1">
        <v>41298</v>
      </c>
      <c r="DJ116">
        <v>87.05</v>
      </c>
      <c r="DK116" s="1">
        <v>41358</v>
      </c>
      <c r="DL116">
        <v>78.474999999999994</v>
      </c>
      <c r="DM116" s="1">
        <v>41417</v>
      </c>
      <c r="DN116">
        <v>94.2</v>
      </c>
      <c r="DO116" s="1">
        <v>41446</v>
      </c>
      <c r="DP116">
        <v>99.75</v>
      </c>
      <c r="DQ116" s="1">
        <v>41479</v>
      </c>
      <c r="DR116">
        <v>98.924999999999997</v>
      </c>
      <c r="DS116" s="1">
        <v>41537</v>
      </c>
      <c r="DT116">
        <v>90.05</v>
      </c>
      <c r="DU116" s="1">
        <v>41597</v>
      </c>
      <c r="DV116">
        <v>85.424999999999997</v>
      </c>
      <c r="DW116" s="1">
        <v>41662</v>
      </c>
      <c r="DX116">
        <v>85.575000000000003</v>
      </c>
      <c r="DY116" s="1">
        <v>41723</v>
      </c>
      <c r="DZ116">
        <v>121.65</v>
      </c>
      <c r="EA116" s="1">
        <v>41782</v>
      </c>
      <c r="EB116">
        <v>116.85</v>
      </c>
      <c r="EC116" s="1">
        <v>41813</v>
      </c>
      <c r="ED116">
        <v>128.30000000000001</v>
      </c>
      <c r="EE116" s="1">
        <v>41843</v>
      </c>
      <c r="EF116">
        <v>124.575</v>
      </c>
      <c r="EG116" s="1">
        <v>41905</v>
      </c>
      <c r="EH116">
        <v>107.875</v>
      </c>
      <c r="EI116" s="1">
        <v>41962</v>
      </c>
      <c r="EJ116">
        <v>91.775000000000006</v>
      </c>
      <c r="EK116" s="1">
        <v>42027</v>
      </c>
      <c r="EL116">
        <v>69.3</v>
      </c>
      <c r="EM116" s="1">
        <v>42088</v>
      </c>
      <c r="EN116">
        <v>59.825000000000003</v>
      </c>
      <c r="EO116" s="1">
        <v>42150</v>
      </c>
      <c r="EP116">
        <v>83.174999999999997</v>
      </c>
      <c r="EQ116" s="1">
        <v>42178</v>
      </c>
      <c r="ER116">
        <v>74.349999999999994</v>
      </c>
      <c r="ES116" s="1">
        <v>42207</v>
      </c>
      <c r="ET116">
        <v>78.525000000000006</v>
      </c>
      <c r="EU116" s="1">
        <v>42269</v>
      </c>
      <c r="EV116">
        <v>71</v>
      </c>
      <c r="EW116" s="1">
        <v>42327</v>
      </c>
      <c r="EX116">
        <v>55.4</v>
      </c>
      <c r="EY116" s="1">
        <v>42394</v>
      </c>
      <c r="EZ116">
        <v>63.524999999999999</v>
      </c>
      <c r="FA116" s="1">
        <v>42453</v>
      </c>
      <c r="FB116">
        <v>69.625</v>
      </c>
      <c r="FC116" s="1">
        <v>42515</v>
      </c>
      <c r="FD116">
        <v>80.174999999999997</v>
      </c>
      <c r="FE116" s="1">
        <v>42543</v>
      </c>
      <c r="FF116">
        <v>84.474999999999994</v>
      </c>
      <c r="FG116" s="1">
        <v>42573</v>
      </c>
      <c r="FH116">
        <v>75.275000000000006</v>
      </c>
      <c r="FI116" s="1">
        <v>42633</v>
      </c>
      <c r="FJ116">
        <v>55.55</v>
      </c>
      <c r="FK116" s="1">
        <v>42695</v>
      </c>
      <c r="FL116">
        <v>49.774999999999999</v>
      </c>
      <c r="FM116" s="1">
        <v>42760</v>
      </c>
      <c r="FN116">
        <v>67.525000000000006</v>
      </c>
      <c r="FO116" s="1">
        <v>42817</v>
      </c>
      <c r="FP116">
        <v>69.349999999999994</v>
      </c>
      <c r="FQ116" s="1">
        <v>42880</v>
      </c>
      <c r="FR116">
        <v>80.95</v>
      </c>
      <c r="FS116" s="1">
        <v>42907</v>
      </c>
      <c r="FT116">
        <v>86.075000000000003</v>
      </c>
      <c r="FU116" s="1">
        <v>42940</v>
      </c>
      <c r="FV116">
        <v>80.375</v>
      </c>
      <c r="FW116" s="1">
        <v>42999</v>
      </c>
      <c r="FX116">
        <v>57.325000000000003</v>
      </c>
      <c r="FY116" s="1">
        <v>43059</v>
      </c>
      <c r="FZ116">
        <v>62.024999999999999</v>
      </c>
      <c r="GA116" s="1">
        <v>43125</v>
      </c>
      <c r="GB116">
        <v>72.474999999999994</v>
      </c>
      <c r="GC116" s="1">
        <v>43182</v>
      </c>
      <c r="GD116">
        <v>58.424999999999997</v>
      </c>
      <c r="GE116" s="1">
        <v>43244</v>
      </c>
      <c r="GF116">
        <v>74.825000000000003</v>
      </c>
      <c r="GG116" s="1">
        <v>43272</v>
      </c>
      <c r="GH116">
        <v>80.474999999999994</v>
      </c>
      <c r="GI116" s="1">
        <v>43305</v>
      </c>
      <c r="GJ116">
        <v>65.55</v>
      </c>
      <c r="GK116" s="1">
        <v>43363</v>
      </c>
      <c r="GL116">
        <v>61.25</v>
      </c>
      <c r="GM116" s="1">
        <v>43423</v>
      </c>
      <c r="GN116">
        <v>61.024999999999999</v>
      </c>
      <c r="GO116" s="1">
        <v>43489</v>
      </c>
      <c r="GP116">
        <v>59.825000000000003</v>
      </c>
      <c r="GQ116" s="1">
        <v>43549</v>
      </c>
      <c r="GR116">
        <v>78.650000000000006</v>
      </c>
      <c r="GS116" s="1">
        <v>43608</v>
      </c>
      <c r="GT116">
        <v>89.424999999999997</v>
      </c>
      <c r="GU116" s="1">
        <v>43637</v>
      </c>
      <c r="GV116">
        <v>76.25</v>
      </c>
      <c r="GW116" s="1">
        <v>43670</v>
      </c>
      <c r="GX116">
        <v>86.55</v>
      </c>
      <c r="GY116" s="1">
        <v>43731</v>
      </c>
      <c r="GZ116">
        <v>60.95</v>
      </c>
      <c r="HA116" s="1">
        <v>43788</v>
      </c>
      <c r="HB116">
        <v>62.15</v>
      </c>
      <c r="HC116" s="1">
        <v>43853</v>
      </c>
      <c r="HD116">
        <v>68.5</v>
      </c>
    </row>
    <row r="117" spans="1:212" x14ac:dyDescent="0.3">
      <c r="A117" s="1">
        <v>38377</v>
      </c>
      <c r="B117">
        <v>75.075000000000003</v>
      </c>
      <c r="C117" s="1">
        <v>38435</v>
      </c>
      <c r="D117">
        <v>70.3</v>
      </c>
      <c r="E117" s="1">
        <v>38497</v>
      </c>
      <c r="F117">
        <v>71.650000000000006</v>
      </c>
      <c r="G117" s="1">
        <v>38526</v>
      </c>
      <c r="H117">
        <v>66.650000000000006</v>
      </c>
      <c r="I117" s="1">
        <v>38558</v>
      </c>
      <c r="J117">
        <v>68.075000000000003</v>
      </c>
      <c r="K117" s="1">
        <v>38616</v>
      </c>
      <c r="L117">
        <v>64.875</v>
      </c>
      <c r="M117" s="1">
        <v>38678</v>
      </c>
      <c r="N117">
        <v>61.325000000000003</v>
      </c>
      <c r="O117" s="1">
        <v>38743</v>
      </c>
      <c r="P117">
        <v>57.174999999999997</v>
      </c>
      <c r="Q117" s="1">
        <v>38800</v>
      </c>
      <c r="R117">
        <v>58.725000000000001</v>
      </c>
      <c r="S117" s="1">
        <v>38863</v>
      </c>
      <c r="T117">
        <v>66.775000000000006</v>
      </c>
      <c r="U117" s="1">
        <v>38890</v>
      </c>
      <c r="V117">
        <v>74.875</v>
      </c>
      <c r="W117" s="1">
        <v>38923</v>
      </c>
      <c r="X117">
        <v>66.924999999999997</v>
      </c>
      <c r="Y117" s="1">
        <v>38982</v>
      </c>
      <c r="Z117">
        <v>62.65</v>
      </c>
      <c r="AA117" s="1">
        <v>39042</v>
      </c>
      <c r="AB117">
        <v>62.35</v>
      </c>
      <c r="AC117" s="1">
        <v>39108</v>
      </c>
      <c r="AD117">
        <v>63.875</v>
      </c>
      <c r="AE117" s="1">
        <v>39167</v>
      </c>
      <c r="AF117">
        <v>63.8</v>
      </c>
      <c r="AG117" s="1">
        <v>39227</v>
      </c>
      <c r="AH117">
        <v>74.724999999999994</v>
      </c>
      <c r="AI117" s="1">
        <v>39255</v>
      </c>
      <c r="AJ117">
        <v>74.025000000000006</v>
      </c>
      <c r="AK117" s="1">
        <v>39288</v>
      </c>
      <c r="AL117">
        <v>74.099999999999994</v>
      </c>
      <c r="AM117" s="1">
        <v>39346</v>
      </c>
      <c r="AN117">
        <v>61.35</v>
      </c>
      <c r="AO117" s="1">
        <v>39406</v>
      </c>
      <c r="AP117">
        <v>54.825000000000003</v>
      </c>
      <c r="AQ117" s="1">
        <v>39472</v>
      </c>
      <c r="AR117">
        <v>56.2</v>
      </c>
      <c r="AS117" s="1">
        <v>39534</v>
      </c>
      <c r="AT117">
        <v>57.975000000000001</v>
      </c>
      <c r="AU117" s="1">
        <v>39595</v>
      </c>
      <c r="AV117">
        <v>76.95</v>
      </c>
      <c r="AW117" s="1">
        <v>39623</v>
      </c>
      <c r="AX117">
        <v>74.900000000000006</v>
      </c>
      <c r="AY117" s="1">
        <v>39653</v>
      </c>
      <c r="AZ117">
        <v>79.724999999999994</v>
      </c>
      <c r="BA117" s="1">
        <v>39714</v>
      </c>
      <c r="BB117">
        <v>68.45</v>
      </c>
      <c r="BC117" s="1">
        <v>39772</v>
      </c>
      <c r="BD117">
        <v>56.8</v>
      </c>
      <c r="BE117" s="1">
        <v>39839</v>
      </c>
      <c r="BF117">
        <v>58</v>
      </c>
      <c r="BG117" s="1">
        <v>39898</v>
      </c>
      <c r="BH117">
        <v>60.524999999999999</v>
      </c>
      <c r="BI117" s="1">
        <v>39960</v>
      </c>
      <c r="BJ117">
        <v>65.275000000000006</v>
      </c>
      <c r="BK117" s="1">
        <v>39988</v>
      </c>
      <c r="BL117">
        <v>57.3</v>
      </c>
      <c r="BM117" s="1">
        <v>40017</v>
      </c>
      <c r="BN117">
        <v>60.95</v>
      </c>
      <c r="BO117" s="1">
        <v>40080</v>
      </c>
      <c r="BP117">
        <v>50.225000000000001</v>
      </c>
      <c r="BQ117" s="1">
        <v>40137</v>
      </c>
      <c r="BR117">
        <v>57.6</v>
      </c>
      <c r="BS117" s="1">
        <v>40204</v>
      </c>
      <c r="BT117">
        <v>66.474999999999994</v>
      </c>
      <c r="BU117" s="1">
        <v>40263</v>
      </c>
      <c r="BV117">
        <v>69.674999999999997</v>
      </c>
      <c r="BW117" s="1">
        <v>40324</v>
      </c>
      <c r="BX117">
        <v>81.650000000000006</v>
      </c>
      <c r="BY117" s="1">
        <v>40353</v>
      </c>
      <c r="BZ117">
        <v>80.075000000000003</v>
      </c>
      <c r="CA117" s="1">
        <v>40382</v>
      </c>
      <c r="CB117">
        <v>83.224999999999994</v>
      </c>
      <c r="CC117" s="1">
        <v>40443</v>
      </c>
      <c r="CD117">
        <v>78.7</v>
      </c>
      <c r="CE117" s="1">
        <v>40504</v>
      </c>
      <c r="CF117">
        <v>69.400000000000006</v>
      </c>
      <c r="CG117" s="1">
        <v>40568</v>
      </c>
      <c r="CH117">
        <v>81.825000000000003</v>
      </c>
      <c r="CI117" s="1">
        <v>40626</v>
      </c>
      <c r="CJ117">
        <v>90.325000000000003</v>
      </c>
      <c r="CK117" s="1">
        <v>40688</v>
      </c>
      <c r="CL117">
        <v>88.3</v>
      </c>
      <c r="CM117" s="1">
        <v>40717</v>
      </c>
      <c r="CN117">
        <v>97</v>
      </c>
      <c r="CO117" s="1">
        <v>40749</v>
      </c>
      <c r="CP117">
        <v>100.925</v>
      </c>
      <c r="CQ117" s="1">
        <v>40808</v>
      </c>
      <c r="CR117">
        <v>88.35</v>
      </c>
      <c r="CS117" s="1">
        <v>40869</v>
      </c>
      <c r="CT117">
        <v>87.825000000000003</v>
      </c>
      <c r="CU117" s="1">
        <v>40934</v>
      </c>
      <c r="CV117">
        <v>85.95</v>
      </c>
      <c r="CW117" s="1">
        <v>40994</v>
      </c>
      <c r="CX117">
        <v>84.875</v>
      </c>
      <c r="CY117" s="1">
        <v>41054</v>
      </c>
      <c r="CZ117">
        <v>85.2</v>
      </c>
      <c r="DA117" s="1">
        <v>41082</v>
      </c>
      <c r="DB117">
        <v>94.924999999999997</v>
      </c>
      <c r="DC117" s="1">
        <v>41115</v>
      </c>
      <c r="DD117">
        <v>94.55</v>
      </c>
      <c r="DE117" s="1">
        <v>41173</v>
      </c>
      <c r="DF117">
        <v>75.8</v>
      </c>
      <c r="DG117" s="1">
        <v>41233</v>
      </c>
      <c r="DH117">
        <v>81.650000000000006</v>
      </c>
      <c r="DI117" s="1">
        <v>41299</v>
      </c>
      <c r="DJ117">
        <v>86.825000000000003</v>
      </c>
      <c r="DK117" s="1">
        <v>41359</v>
      </c>
      <c r="DL117">
        <v>79.5</v>
      </c>
      <c r="DM117" s="1">
        <v>41418</v>
      </c>
      <c r="DN117">
        <v>94.875</v>
      </c>
      <c r="DO117" s="1">
        <v>41449</v>
      </c>
      <c r="DP117">
        <v>100.95</v>
      </c>
      <c r="DQ117" s="1">
        <v>41480</v>
      </c>
      <c r="DR117">
        <v>98.575000000000003</v>
      </c>
      <c r="DS117" s="1">
        <v>41540</v>
      </c>
      <c r="DT117">
        <v>90.174999999999997</v>
      </c>
      <c r="DU117" s="1">
        <v>41598</v>
      </c>
      <c r="DV117">
        <v>86.25</v>
      </c>
      <c r="DW117" s="1">
        <v>41663</v>
      </c>
      <c r="DX117">
        <v>86.375</v>
      </c>
      <c r="DY117" s="1">
        <v>41724</v>
      </c>
      <c r="DZ117">
        <v>122.47499999999999</v>
      </c>
      <c r="EA117" s="1">
        <v>41786</v>
      </c>
      <c r="EB117">
        <v>116.5</v>
      </c>
      <c r="EC117" s="1">
        <v>41814</v>
      </c>
      <c r="ED117">
        <v>130.42500000000001</v>
      </c>
      <c r="EE117" s="1">
        <v>41844</v>
      </c>
      <c r="EF117">
        <v>123.2</v>
      </c>
      <c r="EG117" s="1">
        <v>41906</v>
      </c>
      <c r="EH117">
        <v>107.45</v>
      </c>
      <c r="EI117" s="1">
        <v>41963</v>
      </c>
      <c r="EJ117">
        <v>90.775000000000006</v>
      </c>
      <c r="EK117" s="1">
        <v>42030</v>
      </c>
      <c r="EL117">
        <v>70.825000000000003</v>
      </c>
      <c r="EM117" s="1">
        <v>42089</v>
      </c>
      <c r="EN117">
        <v>60.975000000000001</v>
      </c>
      <c r="EO117" s="1">
        <v>42151</v>
      </c>
      <c r="EP117">
        <v>83.775000000000006</v>
      </c>
      <c r="EQ117" s="1">
        <v>42179</v>
      </c>
      <c r="ER117">
        <v>74.724999999999994</v>
      </c>
      <c r="ES117" s="1">
        <v>42208</v>
      </c>
      <c r="ET117">
        <v>78.275000000000006</v>
      </c>
      <c r="EU117" s="1">
        <v>42270</v>
      </c>
      <c r="EV117">
        <v>70.55</v>
      </c>
      <c r="EW117" s="1">
        <v>42328</v>
      </c>
      <c r="EX117">
        <v>57.45</v>
      </c>
      <c r="EY117" s="1">
        <v>42395</v>
      </c>
      <c r="EZ117">
        <v>64.325000000000003</v>
      </c>
      <c r="FA117" s="1">
        <v>42457</v>
      </c>
      <c r="FB117">
        <v>69.924999999999997</v>
      </c>
      <c r="FC117" s="1">
        <v>42516</v>
      </c>
      <c r="FD117">
        <v>80.55</v>
      </c>
      <c r="FE117" s="1">
        <v>42544</v>
      </c>
      <c r="FF117">
        <v>84.275000000000006</v>
      </c>
      <c r="FG117" s="1">
        <v>42576</v>
      </c>
      <c r="FH117">
        <v>75.674999999999997</v>
      </c>
      <c r="FI117" s="1">
        <v>42634</v>
      </c>
      <c r="FJ117">
        <v>54.424999999999997</v>
      </c>
      <c r="FK117" s="1">
        <v>42696</v>
      </c>
      <c r="FL117">
        <v>49.3</v>
      </c>
      <c r="FM117" s="1">
        <v>42761</v>
      </c>
      <c r="FN117">
        <v>65.849999999999994</v>
      </c>
      <c r="FO117" s="1">
        <v>42818</v>
      </c>
      <c r="FP117">
        <v>67.275000000000006</v>
      </c>
      <c r="FQ117" s="1">
        <v>42881</v>
      </c>
      <c r="FR117">
        <v>81.825000000000003</v>
      </c>
      <c r="FS117" s="1">
        <v>42908</v>
      </c>
      <c r="FT117">
        <v>85.025000000000006</v>
      </c>
      <c r="FU117" s="1">
        <v>42941</v>
      </c>
      <c r="FV117">
        <v>81.45</v>
      </c>
      <c r="FW117" s="1">
        <v>43000</v>
      </c>
      <c r="FX117">
        <v>55.7</v>
      </c>
      <c r="FY117" s="1">
        <v>43060</v>
      </c>
      <c r="FZ117">
        <v>60.7</v>
      </c>
      <c r="GA117" s="1">
        <v>43126</v>
      </c>
      <c r="GB117">
        <v>72.275000000000006</v>
      </c>
      <c r="GC117" s="1">
        <v>43185</v>
      </c>
      <c r="GD117">
        <v>58.024999999999999</v>
      </c>
      <c r="GE117" s="1">
        <v>43245</v>
      </c>
      <c r="GF117">
        <v>74.2</v>
      </c>
      <c r="GG117" s="1">
        <v>43273</v>
      </c>
      <c r="GH117">
        <v>79.825000000000003</v>
      </c>
      <c r="GI117" s="1">
        <v>43306</v>
      </c>
      <c r="GJ117">
        <v>66.400000000000006</v>
      </c>
      <c r="GK117" s="1">
        <v>43364</v>
      </c>
      <c r="GL117">
        <v>60.3</v>
      </c>
      <c r="GM117" s="1">
        <v>43424</v>
      </c>
      <c r="GN117">
        <v>58.975000000000001</v>
      </c>
      <c r="GO117" s="1">
        <v>43490</v>
      </c>
      <c r="GP117">
        <v>58.375</v>
      </c>
      <c r="GQ117" s="1">
        <v>43550</v>
      </c>
      <c r="GR117">
        <v>79.724999999999994</v>
      </c>
      <c r="GS117" s="1">
        <v>43609</v>
      </c>
      <c r="GT117">
        <v>86.424999999999997</v>
      </c>
      <c r="GU117" s="1">
        <v>43640</v>
      </c>
      <c r="GV117">
        <v>72.849999999999994</v>
      </c>
      <c r="GW117" s="1">
        <v>43671</v>
      </c>
      <c r="GX117">
        <v>85.95</v>
      </c>
      <c r="GY117" s="1">
        <v>43732</v>
      </c>
      <c r="GZ117">
        <v>62</v>
      </c>
      <c r="HA117" s="1">
        <v>43789</v>
      </c>
      <c r="HB117">
        <v>60.45</v>
      </c>
      <c r="HC117" s="1">
        <v>43854</v>
      </c>
      <c r="HD117">
        <v>67.224999999999994</v>
      </c>
    </row>
    <row r="118" spans="1:212" x14ac:dyDescent="0.3">
      <c r="A118" s="1">
        <v>38378</v>
      </c>
      <c r="B118">
        <v>74.575000000000003</v>
      </c>
      <c r="C118" s="1">
        <v>38439</v>
      </c>
      <c r="D118">
        <v>69.650000000000006</v>
      </c>
      <c r="E118" s="1">
        <v>38498</v>
      </c>
      <c r="F118">
        <v>71.099999999999994</v>
      </c>
      <c r="G118" s="1">
        <v>38527</v>
      </c>
      <c r="H118">
        <v>65.650000000000006</v>
      </c>
      <c r="I118" s="1">
        <v>38559</v>
      </c>
      <c r="J118">
        <v>67.55</v>
      </c>
      <c r="K118" s="1">
        <v>38617</v>
      </c>
      <c r="L118">
        <v>65.650000000000006</v>
      </c>
      <c r="M118" s="1">
        <v>38679</v>
      </c>
      <c r="N118">
        <v>61.85</v>
      </c>
      <c r="O118" s="1">
        <v>38744</v>
      </c>
      <c r="P118">
        <v>56.25</v>
      </c>
      <c r="Q118" s="1">
        <v>38803</v>
      </c>
      <c r="R118">
        <v>57.75</v>
      </c>
      <c r="S118" s="1">
        <v>38867</v>
      </c>
      <c r="T118">
        <v>67.7</v>
      </c>
      <c r="U118" s="1">
        <v>38891</v>
      </c>
      <c r="V118">
        <v>73.224999999999994</v>
      </c>
      <c r="W118" s="1">
        <v>38924</v>
      </c>
      <c r="X118">
        <v>67.099999999999994</v>
      </c>
      <c r="Y118" s="1">
        <v>38985</v>
      </c>
      <c r="Z118">
        <v>62.125</v>
      </c>
      <c r="AA118" s="1">
        <v>39043</v>
      </c>
      <c r="AB118">
        <v>62.2</v>
      </c>
      <c r="AC118" s="1">
        <v>39111</v>
      </c>
      <c r="AD118">
        <v>64.05</v>
      </c>
      <c r="AE118" s="1">
        <v>39168</v>
      </c>
      <c r="AF118">
        <v>63.375</v>
      </c>
      <c r="AG118" s="1">
        <v>39231</v>
      </c>
      <c r="AH118">
        <v>74.924999999999997</v>
      </c>
      <c r="AI118" s="1">
        <v>39258</v>
      </c>
      <c r="AJ118">
        <v>74.099999999999994</v>
      </c>
      <c r="AK118" s="1">
        <v>39289</v>
      </c>
      <c r="AL118">
        <v>73.150000000000006</v>
      </c>
      <c r="AM118" s="1">
        <v>39349</v>
      </c>
      <c r="AN118">
        <v>61.524999999999999</v>
      </c>
      <c r="AO118" s="1">
        <v>39407</v>
      </c>
      <c r="AP118">
        <v>55.75</v>
      </c>
      <c r="AQ118" s="1">
        <v>39475</v>
      </c>
      <c r="AR118">
        <v>57.25</v>
      </c>
      <c r="AS118" s="1">
        <v>39535</v>
      </c>
      <c r="AT118">
        <v>58.1</v>
      </c>
      <c r="AU118" s="1">
        <v>39596</v>
      </c>
      <c r="AV118">
        <v>76.75</v>
      </c>
      <c r="AW118" s="1">
        <v>39624</v>
      </c>
      <c r="AX118">
        <v>73.900000000000006</v>
      </c>
      <c r="AY118" s="1">
        <v>39654</v>
      </c>
      <c r="AZ118">
        <v>78.599999999999994</v>
      </c>
      <c r="BA118" s="1">
        <v>39715</v>
      </c>
      <c r="BB118">
        <v>68.95</v>
      </c>
      <c r="BC118" s="1">
        <v>39773</v>
      </c>
      <c r="BD118">
        <v>56.875</v>
      </c>
      <c r="BE118" s="1">
        <v>39840</v>
      </c>
      <c r="BF118">
        <v>55.75</v>
      </c>
      <c r="BG118" s="1">
        <v>39899</v>
      </c>
      <c r="BH118">
        <v>60.475000000000001</v>
      </c>
      <c r="BI118" s="1">
        <v>39961</v>
      </c>
      <c r="BJ118">
        <v>65.400000000000006</v>
      </c>
      <c r="BK118" s="1">
        <v>39989</v>
      </c>
      <c r="BL118">
        <v>57.075000000000003</v>
      </c>
      <c r="BM118" s="1">
        <v>40018</v>
      </c>
      <c r="BN118">
        <v>59.05</v>
      </c>
      <c r="BO118" s="1">
        <v>40081</v>
      </c>
      <c r="BP118">
        <v>49.95</v>
      </c>
      <c r="BQ118" s="1">
        <v>40140</v>
      </c>
      <c r="BR118">
        <v>58.3</v>
      </c>
      <c r="BS118" s="1">
        <v>40205</v>
      </c>
      <c r="BT118">
        <v>66.575000000000003</v>
      </c>
      <c r="BU118" s="1">
        <v>40266</v>
      </c>
      <c r="BV118">
        <v>71.875</v>
      </c>
      <c r="BW118" s="1">
        <v>40325</v>
      </c>
      <c r="BX118">
        <v>81.174999999999997</v>
      </c>
      <c r="BY118" s="1">
        <v>40354</v>
      </c>
      <c r="BZ118">
        <v>80.724999999999994</v>
      </c>
      <c r="CA118" s="1">
        <v>40385</v>
      </c>
      <c r="CB118">
        <v>82</v>
      </c>
      <c r="CC118" s="1">
        <v>40444</v>
      </c>
      <c r="CD118">
        <v>78.424999999999997</v>
      </c>
      <c r="CE118" s="1">
        <v>40505</v>
      </c>
      <c r="CF118">
        <v>69.825000000000003</v>
      </c>
      <c r="CG118" s="1">
        <v>40569</v>
      </c>
      <c r="CH118">
        <v>83.025000000000006</v>
      </c>
      <c r="CI118" s="1">
        <v>40627</v>
      </c>
      <c r="CJ118">
        <v>92.474999999999994</v>
      </c>
      <c r="CK118" s="1">
        <v>40689</v>
      </c>
      <c r="CL118">
        <v>87.8</v>
      </c>
      <c r="CM118" s="1">
        <v>40718</v>
      </c>
      <c r="CN118">
        <v>96</v>
      </c>
      <c r="CO118" s="1">
        <v>40750</v>
      </c>
      <c r="CP118">
        <v>100.47499999999999</v>
      </c>
      <c r="CQ118" s="1">
        <v>40809</v>
      </c>
      <c r="CR118">
        <v>88.8</v>
      </c>
      <c r="CS118" s="1">
        <v>40870</v>
      </c>
      <c r="CT118">
        <v>88.05</v>
      </c>
      <c r="CU118" s="1">
        <v>40935</v>
      </c>
      <c r="CV118">
        <v>86.674999999999997</v>
      </c>
      <c r="CW118" s="1">
        <v>40995</v>
      </c>
      <c r="CX118">
        <v>84.8</v>
      </c>
      <c r="CY118" s="1">
        <v>41058</v>
      </c>
      <c r="CZ118">
        <v>86.35</v>
      </c>
      <c r="DA118" s="1">
        <v>41085</v>
      </c>
      <c r="DB118">
        <v>93.35</v>
      </c>
      <c r="DC118" s="1">
        <v>41116</v>
      </c>
      <c r="DD118">
        <v>95.8</v>
      </c>
      <c r="DE118" s="1">
        <v>41176</v>
      </c>
      <c r="DF118">
        <v>76.5</v>
      </c>
      <c r="DG118" s="1">
        <v>41234</v>
      </c>
      <c r="DH118">
        <v>81.75</v>
      </c>
      <c r="DI118" s="1">
        <v>41302</v>
      </c>
      <c r="DJ118">
        <v>87.174999999999997</v>
      </c>
      <c r="DK118" s="1">
        <v>41360</v>
      </c>
      <c r="DL118">
        <v>80.075000000000003</v>
      </c>
      <c r="DM118" s="1">
        <v>41422</v>
      </c>
      <c r="DN118">
        <v>94.7</v>
      </c>
      <c r="DO118" s="1">
        <v>41450</v>
      </c>
      <c r="DP118">
        <v>100.15</v>
      </c>
      <c r="DQ118" s="1">
        <v>41481</v>
      </c>
      <c r="DR118">
        <v>97.775000000000006</v>
      </c>
      <c r="DS118" s="1">
        <v>41541</v>
      </c>
      <c r="DT118">
        <v>92.5</v>
      </c>
      <c r="DU118" s="1">
        <v>41599</v>
      </c>
      <c r="DV118">
        <v>86.25</v>
      </c>
      <c r="DW118" s="1">
        <v>41666</v>
      </c>
      <c r="DX118">
        <v>85.575000000000003</v>
      </c>
      <c r="DY118" s="1">
        <v>41725</v>
      </c>
      <c r="DZ118">
        <v>125.47499999999999</v>
      </c>
      <c r="EA118" s="1">
        <v>41787</v>
      </c>
      <c r="EB118">
        <v>114.55</v>
      </c>
      <c r="EC118" s="1">
        <v>41815</v>
      </c>
      <c r="ED118">
        <v>129.30000000000001</v>
      </c>
      <c r="EE118" s="1">
        <v>41845</v>
      </c>
      <c r="EF118">
        <v>123.625</v>
      </c>
      <c r="EG118" s="1">
        <v>41907</v>
      </c>
      <c r="EH118">
        <v>106.325</v>
      </c>
      <c r="EI118" s="1">
        <v>41964</v>
      </c>
      <c r="EJ118">
        <v>90.65</v>
      </c>
      <c r="EK118" s="1">
        <v>42031</v>
      </c>
      <c r="EL118">
        <v>69.424999999999997</v>
      </c>
      <c r="EM118" s="1">
        <v>42090</v>
      </c>
      <c r="EN118">
        <v>61.125</v>
      </c>
      <c r="EO118" s="1">
        <v>42152</v>
      </c>
      <c r="EP118">
        <v>84.6</v>
      </c>
      <c r="EQ118" s="1">
        <v>42180</v>
      </c>
      <c r="ER118">
        <v>74.650000000000006</v>
      </c>
      <c r="ES118" s="1">
        <v>42209</v>
      </c>
      <c r="ET118">
        <v>77.674999999999997</v>
      </c>
      <c r="EU118" s="1">
        <v>42271</v>
      </c>
      <c r="EV118">
        <v>71.650000000000006</v>
      </c>
      <c r="EW118" s="1">
        <v>42331</v>
      </c>
      <c r="EX118">
        <v>57.45</v>
      </c>
      <c r="EY118" s="1">
        <v>42396</v>
      </c>
      <c r="EZ118">
        <v>65.375</v>
      </c>
      <c r="FA118" s="1">
        <v>42458</v>
      </c>
      <c r="FB118">
        <v>70.25</v>
      </c>
      <c r="FC118" s="1">
        <v>42517</v>
      </c>
      <c r="FD118">
        <v>80.525000000000006</v>
      </c>
      <c r="FE118" s="1">
        <v>42545</v>
      </c>
      <c r="FF118">
        <v>84.05</v>
      </c>
      <c r="FG118" s="1">
        <v>42577</v>
      </c>
      <c r="FH118">
        <v>74.599999999999994</v>
      </c>
      <c r="FI118" s="1">
        <v>42635</v>
      </c>
      <c r="FJ118">
        <v>54.2</v>
      </c>
      <c r="FK118" s="1">
        <v>42697</v>
      </c>
      <c r="FL118">
        <v>49.75</v>
      </c>
      <c r="FM118" s="1">
        <v>42762</v>
      </c>
      <c r="FN118">
        <v>66.900000000000006</v>
      </c>
      <c r="FO118" s="1">
        <v>42821</v>
      </c>
      <c r="FP118">
        <v>65.650000000000006</v>
      </c>
      <c r="FQ118" s="1">
        <v>42885</v>
      </c>
      <c r="FR118">
        <v>80.5</v>
      </c>
      <c r="FS118" s="1">
        <v>42909</v>
      </c>
      <c r="FT118">
        <v>85.3</v>
      </c>
      <c r="FU118" s="1">
        <v>42942</v>
      </c>
      <c r="FV118">
        <v>82</v>
      </c>
      <c r="FW118" s="1">
        <v>43003</v>
      </c>
      <c r="FX118">
        <v>56.325000000000003</v>
      </c>
      <c r="FY118" s="1">
        <v>43061</v>
      </c>
      <c r="FZ118">
        <v>62.825000000000003</v>
      </c>
      <c r="GA118" s="1">
        <v>43129</v>
      </c>
      <c r="GB118">
        <v>72.400000000000006</v>
      </c>
      <c r="GC118" s="1">
        <v>43186</v>
      </c>
      <c r="GD118">
        <v>57.75</v>
      </c>
      <c r="GE118" s="1">
        <v>43249</v>
      </c>
      <c r="GF118">
        <v>75.674999999999997</v>
      </c>
      <c r="GG118" s="1">
        <v>43276</v>
      </c>
      <c r="GH118">
        <v>78.075000000000003</v>
      </c>
      <c r="GI118" s="1">
        <v>43307</v>
      </c>
      <c r="GJ118">
        <v>64.900000000000006</v>
      </c>
      <c r="GK118" s="1">
        <v>43367</v>
      </c>
      <c r="GL118">
        <v>61</v>
      </c>
      <c r="GM118" s="1">
        <v>43425</v>
      </c>
      <c r="GN118">
        <v>58.274999999999999</v>
      </c>
      <c r="GO118" s="1">
        <v>43493</v>
      </c>
      <c r="GP118">
        <v>57.975000000000001</v>
      </c>
      <c r="GQ118" s="1">
        <v>43551</v>
      </c>
      <c r="GR118">
        <v>81.325000000000003</v>
      </c>
      <c r="GS118" s="1">
        <v>43613</v>
      </c>
      <c r="GT118">
        <v>83.974999999999994</v>
      </c>
      <c r="GU118" s="1">
        <v>43641</v>
      </c>
      <c r="GV118">
        <v>74.400000000000006</v>
      </c>
      <c r="GW118" s="1">
        <v>43672</v>
      </c>
      <c r="GX118">
        <v>86.424999999999997</v>
      </c>
      <c r="GY118" s="1">
        <v>43733</v>
      </c>
      <c r="GZ118">
        <v>64.575000000000003</v>
      </c>
      <c r="HA118" s="1">
        <v>43790</v>
      </c>
      <c r="HB118">
        <v>60.65</v>
      </c>
      <c r="HC118" s="1">
        <v>43857</v>
      </c>
      <c r="HD118">
        <v>65.95</v>
      </c>
    </row>
    <row r="119" spans="1:212" x14ac:dyDescent="0.3">
      <c r="A119" s="1">
        <v>38379</v>
      </c>
      <c r="B119">
        <v>74.2</v>
      </c>
      <c r="C119" s="1">
        <v>38440</v>
      </c>
      <c r="D119">
        <v>69.275000000000006</v>
      </c>
      <c r="E119" s="1">
        <v>38499</v>
      </c>
      <c r="F119">
        <v>72.25</v>
      </c>
      <c r="G119" s="1">
        <v>38530</v>
      </c>
      <c r="H119">
        <v>66.575000000000003</v>
      </c>
      <c r="I119" s="1">
        <v>38560</v>
      </c>
      <c r="J119">
        <v>67.5</v>
      </c>
      <c r="K119" s="1">
        <v>38618</v>
      </c>
      <c r="L119">
        <v>66.349999999999994</v>
      </c>
      <c r="M119" s="1">
        <v>38681</v>
      </c>
      <c r="N119">
        <v>62.55</v>
      </c>
      <c r="O119" s="1">
        <v>38747</v>
      </c>
      <c r="P119">
        <v>56.075000000000003</v>
      </c>
      <c r="Q119" s="1">
        <v>38804</v>
      </c>
      <c r="R119">
        <v>57.45</v>
      </c>
      <c r="S119" s="1">
        <v>38868</v>
      </c>
      <c r="T119">
        <v>68.075000000000003</v>
      </c>
      <c r="U119" s="1">
        <v>38894</v>
      </c>
      <c r="V119">
        <v>74</v>
      </c>
      <c r="W119" s="1">
        <v>38925</v>
      </c>
      <c r="X119">
        <v>67.775000000000006</v>
      </c>
      <c r="Y119" s="1">
        <v>38986</v>
      </c>
      <c r="Z119">
        <v>62.15</v>
      </c>
      <c r="AA119" s="1">
        <v>39045</v>
      </c>
      <c r="AB119">
        <v>62.975000000000001</v>
      </c>
      <c r="AC119" s="1">
        <v>39112</v>
      </c>
      <c r="AD119">
        <v>63.575000000000003</v>
      </c>
      <c r="AE119" s="1">
        <v>39169</v>
      </c>
      <c r="AF119">
        <v>63.4</v>
      </c>
      <c r="AG119" s="1">
        <v>39232</v>
      </c>
      <c r="AH119">
        <v>75.275000000000006</v>
      </c>
      <c r="AI119" s="1">
        <v>39259</v>
      </c>
      <c r="AJ119">
        <v>72.674999999999997</v>
      </c>
      <c r="AK119" s="1">
        <v>39290</v>
      </c>
      <c r="AL119">
        <v>72.775000000000006</v>
      </c>
      <c r="AM119" s="1">
        <v>39350</v>
      </c>
      <c r="AN119">
        <v>61</v>
      </c>
      <c r="AO119" s="1">
        <v>39409</v>
      </c>
      <c r="AP119">
        <v>55.6</v>
      </c>
      <c r="AQ119" s="1">
        <v>39476</v>
      </c>
      <c r="AR119">
        <v>58</v>
      </c>
      <c r="AS119" s="1">
        <v>39538</v>
      </c>
      <c r="AT119">
        <v>57.075000000000003</v>
      </c>
      <c r="AU119" s="1">
        <v>39597</v>
      </c>
      <c r="AV119">
        <v>76.174999999999997</v>
      </c>
      <c r="AW119" s="1">
        <v>39625</v>
      </c>
      <c r="AX119">
        <v>73.25</v>
      </c>
      <c r="AY119" s="1">
        <v>39657</v>
      </c>
      <c r="AZ119">
        <v>78.55</v>
      </c>
      <c r="BA119" s="1">
        <v>39716</v>
      </c>
      <c r="BB119">
        <v>69.275000000000006</v>
      </c>
      <c r="BC119" s="1">
        <v>39776</v>
      </c>
      <c r="BD119">
        <v>57.375</v>
      </c>
      <c r="BE119" s="1">
        <v>39841</v>
      </c>
      <c r="BF119">
        <v>56.725000000000001</v>
      </c>
      <c r="BG119" s="1">
        <v>39902</v>
      </c>
      <c r="BH119">
        <v>60.55</v>
      </c>
      <c r="BI119" s="1">
        <v>39962</v>
      </c>
      <c r="BJ119">
        <v>63.924999999999997</v>
      </c>
      <c r="BK119" s="1">
        <v>39990</v>
      </c>
      <c r="BL119">
        <v>56.7</v>
      </c>
      <c r="BM119" s="1">
        <v>40021</v>
      </c>
      <c r="BN119">
        <v>59.174999999999997</v>
      </c>
      <c r="BO119" s="1">
        <v>40084</v>
      </c>
      <c r="BP119">
        <v>49.875</v>
      </c>
      <c r="BQ119" s="1">
        <v>40141</v>
      </c>
      <c r="BR119">
        <v>58.625</v>
      </c>
      <c r="BS119" s="1">
        <v>40206</v>
      </c>
      <c r="BT119">
        <v>66.775000000000006</v>
      </c>
      <c r="BU119" s="1">
        <v>40267</v>
      </c>
      <c r="BV119">
        <v>73.05</v>
      </c>
      <c r="BW119" s="1">
        <v>40326</v>
      </c>
      <c r="BX119">
        <v>81.849999999999994</v>
      </c>
      <c r="BY119" s="1">
        <v>40357</v>
      </c>
      <c r="BZ119">
        <v>79.525000000000006</v>
      </c>
      <c r="CA119" s="1">
        <v>40386</v>
      </c>
      <c r="CB119">
        <v>82.224999999999994</v>
      </c>
      <c r="CC119" s="1">
        <v>40445</v>
      </c>
      <c r="CD119">
        <v>79.025000000000006</v>
      </c>
      <c r="CE119" s="1">
        <v>40506</v>
      </c>
      <c r="CF119">
        <v>70.375</v>
      </c>
      <c r="CG119" s="1">
        <v>40570</v>
      </c>
      <c r="CH119">
        <v>83.95</v>
      </c>
      <c r="CI119" s="1">
        <v>40630</v>
      </c>
      <c r="CJ119">
        <v>92.6</v>
      </c>
      <c r="CK119" s="1">
        <v>40690</v>
      </c>
      <c r="CL119">
        <v>88.924999999999997</v>
      </c>
      <c r="CM119" s="1">
        <v>40721</v>
      </c>
      <c r="CN119">
        <v>94.15</v>
      </c>
      <c r="CO119" s="1">
        <v>40751</v>
      </c>
      <c r="CP119">
        <v>101.925</v>
      </c>
      <c r="CQ119" s="1">
        <v>40812</v>
      </c>
      <c r="CR119">
        <v>88.5</v>
      </c>
      <c r="CS119" s="1">
        <v>40872</v>
      </c>
      <c r="CT119">
        <v>88.3</v>
      </c>
      <c r="CU119" s="1">
        <v>40938</v>
      </c>
      <c r="CV119">
        <v>86.45</v>
      </c>
      <c r="CW119" s="1">
        <v>40996</v>
      </c>
      <c r="CX119">
        <v>83.775000000000006</v>
      </c>
      <c r="CY119" s="1">
        <v>41059</v>
      </c>
      <c r="CZ119">
        <v>87.174999999999997</v>
      </c>
      <c r="DA119" s="1">
        <v>41086</v>
      </c>
      <c r="DB119">
        <v>93.65</v>
      </c>
      <c r="DC119" s="1">
        <v>41117</v>
      </c>
      <c r="DD119">
        <v>95.2</v>
      </c>
      <c r="DE119" s="1">
        <v>41177</v>
      </c>
      <c r="DF119">
        <v>76.275000000000006</v>
      </c>
      <c r="DG119" s="1">
        <v>41236</v>
      </c>
      <c r="DH119">
        <v>82.474999999999994</v>
      </c>
      <c r="DI119" s="1">
        <v>41303</v>
      </c>
      <c r="DJ119">
        <v>87.1</v>
      </c>
      <c r="DK119" s="1">
        <v>41361</v>
      </c>
      <c r="DL119">
        <v>80.599999999999994</v>
      </c>
      <c r="DM119" s="1">
        <v>41423</v>
      </c>
      <c r="DN119">
        <v>94.724999999999994</v>
      </c>
      <c r="DO119" s="1">
        <v>41451</v>
      </c>
      <c r="DP119">
        <v>99.95</v>
      </c>
      <c r="DQ119" s="1">
        <v>41484</v>
      </c>
      <c r="DR119">
        <v>97.9</v>
      </c>
      <c r="DS119" s="1">
        <v>41542</v>
      </c>
      <c r="DT119">
        <v>93.7</v>
      </c>
      <c r="DU119" s="1">
        <v>41600</v>
      </c>
      <c r="DV119">
        <v>85.625</v>
      </c>
      <c r="DW119" s="1">
        <v>41667</v>
      </c>
      <c r="DX119">
        <v>85.275000000000006</v>
      </c>
      <c r="DY119" s="1">
        <v>41726</v>
      </c>
      <c r="DZ119">
        <v>125.575</v>
      </c>
      <c r="EA119" s="1">
        <v>41788</v>
      </c>
      <c r="EB119">
        <v>114.3</v>
      </c>
      <c r="EC119" s="1">
        <v>41816</v>
      </c>
      <c r="ED119">
        <v>129.85</v>
      </c>
      <c r="EE119" s="1">
        <v>41848</v>
      </c>
      <c r="EF119">
        <v>123.675</v>
      </c>
      <c r="EG119" s="1">
        <v>41908</v>
      </c>
      <c r="EH119">
        <v>106.52500000000001</v>
      </c>
      <c r="EI119" s="1">
        <v>41967</v>
      </c>
      <c r="EJ119">
        <v>91.325000000000003</v>
      </c>
      <c r="EK119" s="1">
        <v>42032</v>
      </c>
      <c r="EL119">
        <v>71.525000000000006</v>
      </c>
      <c r="EM119" s="1">
        <v>42093</v>
      </c>
      <c r="EN119">
        <v>61.3</v>
      </c>
      <c r="EO119" s="1">
        <v>42153</v>
      </c>
      <c r="EP119">
        <v>83.825000000000003</v>
      </c>
      <c r="EQ119" s="1">
        <v>42181</v>
      </c>
      <c r="ER119">
        <v>75.45</v>
      </c>
      <c r="ES119" s="1">
        <v>42212</v>
      </c>
      <c r="ET119">
        <v>77.525000000000006</v>
      </c>
      <c r="EU119" s="1">
        <v>42272</v>
      </c>
      <c r="EV119">
        <v>71.875</v>
      </c>
      <c r="EW119" s="1">
        <v>42332</v>
      </c>
      <c r="EX119">
        <v>57.225000000000001</v>
      </c>
      <c r="EY119" s="1">
        <v>42397</v>
      </c>
      <c r="EZ119">
        <v>65.3</v>
      </c>
      <c r="FA119" s="1">
        <v>42459</v>
      </c>
      <c r="FB119">
        <v>68.924999999999997</v>
      </c>
      <c r="FC119" s="1">
        <v>42521</v>
      </c>
      <c r="FD119">
        <v>80.575000000000003</v>
      </c>
      <c r="FE119" s="1">
        <v>42548</v>
      </c>
      <c r="FF119">
        <v>83.15</v>
      </c>
      <c r="FG119" s="1">
        <v>42578</v>
      </c>
      <c r="FH119">
        <v>71.674999999999997</v>
      </c>
      <c r="FI119" s="1">
        <v>42636</v>
      </c>
      <c r="FJ119">
        <v>54</v>
      </c>
      <c r="FK119" s="1">
        <v>42699</v>
      </c>
      <c r="FL119">
        <v>51.05</v>
      </c>
      <c r="FM119" s="1">
        <v>42765</v>
      </c>
      <c r="FN119">
        <v>67.099999999999994</v>
      </c>
      <c r="FO119" s="1">
        <v>42822</v>
      </c>
      <c r="FP119">
        <v>65.099999999999994</v>
      </c>
      <c r="FQ119" s="1">
        <v>42886</v>
      </c>
      <c r="FR119">
        <v>81.924999999999997</v>
      </c>
      <c r="FS119" s="1">
        <v>42912</v>
      </c>
      <c r="FT119">
        <v>87.025000000000006</v>
      </c>
      <c r="FU119" s="1">
        <v>42943</v>
      </c>
      <c r="FV119">
        <v>82.25</v>
      </c>
      <c r="FW119" s="1">
        <v>43004</v>
      </c>
      <c r="FX119">
        <v>55.25</v>
      </c>
      <c r="FY119" s="1">
        <v>43063</v>
      </c>
      <c r="FZ119">
        <v>63.25</v>
      </c>
      <c r="GA119" s="1">
        <v>43130</v>
      </c>
      <c r="GB119">
        <v>72.45</v>
      </c>
      <c r="GC119" s="1">
        <v>43187</v>
      </c>
      <c r="GD119">
        <v>56.924999999999997</v>
      </c>
      <c r="GE119" s="1">
        <v>43250</v>
      </c>
      <c r="GF119">
        <v>77.325000000000003</v>
      </c>
      <c r="GG119" s="1">
        <v>43277</v>
      </c>
      <c r="GH119">
        <v>79.125</v>
      </c>
      <c r="GI119" s="1">
        <v>43308</v>
      </c>
      <c r="GJ119">
        <v>63.65</v>
      </c>
      <c r="GK119" s="1">
        <v>43368</v>
      </c>
      <c r="GL119">
        <v>62.424999999999997</v>
      </c>
      <c r="GM119" s="1">
        <v>43427</v>
      </c>
      <c r="GN119">
        <v>59.075000000000003</v>
      </c>
      <c r="GO119" s="1">
        <v>43494</v>
      </c>
      <c r="GP119">
        <v>57.325000000000003</v>
      </c>
      <c r="GQ119" s="1">
        <v>43552</v>
      </c>
      <c r="GR119">
        <v>78.875</v>
      </c>
      <c r="GS119" s="1">
        <v>43614</v>
      </c>
      <c r="GT119">
        <v>85.2</v>
      </c>
      <c r="GU119" s="1">
        <v>43642</v>
      </c>
      <c r="GV119">
        <v>73.55</v>
      </c>
      <c r="GW119" s="1">
        <v>43675</v>
      </c>
      <c r="GX119">
        <v>84.424999999999997</v>
      </c>
      <c r="GY119" s="1">
        <v>43734</v>
      </c>
      <c r="GZ119">
        <v>64.224999999999994</v>
      </c>
      <c r="HA119" s="1">
        <v>43791</v>
      </c>
      <c r="HB119">
        <v>61.225000000000001</v>
      </c>
      <c r="HC119" s="1">
        <v>43858</v>
      </c>
      <c r="HD119">
        <v>66.224999999999994</v>
      </c>
    </row>
    <row r="120" spans="1:212" x14ac:dyDescent="0.3">
      <c r="A120" s="1">
        <v>38380</v>
      </c>
      <c r="B120">
        <v>74.125</v>
      </c>
      <c r="C120" s="1">
        <v>38441</v>
      </c>
      <c r="D120">
        <v>68.7</v>
      </c>
      <c r="E120" s="1">
        <v>38503</v>
      </c>
      <c r="F120">
        <v>72</v>
      </c>
      <c r="G120" s="1">
        <v>38531</v>
      </c>
      <c r="H120">
        <v>65.025000000000006</v>
      </c>
      <c r="I120" s="1">
        <v>38561</v>
      </c>
      <c r="J120">
        <v>67.275000000000006</v>
      </c>
      <c r="K120" s="1">
        <v>38621</v>
      </c>
      <c r="L120">
        <v>66.150000000000006</v>
      </c>
      <c r="M120" s="1">
        <v>38684</v>
      </c>
      <c r="N120">
        <v>63</v>
      </c>
      <c r="O120" s="1">
        <v>38748</v>
      </c>
      <c r="P120">
        <v>55.95</v>
      </c>
      <c r="Q120" s="1">
        <v>38805</v>
      </c>
      <c r="R120">
        <v>57.5</v>
      </c>
      <c r="S120" s="1">
        <v>38869</v>
      </c>
      <c r="T120">
        <v>69.599999999999994</v>
      </c>
      <c r="U120" s="1">
        <v>38895</v>
      </c>
      <c r="V120">
        <v>73.849999999999994</v>
      </c>
      <c r="W120" s="1">
        <v>38926</v>
      </c>
      <c r="X120">
        <v>68.650000000000006</v>
      </c>
      <c r="Y120" s="1">
        <v>38987</v>
      </c>
      <c r="Z120">
        <v>62.15</v>
      </c>
      <c r="AA120" s="1">
        <v>39048</v>
      </c>
      <c r="AB120">
        <v>62.45</v>
      </c>
      <c r="AC120" s="1">
        <v>39113</v>
      </c>
      <c r="AD120">
        <v>64.525000000000006</v>
      </c>
      <c r="AE120" s="1">
        <v>39170</v>
      </c>
      <c r="AF120">
        <v>63.5</v>
      </c>
      <c r="AG120" s="1">
        <v>39233</v>
      </c>
      <c r="AH120">
        <v>75.075000000000003</v>
      </c>
      <c r="AI120" s="1">
        <v>39260</v>
      </c>
      <c r="AJ120">
        <v>72.325000000000003</v>
      </c>
      <c r="AK120" s="1">
        <v>39293</v>
      </c>
      <c r="AL120">
        <v>73.224999999999994</v>
      </c>
      <c r="AM120" s="1">
        <v>39351</v>
      </c>
      <c r="AN120">
        <v>60.3</v>
      </c>
      <c r="AO120" s="1">
        <v>39412</v>
      </c>
      <c r="AP120">
        <v>55.6</v>
      </c>
      <c r="AQ120" s="1">
        <v>39477</v>
      </c>
      <c r="AR120">
        <v>58.45</v>
      </c>
      <c r="AS120" s="1">
        <v>39539</v>
      </c>
      <c r="AT120">
        <v>56</v>
      </c>
      <c r="AU120" s="1">
        <v>39598</v>
      </c>
      <c r="AV120">
        <v>77.75</v>
      </c>
      <c r="AW120" s="1">
        <v>39626</v>
      </c>
      <c r="AX120">
        <v>73.2</v>
      </c>
      <c r="AY120" s="1">
        <v>39658</v>
      </c>
      <c r="AZ120">
        <v>78.025000000000006</v>
      </c>
      <c r="BA120" s="1">
        <v>39717</v>
      </c>
      <c r="BB120">
        <v>69.625</v>
      </c>
      <c r="BC120" s="1">
        <v>39777</v>
      </c>
      <c r="BD120">
        <v>57.725000000000001</v>
      </c>
      <c r="BE120" s="1">
        <v>39842</v>
      </c>
      <c r="BF120">
        <v>57</v>
      </c>
      <c r="BG120" s="1">
        <v>39903</v>
      </c>
      <c r="BH120">
        <v>60.35</v>
      </c>
      <c r="BI120" s="1">
        <v>39965</v>
      </c>
      <c r="BJ120">
        <v>62.75</v>
      </c>
      <c r="BK120" s="1">
        <v>39993</v>
      </c>
      <c r="BL120">
        <v>58.024999999999999</v>
      </c>
      <c r="BM120" s="1">
        <v>40022</v>
      </c>
      <c r="BN120">
        <v>56.85</v>
      </c>
      <c r="BO120" s="1">
        <v>40085</v>
      </c>
      <c r="BP120">
        <v>50.274999999999999</v>
      </c>
      <c r="BQ120" s="1">
        <v>40142</v>
      </c>
      <c r="BR120">
        <v>59.424999999999997</v>
      </c>
      <c r="BS120" s="1">
        <v>40207</v>
      </c>
      <c r="BT120">
        <v>66.5</v>
      </c>
      <c r="BU120" s="1">
        <v>40268</v>
      </c>
      <c r="BV120">
        <v>73.325000000000003</v>
      </c>
      <c r="BW120" s="1">
        <v>40330</v>
      </c>
      <c r="BX120">
        <v>81.400000000000006</v>
      </c>
      <c r="BY120" s="1">
        <v>40358</v>
      </c>
      <c r="BZ120">
        <v>78.75</v>
      </c>
      <c r="CA120" s="1">
        <v>40387</v>
      </c>
      <c r="CB120">
        <v>83.375</v>
      </c>
      <c r="CC120" s="1">
        <v>40448</v>
      </c>
      <c r="CD120">
        <v>79.150000000000006</v>
      </c>
      <c r="CE120" s="1">
        <v>40508</v>
      </c>
      <c r="CF120">
        <v>70.349999999999994</v>
      </c>
      <c r="CG120" s="1">
        <v>40571</v>
      </c>
      <c r="CH120">
        <v>85.75</v>
      </c>
      <c r="CI120" s="1">
        <v>40631</v>
      </c>
      <c r="CJ120">
        <v>93.6</v>
      </c>
      <c r="CK120" s="1">
        <v>40694</v>
      </c>
      <c r="CL120">
        <v>90.174999999999997</v>
      </c>
      <c r="CM120" s="1">
        <v>40722</v>
      </c>
      <c r="CN120">
        <v>94.375</v>
      </c>
      <c r="CO120" s="1">
        <v>40752</v>
      </c>
      <c r="CP120">
        <v>102.47499999999999</v>
      </c>
      <c r="CQ120" s="1">
        <v>40813</v>
      </c>
      <c r="CR120">
        <v>88.625</v>
      </c>
      <c r="CS120" s="1">
        <v>40875</v>
      </c>
      <c r="CT120">
        <v>87.55</v>
      </c>
      <c r="CU120" s="1">
        <v>40939</v>
      </c>
      <c r="CV120">
        <v>87.525000000000006</v>
      </c>
      <c r="CW120" s="1">
        <v>40997</v>
      </c>
      <c r="CX120">
        <v>83.025000000000006</v>
      </c>
      <c r="CY120" s="1">
        <v>41060</v>
      </c>
      <c r="CZ120">
        <v>89.8</v>
      </c>
      <c r="DA120" s="1">
        <v>41087</v>
      </c>
      <c r="DB120">
        <v>95.575000000000003</v>
      </c>
      <c r="DC120" s="1">
        <v>41120</v>
      </c>
      <c r="DD120">
        <v>94.55</v>
      </c>
      <c r="DE120" s="1">
        <v>41178</v>
      </c>
      <c r="DF120">
        <v>76.875</v>
      </c>
      <c r="DG120" s="1">
        <v>41239</v>
      </c>
      <c r="DH120">
        <v>82.474999999999994</v>
      </c>
      <c r="DI120" s="1">
        <v>41304</v>
      </c>
      <c r="DJ120">
        <v>87.1</v>
      </c>
      <c r="DK120" s="1">
        <v>41365</v>
      </c>
      <c r="DL120">
        <v>81.3</v>
      </c>
      <c r="DM120" s="1">
        <v>41424</v>
      </c>
      <c r="DN120">
        <v>95.325000000000003</v>
      </c>
      <c r="DO120" s="1">
        <v>41452</v>
      </c>
      <c r="DP120">
        <v>101.97499999999999</v>
      </c>
      <c r="DQ120" s="1">
        <v>41485</v>
      </c>
      <c r="DR120">
        <v>96.875</v>
      </c>
      <c r="DS120" s="1">
        <v>41543</v>
      </c>
      <c r="DT120">
        <v>92.8</v>
      </c>
      <c r="DU120" s="1">
        <v>41603</v>
      </c>
      <c r="DV120">
        <v>85.6</v>
      </c>
      <c r="DW120" s="1">
        <v>41668</v>
      </c>
      <c r="DX120">
        <v>86.525000000000006</v>
      </c>
      <c r="DY120" s="1">
        <v>41729</v>
      </c>
      <c r="DZ120">
        <v>126</v>
      </c>
      <c r="EA120" s="1">
        <v>41789</v>
      </c>
      <c r="EB120">
        <v>113.35</v>
      </c>
      <c r="EC120" s="1">
        <v>41817</v>
      </c>
      <c r="ED120">
        <v>130.9</v>
      </c>
      <c r="EE120" s="1">
        <v>41849</v>
      </c>
      <c r="EF120">
        <v>121.45</v>
      </c>
      <c r="EG120" s="1">
        <v>41911</v>
      </c>
      <c r="EH120">
        <v>107.325</v>
      </c>
      <c r="EI120" s="1">
        <v>41968</v>
      </c>
      <c r="EJ120">
        <v>90.95</v>
      </c>
      <c r="EK120" s="1">
        <v>42033</v>
      </c>
      <c r="EL120">
        <v>68.55</v>
      </c>
      <c r="EM120" s="1">
        <v>42094</v>
      </c>
      <c r="EN120">
        <v>62.424999999999997</v>
      </c>
      <c r="EO120" s="1">
        <v>42156</v>
      </c>
      <c r="EP120">
        <v>84.65</v>
      </c>
      <c r="EQ120" s="1">
        <v>42184</v>
      </c>
      <c r="ER120">
        <v>74.25</v>
      </c>
      <c r="ES120" s="1">
        <v>42213</v>
      </c>
      <c r="ET120">
        <v>79.474999999999994</v>
      </c>
      <c r="EU120" s="1">
        <v>42275</v>
      </c>
      <c r="EV120">
        <v>71.424999999999997</v>
      </c>
      <c r="EW120" s="1">
        <v>42333</v>
      </c>
      <c r="EX120">
        <v>58.8</v>
      </c>
      <c r="EY120" s="1">
        <v>42398</v>
      </c>
      <c r="EZ120">
        <v>65.8</v>
      </c>
      <c r="FA120" s="1">
        <v>42460</v>
      </c>
      <c r="FB120">
        <v>68.349999999999994</v>
      </c>
      <c r="FC120" s="1">
        <v>42522</v>
      </c>
      <c r="FD120">
        <v>81.150000000000006</v>
      </c>
      <c r="FE120" s="1">
        <v>42549</v>
      </c>
      <c r="FF120">
        <v>83.15</v>
      </c>
      <c r="FG120" s="1">
        <v>42579</v>
      </c>
      <c r="FH120">
        <v>68.849999999999994</v>
      </c>
      <c r="FI120" s="1">
        <v>42639</v>
      </c>
      <c r="FJ120">
        <v>53.05</v>
      </c>
      <c r="FK120" s="1">
        <v>42702</v>
      </c>
      <c r="FL120">
        <v>50.424999999999997</v>
      </c>
      <c r="FM120" s="1">
        <v>42766</v>
      </c>
      <c r="FN120">
        <v>69.075000000000003</v>
      </c>
      <c r="FO120" s="1">
        <v>42823</v>
      </c>
      <c r="FP120">
        <v>65.3</v>
      </c>
      <c r="FQ120" s="1">
        <v>42887</v>
      </c>
      <c r="FR120">
        <v>80.924999999999997</v>
      </c>
      <c r="FS120" s="1">
        <v>42913</v>
      </c>
      <c r="FT120">
        <v>86.474999999999994</v>
      </c>
      <c r="FU120" s="1">
        <v>42944</v>
      </c>
      <c r="FV120">
        <v>81.400000000000006</v>
      </c>
      <c r="FW120" s="1">
        <v>43005</v>
      </c>
      <c r="FX120">
        <v>55.4</v>
      </c>
      <c r="FY120" s="1">
        <v>43066</v>
      </c>
      <c r="FZ120">
        <v>64.525000000000006</v>
      </c>
      <c r="GA120" s="1">
        <v>43131</v>
      </c>
      <c r="GB120">
        <v>73.224999999999994</v>
      </c>
      <c r="GC120" s="1">
        <v>43188</v>
      </c>
      <c r="GD120">
        <v>57.25</v>
      </c>
      <c r="GE120" s="1">
        <v>43251</v>
      </c>
      <c r="GF120">
        <v>76.625</v>
      </c>
      <c r="GG120" s="1">
        <v>43278</v>
      </c>
      <c r="GH120">
        <v>80.224999999999994</v>
      </c>
      <c r="GI120" s="1">
        <v>43311</v>
      </c>
      <c r="GJ120">
        <v>63.3</v>
      </c>
      <c r="GK120" s="1">
        <v>43369</v>
      </c>
      <c r="GL120">
        <v>62.2</v>
      </c>
      <c r="GM120" s="1">
        <v>43430</v>
      </c>
      <c r="GN120">
        <v>57.4</v>
      </c>
      <c r="GO120" s="1">
        <v>43495</v>
      </c>
      <c r="GP120">
        <v>57.45</v>
      </c>
      <c r="GQ120" s="1">
        <v>43553</v>
      </c>
      <c r="GR120">
        <v>77.375</v>
      </c>
      <c r="GS120" s="1">
        <v>43615</v>
      </c>
      <c r="GT120">
        <v>83.674999999999997</v>
      </c>
      <c r="GU120" s="1">
        <v>43643</v>
      </c>
      <c r="GV120">
        <v>73.825000000000003</v>
      </c>
      <c r="GW120" s="1">
        <v>43676</v>
      </c>
      <c r="GX120">
        <v>82.3</v>
      </c>
      <c r="GY120" s="1">
        <v>43735</v>
      </c>
      <c r="GZ120">
        <v>65.275000000000006</v>
      </c>
      <c r="HA120" s="1">
        <v>43794</v>
      </c>
      <c r="HB120">
        <v>61.024999999999999</v>
      </c>
      <c r="HC120" s="1">
        <v>43859</v>
      </c>
      <c r="HD120">
        <v>64.3</v>
      </c>
    </row>
    <row r="121" spans="1:212" x14ac:dyDescent="0.3">
      <c r="A121" s="1">
        <v>38383</v>
      </c>
      <c r="B121">
        <v>73.775000000000006</v>
      </c>
      <c r="C121" s="1">
        <v>38442</v>
      </c>
      <c r="D121">
        <v>68.7</v>
      </c>
      <c r="E121" s="1">
        <v>38504</v>
      </c>
      <c r="F121">
        <v>71.45</v>
      </c>
      <c r="G121" s="1">
        <v>38532</v>
      </c>
      <c r="H121">
        <v>65.125</v>
      </c>
      <c r="I121" s="1">
        <v>38562</v>
      </c>
      <c r="J121">
        <v>67.875</v>
      </c>
      <c r="K121" s="1">
        <v>38622</v>
      </c>
      <c r="L121">
        <v>65.325000000000003</v>
      </c>
      <c r="M121" s="1">
        <v>38685</v>
      </c>
      <c r="N121">
        <v>62.35</v>
      </c>
      <c r="O121" s="1">
        <v>38749</v>
      </c>
      <c r="P121">
        <v>56.225000000000001</v>
      </c>
      <c r="Q121" s="1">
        <v>38806</v>
      </c>
      <c r="R121">
        <v>58.125</v>
      </c>
      <c r="S121" s="1">
        <v>38870</v>
      </c>
      <c r="T121">
        <v>69.400000000000006</v>
      </c>
      <c r="U121" s="1">
        <v>38896</v>
      </c>
      <c r="V121">
        <v>72.025000000000006</v>
      </c>
      <c r="W121" s="1">
        <v>38929</v>
      </c>
      <c r="X121">
        <v>68.55</v>
      </c>
      <c r="Y121" s="1">
        <v>38988</v>
      </c>
      <c r="Z121">
        <v>62.55</v>
      </c>
      <c r="AA121" s="1">
        <v>39049</v>
      </c>
      <c r="AB121">
        <v>61.174999999999997</v>
      </c>
      <c r="AC121" s="1">
        <v>39114</v>
      </c>
      <c r="AD121">
        <v>64.724999999999994</v>
      </c>
      <c r="AE121" s="1">
        <v>39171</v>
      </c>
      <c r="AF121">
        <v>63.85</v>
      </c>
      <c r="AG121" s="1">
        <v>39234</v>
      </c>
      <c r="AH121">
        <v>74.875</v>
      </c>
      <c r="AI121" s="1">
        <v>39261</v>
      </c>
      <c r="AJ121">
        <v>71.900000000000006</v>
      </c>
      <c r="AK121" s="1">
        <v>39294</v>
      </c>
      <c r="AL121">
        <v>73.325000000000003</v>
      </c>
      <c r="AM121" s="1">
        <v>39352</v>
      </c>
      <c r="AN121">
        <v>58.9</v>
      </c>
      <c r="AO121" s="1">
        <v>39413</v>
      </c>
      <c r="AP121">
        <v>54.55</v>
      </c>
      <c r="AQ121" s="1">
        <v>39478</v>
      </c>
      <c r="AR121">
        <v>58.475000000000001</v>
      </c>
      <c r="AS121" s="1">
        <v>39540</v>
      </c>
      <c r="AT121">
        <v>55.6</v>
      </c>
      <c r="AU121" s="1">
        <v>39601</v>
      </c>
      <c r="AV121">
        <v>76.325000000000003</v>
      </c>
      <c r="AW121" s="1">
        <v>39629</v>
      </c>
      <c r="AX121">
        <v>71.775000000000006</v>
      </c>
      <c r="AY121" s="1">
        <v>39659</v>
      </c>
      <c r="AZ121">
        <v>78.875</v>
      </c>
      <c r="BA121" s="1">
        <v>39720</v>
      </c>
      <c r="BB121">
        <v>68.55</v>
      </c>
      <c r="BC121" s="1">
        <v>39778</v>
      </c>
      <c r="BD121">
        <v>58.674999999999997</v>
      </c>
      <c r="BE121" s="1">
        <v>39843</v>
      </c>
      <c r="BF121">
        <v>58.55</v>
      </c>
      <c r="BG121" s="1">
        <v>39904</v>
      </c>
      <c r="BH121">
        <v>60.15</v>
      </c>
      <c r="BI121" s="1">
        <v>39966</v>
      </c>
      <c r="BJ121">
        <v>59.75</v>
      </c>
      <c r="BK121" s="1">
        <v>39994</v>
      </c>
      <c r="BL121">
        <v>58.674999999999997</v>
      </c>
      <c r="BM121" s="1">
        <v>40023</v>
      </c>
      <c r="BN121">
        <v>56.75</v>
      </c>
      <c r="BO121" s="1">
        <v>40086</v>
      </c>
      <c r="BP121">
        <v>50.075000000000003</v>
      </c>
      <c r="BQ121" s="1">
        <v>40143</v>
      </c>
      <c r="BR121">
        <v>59.6</v>
      </c>
      <c r="BS121" s="1">
        <v>40210</v>
      </c>
      <c r="BT121">
        <v>64.375</v>
      </c>
      <c r="BU121" s="1">
        <v>40269</v>
      </c>
      <c r="BV121">
        <v>74.125</v>
      </c>
      <c r="BW121" s="1">
        <v>40331</v>
      </c>
      <c r="BX121">
        <v>81.325000000000003</v>
      </c>
      <c r="BY121" s="1">
        <v>40359</v>
      </c>
      <c r="BZ121">
        <v>79.224999999999994</v>
      </c>
      <c r="CA121" s="1">
        <v>40388</v>
      </c>
      <c r="CB121">
        <v>84.85</v>
      </c>
      <c r="CC121" s="1">
        <v>40449</v>
      </c>
      <c r="CD121">
        <v>78.575000000000003</v>
      </c>
      <c r="CE121" s="1">
        <v>40511</v>
      </c>
      <c r="CF121">
        <v>70.025000000000006</v>
      </c>
      <c r="CG121" s="1">
        <v>40574</v>
      </c>
      <c r="CH121">
        <v>87.25</v>
      </c>
      <c r="CI121" s="1">
        <v>40632</v>
      </c>
      <c r="CJ121">
        <v>93.55</v>
      </c>
      <c r="CK121" s="1">
        <v>40695</v>
      </c>
      <c r="CL121">
        <v>89.775000000000006</v>
      </c>
      <c r="CM121" s="1">
        <v>40723</v>
      </c>
      <c r="CN121">
        <v>95.224999999999994</v>
      </c>
      <c r="CO121" s="1">
        <v>40753</v>
      </c>
      <c r="CP121">
        <v>102.77500000000001</v>
      </c>
      <c r="CQ121" s="1">
        <v>40814</v>
      </c>
      <c r="CR121">
        <v>88.775000000000006</v>
      </c>
      <c r="CS121" s="1">
        <v>40876</v>
      </c>
      <c r="CT121">
        <v>88</v>
      </c>
      <c r="CU121" s="1">
        <v>40940</v>
      </c>
      <c r="CV121">
        <v>87.625</v>
      </c>
      <c r="CW121" s="1">
        <v>40998</v>
      </c>
      <c r="CX121">
        <v>83.424999999999997</v>
      </c>
      <c r="CY121" s="1">
        <v>41061</v>
      </c>
      <c r="CZ121">
        <v>90.724999999999994</v>
      </c>
      <c r="DA121" s="1">
        <v>41088</v>
      </c>
      <c r="DB121">
        <v>96.724999999999994</v>
      </c>
      <c r="DC121" s="1">
        <v>41121</v>
      </c>
      <c r="DD121">
        <v>92.95</v>
      </c>
      <c r="DE121" s="1">
        <v>41179</v>
      </c>
      <c r="DF121">
        <v>77.224999999999994</v>
      </c>
      <c r="DG121" s="1">
        <v>41240</v>
      </c>
      <c r="DH121">
        <v>82.375</v>
      </c>
      <c r="DI121" s="1">
        <v>41305</v>
      </c>
      <c r="DJ121">
        <v>87.6</v>
      </c>
      <c r="DK121" s="1">
        <v>41366</v>
      </c>
      <c r="DL121">
        <v>80.95</v>
      </c>
      <c r="DM121" s="1">
        <v>41425</v>
      </c>
      <c r="DN121">
        <v>95.625</v>
      </c>
      <c r="DO121" s="1">
        <v>41453</v>
      </c>
      <c r="DP121">
        <v>101.27500000000001</v>
      </c>
      <c r="DQ121" s="1">
        <v>41486</v>
      </c>
      <c r="DR121">
        <v>97.575000000000003</v>
      </c>
      <c r="DS121" s="1">
        <v>41544</v>
      </c>
      <c r="DT121">
        <v>92.924999999999997</v>
      </c>
      <c r="DU121" s="1">
        <v>41604</v>
      </c>
      <c r="DV121">
        <v>85.625</v>
      </c>
      <c r="DW121" s="1">
        <v>41669</v>
      </c>
      <c r="DX121">
        <v>86.375</v>
      </c>
      <c r="DY121" s="1">
        <v>41730</v>
      </c>
      <c r="DZ121">
        <v>127.8</v>
      </c>
      <c r="EA121" s="1">
        <v>41792</v>
      </c>
      <c r="EB121">
        <v>113.125</v>
      </c>
      <c r="EC121" s="1">
        <v>41820</v>
      </c>
      <c r="ED121">
        <v>132.65</v>
      </c>
      <c r="EE121" s="1">
        <v>41850</v>
      </c>
      <c r="EF121">
        <v>119.15</v>
      </c>
      <c r="EG121" s="1">
        <v>41912</v>
      </c>
      <c r="EH121">
        <v>107.97499999999999</v>
      </c>
      <c r="EI121" s="1">
        <v>41969</v>
      </c>
      <c r="EJ121">
        <v>90.95</v>
      </c>
      <c r="EK121" s="1">
        <v>42034</v>
      </c>
      <c r="EL121">
        <v>67.474999999999994</v>
      </c>
      <c r="EM121" s="1">
        <v>42095</v>
      </c>
      <c r="EN121">
        <v>62.9</v>
      </c>
      <c r="EO121" s="1">
        <v>42157</v>
      </c>
      <c r="EP121">
        <v>84.474999999999994</v>
      </c>
      <c r="EQ121" s="1">
        <v>42185</v>
      </c>
      <c r="ER121">
        <v>76.2</v>
      </c>
      <c r="ES121" s="1">
        <v>42214</v>
      </c>
      <c r="ET121">
        <v>79.849999999999994</v>
      </c>
      <c r="EU121" s="1">
        <v>42276</v>
      </c>
      <c r="EV121">
        <v>73.25</v>
      </c>
      <c r="EW121" s="1">
        <v>42335</v>
      </c>
      <c r="EX121">
        <v>58.725000000000001</v>
      </c>
      <c r="EY121" s="1">
        <v>42401</v>
      </c>
      <c r="EZ121">
        <v>65.349999999999994</v>
      </c>
      <c r="FA121" s="1">
        <v>42461</v>
      </c>
      <c r="FB121">
        <v>67.8</v>
      </c>
      <c r="FC121" s="1">
        <v>42523</v>
      </c>
      <c r="FD121">
        <v>82.025000000000006</v>
      </c>
      <c r="FE121" s="1">
        <v>42550</v>
      </c>
      <c r="FF121">
        <v>83.1</v>
      </c>
      <c r="FG121" s="1">
        <v>42580</v>
      </c>
      <c r="FH121">
        <v>68.974999999999994</v>
      </c>
      <c r="FI121" s="1">
        <v>42640</v>
      </c>
      <c r="FJ121">
        <v>51.7</v>
      </c>
      <c r="FK121" s="1">
        <v>42703</v>
      </c>
      <c r="FL121">
        <v>50.35</v>
      </c>
      <c r="FM121" s="1">
        <v>42767</v>
      </c>
      <c r="FN121">
        <v>69.424999999999997</v>
      </c>
      <c r="FO121" s="1">
        <v>42824</v>
      </c>
      <c r="FP121">
        <v>65.625</v>
      </c>
      <c r="FQ121" s="1">
        <v>42888</v>
      </c>
      <c r="FR121">
        <v>81.224999999999994</v>
      </c>
      <c r="FS121" s="1">
        <v>42914</v>
      </c>
      <c r="FT121">
        <v>87.924999999999997</v>
      </c>
      <c r="FU121" s="1">
        <v>42947</v>
      </c>
      <c r="FV121">
        <v>80.3</v>
      </c>
      <c r="FW121" s="1">
        <v>43006</v>
      </c>
      <c r="FX121">
        <v>55.55</v>
      </c>
      <c r="FY121" s="1">
        <v>43067</v>
      </c>
      <c r="FZ121">
        <v>65.75</v>
      </c>
      <c r="GA121" s="1">
        <v>43132</v>
      </c>
      <c r="GB121">
        <v>74.825000000000003</v>
      </c>
      <c r="GC121" s="1">
        <v>43192</v>
      </c>
      <c r="GD121">
        <v>54.274999999999999</v>
      </c>
      <c r="GE121" s="1">
        <v>43252</v>
      </c>
      <c r="GF121">
        <v>77.599999999999994</v>
      </c>
      <c r="GG121" s="1">
        <v>43279</v>
      </c>
      <c r="GH121">
        <v>81.125</v>
      </c>
      <c r="GI121" s="1">
        <v>43312</v>
      </c>
      <c r="GJ121">
        <v>61.125</v>
      </c>
      <c r="GK121" s="1">
        <v>43370</v>
      </c>
      <c r="GL121">
        <v>61.3</v>
      </c>
      <c r="GM121" s="1">
        <v>43431</v>
      </c>
      <c r="GN121">
        <v>57.875</v>
      </c>
      <c r="GO121" s="1">
        <v>43496</v>
      </c>
      <c r="GP121">
        <v>56.25</v>
      </c>
      <c r="GQ121" s="1">
        <v>43556</v>
      </c>
      <c r="GR121">
        <v>77.400000000000006</v>
      </c>
      <c r="GS121" s="1">
        <v>43616</v>
      </c>
      <c r="GT121">
        <v>81.724999999999994</v>
      </c>
      <c r="GU121" s="1">
        <v>43644</v>
      </c>
      <c r="GV121">
        <v>72.099999999999994</v>
      </c>
      <c r="GW121" s="1">
        <v>43677</v>
      </c>
      <c r="GX121">
        <v>79.325000000000003</v>
      </c>
      <c r="GY121" s="1">
        <v>43738</v>
      </c>
      <c r="GZ121">
        <v>65.45</v>
      </c>
      <c r="HA121" s="1">
        <v>43795</v>
      </c>
      <c r="HB121">
        <v>60.825000000000003</v>
      </c>
      <c r="HC121" s="1">
        <v>43860</v>
      </c>
      <c r="HD121">
        <v>61.3</v>
      </c>
    </row>
    <row r="122" spans="1:212" x14ac:dyDescent="0.3">
      <c r="A122" s="1">
        <v>38384</v>
      </c>
      <c r="B122">
        <v>73.625</v>
      </c>
      <c r="C122" s="1">
        <v>38443</v>
      </c>
      <c r="D122">
        <v>70.150000000000006</v>
      </c>
      <c r="E122" s="1">
        <v>38505</v>
      </c>
      <c r="F122">
        <v>69.8</v>
      </c>
      <c r="G122" s="1">
        <v>38533</v>
      </c>
      <c r="H122">
        <v>65.525000000000006</v>
      </c>
      <c r="I122" s="1">
        <v>38565</v>
      </c>
      <c r="J122">
        <v>69.599999999999994</v>
      </c>
      <c r="K122" s="1">
        <v>38623</v>
      </c>
      <c r="L122">
        <v>65.95</v>
      </c>
      <c r="M122" s="1">
        <v>38686</v>
      </c>
      <c r="N122">
        <v>62.5</v>
      </c>
      <c r="O122" s="1">
        <v>38750</v>
      </c>
      <c r="P122">
        <v>54.55</v>
      </c>
      <c r="Q122" s="1">
        <v>38807</v>
      </c>
      <c r="R122">
        <v>57.35</v>
      </c>
      <c r="S122" s="1">
        <v>38873</v>
      </c>
      <c r="T122">
        <v>70.125</v>
      </c>
      <c r="U122" s="1">
        <v>38897</v>
      </c>
      <c r="V122">
        <v>72.099999999999994</v>
      </c>
      <c r="W122" s="1">
        <v>38930</v>
      </c>
      <c r="X122">
        <v>68.599999999999994</v>
      </c>
      <c r="Y122" s="1">
        <v>38989</v>
      </c>
      <c r="Z122">
        <v>63.625</v>
      </c>
      <c r="AA122" s="1">
        <v>39050</v>
      </c>
      <c r="AB122">
        <v>61.25</v>
      </c>
      <c r="AC122" s="1">
        <v>39115</v>
      </c>
      <c r="AD122">
        <v>65.349999999999994</v>
      </c>
      <c r="AE122" s="1">
        <v>39174</v>
      </c>
      <c r="AF122">
        <v>65.025000000000006</v>
      </c>
      <c r="AG122" s="1">
        <v>39237</v>
      </c>
      <c r="AH122">
        <v>74.55</v>
      </c>
      <c r="AI122" s="1">
        <v>39262</v>
      </c>
      <c r="AJ122">
        <v>71.224999999999994</v>
      </c>
      <c r="AK122" s="1">
        <v>39295</v>
      </c>
      <c r="AL122">
        <v>72.325000000000003</v>
      </c>
      <c r="AM122" s="1">
        <v>39353</v>
      </c>
      <c r="AN122">
        <v>58.9</v>
      </c>
      <c r="AO122" s="1">
        <v>39414</v>
      </c>
      <c r="AP122">
        <v>54.875</v>
      </c>
      <c r="AQ122" s="1">
        <v>39479</v>
      </c>
      <c r="AR122">
        <v>59.875</v>
      </c>
      <c r="AS122" s="1">
        <v>39541</v>
      </c>
      <c r="AT122">
        <v>57.625</v>
      </c>
      <c r="AU122" s="1">
        <v>39602</v>
      </c>
      <c r="AV122">
        <v>76.025000000000006</v>
      </c>
      <c r="AW122" s="1">
        <v>39630</v>
      </c>
      <c r="AX122">
        <v>70.900000000000006</v>
      </c>
      <c r="AY122" s="1">
        <v>39660</v>
      </c>
      <c r="AZ122">
        <v>79.625</v>
      </c>
      <c r="BA122" s="1">
        <v>39721</v>
      </c>
      <c r="BB122">
        <v>68.575000000000003</v>
      </c>
      <c r="BC122" s="1">
        <v>39780</v>
      </c>
      <c r="BD122">
        <v>59.5</v>
      </c>
      <c r="BE122" s="1">
        <v>39846</v>
      </c>
      <c r="BF122">
        <v>57.95</v>
      </c>
      <c r="BG122" s="1">
        <v>39905</v>
      </c>
      <c r="BH122">
        <v>59.674999999999997</v>
      </c>
      <c r="BI122" s="1">
        <v>39967</v>
      </c>
      <c r="BJ122">
        <v>57.3</v>
      </c>
      <c r="BK122" s="1">
        <v>39995</v>
      </c>
      <c r="BL122">
        <v>59.25</v>
      </c>
      <c r="BM122" s="1">
        <v>40024</v>
      </c>
      <c r="BN122">
        <v>54.625</v>
      </c>
      <c r="BO122" s="1">
        <v>40087</v>
      </c>
      <c r="BP122">
        <v>49.424999999999997</v>
      </c>
      <c r="BQ122" s="1">
        <v>40144</v>
      </c>
      <c r="BR122">
        <v>59.024999999999999</v>
      </c>
      <c r="BS122" s="1">
        <v>40211</v>
      </c>
      <c r="BT122">
        <v>65.400000000000006</v>
      </c>
      <c r="BU122" s="1">
        <v>40273</v>
      </c>
      <c r="BV122">
        <v>76.224999999999994</v>
      </c>
      <c r="BW122" s="1">
        <v>40332</v>
      </c>
      <c r="BX122">
        <v>80.45</v>
      </c>
      <c r="BY122" s="1">
        <v>40360</v>
      </c>
      <c r="BZ122">
        <v>79.3</v>
      </c>
      <c r="CA122" s="1">
        <v>40389</v>
      </c>
      <c r="CB122">
        <v>85.825000000000003</v>
      </c>
      <c r="CC122" s="1">
        <v>40450</v>
      </c>
      <c r="CD122">
        <v>77.174999999999997</v>
      </c>
      <c r="CE122" s="1">
        <v>40512</v>
      </c>
      <c r="CF122">
        <v>69.025000000000006</v>
      </c>
      <c r="CG122" s="1">
        <v>40575</v>
      </c>
      <c r="CH122">
        <v>85.075000000000003</v>
      </c>
      <c r="CI122" s="1">
        <v>40633</v>
      </c>
      <c r="CJ122">
        <v>93.724999999999994</v>
      </c>
      <c r="CK122" s="1">
        <v>40696</v>
      </c>
      <c r="CL122">
        <v>89.075000000000003</v>
      </c>
      <c r="CM122" s="1">
        <v>40724</v>
      </c>
      <c r="CN122">
        <v>94.4</v>
      </c>
      <c r="CO122" s="1">
        <v>40756</v>
      </c>
      <c r="CP122">
        <v>103.1</v>
      </c>
      <c r="CQ122" s="1">
        <v>40815</v>
      </c>
      <c r="CR122">
        <v>90.375</v>
      </c>
      <c r="CS122" s="1">
        <v>40877</v>
      </c>
      <c r="CT122">
        <v>88.174999999999997</v>
      </c>
      <c r="CU122" s="1">
        <v>40941</v>
      </c>
      <c r="CV122">
        <v>87.575000000000003</v>
      </c>
      <c r="CW122" s="1">
        <v>41001</v>
      </c>
      <c r="CX122">
        <v>84.724999999999994</v>
      </c>
      <c r="CY122" s="1">
        <v>41064</v>
      </c>
      <c r="CZ122">
        <v>91.2</v>
      </c>
      <c r="DA122" s="1">
        <v>41089</v>
      </c>
      <c r="DB122">
        <v>96.625</v>
      </c>
      <c r="DC122" s="1">
        <v>41122</v>
      </c>
      <c r="DD122">
        <v>93.2</v>
      </c>
      <c r="DE122" s="1">
        <v>41180</v>
      </c>
      <c r="DF122">
        <v>77.174999999999997</v>
      </c>
      <c r="DG122" s="1">
        <v>41241</v>
      </c>
      <c r="DH122">
        <v>83.825000000000003</v>
      </c>
      <c r="DI122" s="1">
        <v>41306</v>
      </c>
      <c r="DJ122">
        <v>87.65</v>
      </c>
      <c r="DK122" s="1">
        <v>41367</v>
      </c>
      <c r="DL122">
        <v>81.325000000000003</v>
      </c>
      <c r="DM122" s="1">
        <v>41428</v>
      </c>
      <c r="DN122">
        <v>95.825000000000003</v>
      </c>
      <c r="DO122" s="1">
        <v>41456</v>
      </c>
      <c r="DP122">
        <v>101.075</v>
      </c>
      <c r="DQ122" s="1">
        <v>41487</v>
      </c>
      <c r="DR122">
        <v>98.424999999999997</v>
      </c>
      <c r="DS122" s="1">
        <v>41547</v>
      </c>
      <c r="DT122">
        <v>91.974999999999994</v>
      </c>
      <c r="DU122" s="1">
        <v>41605</v>
      </c>
      <c r="DV122">
        <v>85.8</v>
      </c>
      <c r="DW122" s="1">
        <v>41670</v>
      </c>
      <c r="DX122">
        <v>86.224999999999994</v>
      </c>
      <c r="DY122" s="1">
        <v>41731</v>
      </c>
      <c r="DZ122">
        <v>127</v>
      </c>
      <c r="EA122" s="1">
        <v>41793</v>
      </c>
      <c r="EB122">
        <v>113.6</v>
      </c>
      <c r="EC122" s="1">
        <v>41821</v>
      </c>
      <c r="ED122">
        <v>131.05000000000001</v>
      </c>
      <c r="EE122" s="1">
        <v>41851</v>
      </c>
      <c r="EF122">
        <v>118.02500000000001</v>
      </c>
      <c r="EG122" s="1">
        <v>41913</v>
      </c>
      <c r="EH122">
        <v>107.6</v>
      </c>
      <c r="EI122" s="1">
        <v>41971</v>
      </c>
      <c r="EJ122">
        <v>90.325000000000003</v>
      </c>
      <c r="EK122" s="1">
        <v>42037</v>
      </c>
      <c r="EL122">
        <v>66.325000000000003</v>
      </c>
      <c r="EM122" s="1">
        <v>42096</v>
      </c>
      <c r="EN122">
        <v>63.174999999999997</v>
      </c>
      <c r="EO122" s="1">
        <v>42158</v>
      </c>
      <c r="EP122">
        <v>83.55</v>
      </c>
      <c r="EQ122" s="1">
        <v>42186</v>
      </c>
      <c r="ER122">
        <v>77.099999999999994</v>
      </c>
      <c r="ES122" s="1">
        <v>42215</v>
      </c>
      <c r="ET122">
        <v>79.674999999999997</v>
      </c>
      <c r="EU122" s="1">
        <v>42277</v>
      </c>
      <c r="EV122">
        <v>73.525000000000006</v>
      </c>
      <c r="EW122" s="1">
        <v>42338</v>
      </c>
      <c r="EX122">
        <v>58.424999999999997</v>
      </c>
      <c r="EY122" s="1">
        <v>42402</v>
      </c>
      <c r="EZ122">
        <v>64.2</v>
      </c>
      <c r="FA122" s="1">
        <v>42464</v>
      </c>
      <c r="FB122">
        <v>67.674999999999997</v>
      </c>
      <c r="FC122" s="1">
        <v>42524</v>
      </c>
      <c r="FD122">
        <v>82.3</v>
      </c>
      <c r="FE122" s="1">
        <v>42551</v>
      </c>
      <c r="FF122">
        <v>82.85</v>
      </c>
      <c r="FG122" s="1">
        <v>42583</v>
      </c>
      <c r="FH122">
        <v>68.650000000000006</v>
      </c>
      <c r="FI122" s="1">
        <v>42641</v>
      </c>
      <c r="FJ122">
        <v>51.7</v>
      </c>
      <c r="FK122" s="1">
        <v>42704</v>
      </c>
      <c r="FL122">
        <v>51.024999999999999</v>
      </c>
      <c r="FM122" s="1">
        <v>42768</v>
      </c>
      <c r="FN122">
        <v>70.349999999999994</v>
      </c>
      <c r="FO122" s="1">
        <v>42825</v>
      </c>
      <c r="FP122">
        <v>65.674999999999997</v>
      </c>
      <c r="FQ122" s="1">
        <v>42891</v>
      </c>
      <c r="FR122">
        <v>80.724999999999994</v>
      </c>
      <c r="FS122" s="1">
        <v>42915</v>
      </c>
      <c r="FT122">
        <v>89.474999999999994</v>
      </c>
      <c r="FU122" s="1">
        <v>42948</v>
      </c>
      <c r="FV122">
        <v>79.8</v>
      </c>
      <c r="FW122" s="1">
        <v>43007</v>
      </c>
      <c r="FX122">
        <v>55.4</v>
      </c>
      <c r="FY122" s="1">
        <v>43068</v>
      </c>
      <c r="FZ122">
        <v>65.075000000000003</v>
      </c>
      <c r="GA122" s="1">
        <v>43133</v>
      </c>
      <c r="GB122">
        <v>75.2</v>
      </c>
      <c r="GC122" s="1">
        <v>43193</v>
      </c>
      <c r="GD122">
        <v>51.674999999999997</v>
      </c>
      <c r="GE122" s="1">
        <v>43255</v>
      </c>
      <c r="GF122">
        <v>77.575000000000003</v>
      </c>
      <c r="GG122" s="1">
        <v>43280</v>
      </c>
      <c r="GH122">
        <v>82.875</v>
      </c>
      <c r="GI122" s="1">
        <v>43313</v>
      </c>
      <c r="GJ122">
        <v>60.25</v>
      </c>
      <c r="GK122" s="1">
        <v>43371</v>
      </c>
      <c r="GL122">
        <v>62.174999999999997</v>
      </c>
      <c r="GM122" s="1">
        <v>43432</v>
      </c>
      <c r="GN122">
        <v>57.95</v>
      </c>
      <c r="GO122" s="1">
        <v>43497</v>
      </c>
      <c r="GP122">
        <v>56.35</v>
      </c>
      <c r="GQ122" s="1">
        <v>43557</v>
      </c>
      <c r="GR122">
        <v>78.95</v>
      </c>
      <c r="GS122" s="1">
        <v>43619</v>
      </c>
      <c r="GT122">
        <v>81.575000000000003</v>
      </c>
      <c r="GU122" s="1">
        <v>43647</v>
      </c>
      <c r="GV122">
        <v>72.575000000000003</v>
      </c>
      <c r="GW122" s="1">
        <v>43678</v>
      </c>
      <c r="GX122">
        <v>76.8</v>
      </c>
      <c r="GY122" s="1">
        <v>43739</v>
      </c>
      <c r="GZ122">
        <v>62.55</v>
      </c>
      <c r="HA122" s="1">
        <v>43796</v>
      </c>
      <c r="HB122">
        <v>60.674999999999997</v>
      </c>
      <c r="HC122" s="1">
        <v>43861</v>
      </c>
      <c r="HD122">
        <v>57.125</v>
      </c>
    </row>
    <row r="123" spans="1:212" x14ac:dyDescent="0.3">
      <c r="A123" s="1">
        <v>38385</v>
      </c>
      <c r="B123">
        <v>71.625</v>
      </c>
      <c r="C123" s="1">
        <v>38446</v>
      </c>
      <c r="D123">
        <v>69.55</v>
      </c>
      <c r="E123" s="1">
        <v>38506</v>
      </c>
      <c r="F123">
        <v>68.2</v>
      </c>
      <c r="G123" s="1">
        <v>38534</v>
      </c>
      <c r="H123">
        <v>66.3</v>
      </c>
      <c r="I123" s="1">
        <v>38566</v>
      </c>
      <c r="J123">
        <v>69.900000000000006</v>
      </c>
      <c r="K123" s="1">
        <v>38624</v>
      </c>
      <c r="L123">
        <v>66.8</v>
      </c>
      <c r="M123" s="1">
        <v>38687</v>
      </c>
      <c r="N123">
        <v>63.35</v>
      </c>
      <c r="O123" s="1">
        <v>38751</v>
      </c>
      <c r="P123">
        <v>55.024999999999999</v>
      </c>
      <c r="Q123" s="1">
        <v>38810</v>
      </c>
      <c r="R123">
        <v>58.15</v>
      </c>
      <c r="S123" s="1">
        <v>38874</v>
      </c>
      <c r="T123">
        <v>70.3</v>
      </c>
      <c r="U123" s="1">
        <v>38898</v>
      </c>
      <c r="V123">
        <v>72.55</v>
      </c>
      <c r="W123" s="1">
        <v>38931</v>
      </c>
      <c r="X123">
        <v>69.375</v>
      </c>
      <c r="Y123" s="1">
        <v>38992</v>
      </c>
      <c r="Z123">
        <v>64.25</v>
      </c>
      <c r="AA123" s="1">
        <v>39051</v>
      </c>
      <c r="AB123">
        <v>61.674999999999997</v>
      </c>
      <c r="AC123" s="1">
        <v>39118</v>
      </c>
      <c r="AD123">
        <v>64.674999999999997</v>
      </c>
      <c r="AE123" s="1">
        <v>39175</v>
      </c>
      <c r="AF123">
        <v>65.375</v>
      </c>
      <c r="AG123" s="1">
        <v>39238</v>
      </c>
      <c r="AH123">
        <v>74.650000000000006</v>
      </c>
      <c r="AI123" s="1">
        <v>39265</v>
      </c>
      <c r="AJ123">
        <v>70.474999999999994</v>
      </c>
      <c r="AK123" s="1">
        <v>39296</v>
      </c>
      <c r="AL123">
        <v>73.125</v>
      </c>
      <c r="AM123" s="1">
        <v>39356</v>
      </c>
      <c r="AN123">
        <v>58.15</v>
      </c>
      <c r="AO123" s="1">
        <v>39415</v>
      </c>
      <c r="AP123">
        <v>54.774999999999999</v>
      </c>
      <c r="AQ123" s="1">
        <v>39482</v>
      </c>
      <c r="AR123">
        <v>59.774999999999999</v>
      </c>
      <c r="AS123" s="1">
        <v>39542</v>
      </c>
      <c r="AT123">
        <v>58.524999999999999</v>
      </c>
      <c r="AU123" s="1">
        <v>39603</v>
      </c>
      <c r="AV123">
        <v>75.375</v>
      </c>
      <c r="AW123" s="1">
        <v>39631</v>
      </c>
      <c r="AX123">
        <v>71.825000000000003</v>
      </c>
      <c r="AY123" s="1">
        <v>39661</v>
      </c>
      <c r="AZ123">
        <v>81.575000000000003</v>
      </c>
      <c r="BA123" s="1">
        <v>39722</v>
      </c>
      <c r="BB123">
        <v>67.724999999999994</v>
      </c>
      <c r="BC123" s="1">
        <v>39783</v>
      </c>
      <c r="BD123">
        <v>58.725000000000001</v>
      </c>
      <c r="BE123" s="1">
        <v>39847</v>
      </c>
      <c r="BF123">
        <v>57.6</v>
      </c>
      <c r="BG123" s="1">
        <v>39906</v>
      </c>
      <c r="BH123">
        <v>60.274999999999999</v>
      </c>
      <c r="BI123" s="1">
        <v>39968</v>
      </c>
      <c r="BJ123">
        <v>57.274999999999999</v>
      </c>
      <c r="BK123" s="1">
        <v>39996</v>
      </c>
      <c r="BL123">
        <v>59.975000000000001</v>
      </c>
      <c r="BM123" s="1">
        <v>40025</v>
      </c>
      <c r="BN123">
        <v>56.024999999999999</v>
      </c>
      <c r="BO123" s="1">
        <v>40088</v>
      </c>
      <c r="BP123">
        <v>49.25</v>
      </c>
      <c r="BQ123" s="1">
        <v>40147</v>
      </c>
      <c r="BR123">
        <v>58.6</v>
      </c>
      <c r="BS123" s="1">
        <v>40212</v>
      </c>
      <c r="BT123">
        <v>66.125</v>
      </c>
      <c r="BU123" s="1">
        <v>40274</v>
      </c>
      <c r="BV123">
        <v>76.625</v>
      </c>
      <c r="BW123" s="1">
        <v>40333</v>
      </c>
      <c r="BX123">
        <v>79.05</v>
      </c>
      <c r="BY123" s="1">
        <v>40361</v>
      </c>
      <c r="BZ123">
        <v>78.2</v>
      </c>
      <c r="CA123" s="1">
        <v>40392</v>
      </c>
      <c r="CB123">
        <v>86.9</v>
      </c>
      <c r="CC123" s="1">
        <v>40451</v>
      </c>
      <c r="CD123">
        <v>77.775000000000006</v>
      </c>
      <c r="CE123" s="1">
        <v>40513</v>
      </c>
      <c r="CF123">
        <v>68.525000000000006</v>
      </c>
      <c r="CG123" s="1">
        <v>40576</v>
      </c>
      <c r="CH123">
        <v>84.025000000000006</v>
      </c>
      <c r="CI123" s="1">
        <v>40634</v>
      </c>
      <c r="CJ123">
        <v>94.224999999999994</v>
      </c>
      <c r="CK123" s="1">
        <v>40697</v>
      </c>
      <c r="CL123">
        <v>89.224999999999994</v>
      </c>
      <c r="CM123" s="1">
        <v>40725</v>
      </c>
      <c r="CN123">
        <v>95.5</v>
      </c>
      <c r="CO123" s="1">
        <v>40757</v>
      </c>
      <c r="CP123">
        <v>103.8</v>
      </c>
      <c r="CQ123" s="1">
        <v>40816</v>
      </c>
      <c r="CR123">
        <v>93.375</v>
      </c>
      <c r="CS123" s="1">
        <v>40878</v>
      </c>
      <c r="CT123">
        <v>87.575000000000003</v>
      </c>
      <c r="CU123" s="1">
        <v>40942</v>
      </c>
      <c r="CV123">
        <v>87.525000000000006</v>
      </c>
      <c r="CW123" s="1">
        <v>41002</v>
      </c>
      <c r="CX123">
        <v>84.025000000000006</v>
      </c>
      <c r="CY123" s="1">
        <v>41065</v>
      </c>
      <c r="CZ123">
        <v>91.1</v>
      </c>
      <c r="DA123" s="1">
        <v>41092</v>
      </c>
      <c r="DB123">
        <v>96.9</v>
      </c>
      <c r="DC123" s="1">
        <v>41123</v>
      </c>
      <c r="DD123">
        <v>91.6</v>
      </c>
      <c r="DE123" s="1">
        <v>41183</v>
      </c>
      <c r="DF123">
        <v>77.575000000000003</v>
      </c>
      <c r="DG123" s="1">
        <v>41242</v>
      </c>
      <c r="DH123">
        <v>83.7</v>
      </c>
      <c r="DI123" s="1">
        <v>41309</v>
      </c>
      <c r="DJ123">
        <v>88.075000000000003</v>
      </c>
      <c r="DK123" s="1">
        <v>41368</v>
      </c>
      <c r="DL123">
        <v>81.424999999999997</v>
      </c>
      <c r="DM123" s="1">
        <v>41429</v>
      </c>
      <c r="DN123">
        <v>96.525000000000006</v>
      </c>
      <c r="DO123" s="1">
        <v>41457</v>
      </c>
      <c r="DP123">
        <v>101</v>
      </c>
      <c r="DQ123" s="1">
        <v>41488</v>
      </c>
      <c r="DR123">
        <v>99.25</v>
      </c>
      <c r="DS123" s="1">
        <v>41548</v>
      </c>
      <c r="DT123">
        <v>90.924999999999997</v>
      </c>
      <c r="DU123" s="1">
        <v>41607</v>
      </c>
      <c r="DV123">
        <v>85.674999999999997</v>
      </c>
      <c r="DW123" s="1">
        <v>41673</v>
      </c>
      <c r="DX123">
        <v>84.875</v>
      </c>
      <c r="DY123" s="1">
        <v>41732</v>
      </c>
      <c r="DZ123">
        <v>125.75</v>
      </c>
      <c r="EA123" s="1">
        <v>41794</v>
      </c>
      <c r="EB123">
        <v>112.55</v>
      </c>
      <c r="EC123" s="1">
        <v>41822</v>
      </c>
      <c r="ED123">
        <v>130.80000000000001</v>
      </c>
      <c r="EE123" s="1">
        <v>41852</v>
      </c>
      <c r="EF123">
        <v>118.02500000000001</v>
      </c>
      <c r="EG123" s="1">
        <v>41914</v>
      </c>
      <c r="EH123">
        <v>106.77500000000001</v>
      </c>
      <c r="EI123" s="1">
        <v>41974</v>
      </c>
      <c r="EJ123">
        <v>90.125</v>
      </c>
      <c r="EK123" s="1">
        <v>42038</v>
      </c>
      <c r="EL123">
        <v>67.2</v>
      </c>
      <c r="EM123" s="1">
        <v>42100</v>
      </c>
      <c r="EN123">
        <v>63.25</v>
      </c>
      <c r="EO123" s="1">
        <v>42159</v>
      </c>
      <c r="EP123">
        <v>82.2</v>
      </c>
      <c r="EQ123" s="1">
        <v>42187</v>
      </c>
      <c r="ER123">
        <v>78.775000000000006</v>
      </c>
      <c r="ES123" s="1">
        <v>42216</v>
      </c>
      <c r="ET123">
        <v>78.5</v>
      </c>
      <c r="EU123" s="1">
        <v>42278</v>
      </c>
      <c r="EV123">
        <v>72.625</v>
      </c>
      <c r="EW123" s="1">
        <v>42339</v>
      </c>
      <c r="EX123">
        <v>59.95</v>
      </c>
      <c r="EY123" s="1">
        <v>42403</v>
      </c>
      <c r="EZ123">
        <v>64.55</v>
      </c>
      <c r="FA123" s="1">
        <v>42465</v>
      </c>
      <c r="FB123">
        <v>67.375</v>
      </c>
      <c r="FC123" s="1">
        <v>42527</v>
      </c>
      <c r="FD123">
        <v>82.25</v>
      </c>
      <c r="FE123" s="1">
        <v>42552</v>
      </c>
      <c r="FF123">
        <v>82.674999999999997</v>
      </c>
      <c r="FG123" s="1">
        <v>42584</v>
      </c>
      <c r="FH123">
        <v>68.924999999999997</v>
      </c>
      <c r="FI123" s="1">
        <v>42642</v>
      </c>
      <c r="FJ123">
        <v>52.024999999999999</v>
      </c>
      <c r="FK123" s="1">
        <v>42705</v>
      </c>
      <c r="FL123">
        <v>50.225000000000001</v>
      </c>
      <c r="FM123" s="1">
        <v>42769</v>
      </c>
      <c r="FN123">
        <v>70.325000000000003</v>
      </c>
      <c r="FO123" s="1">
        <v>42828</v>
      </c>
      <c r="FP123">
        <v>64.8</v>
      </c>
      <c r="FQ123" s="1">
        <v>42892</v>
      </c>
      <c r="FR123">
        <v>81.650000000000006</v>
      </c>
      <c r="FS123" s="1">
        <v>42916</v>
      </c>
      <c r="FT123">
        <v>90.625</v>
      </c>
      <c r="FU123" s="1">
        <v>42949</v>
      </c>
      <c r="FV123">
        <v>81.95</v>
      </c>
      <c r="FW123" s="1">
        <v>43010</v>
      </c>
      <c r="FX123">
        <v>57.25</v>
      </c>
      <c r="FY123" s="1">
        <v>43069</v>
      </c>
      <c r="FZ123">
        <v>64.275000000000006</v>
      </c>
      <c r="GA123" s="1">
        <v>43136</v>
      </c>
      <c r="GB123">
        <v>75.825000000000003</v>
      </c>
      <c r="GC123" s="1">
        <v>43194</v>
      </c>
      <c r="GD123">
        <v>53.075000000000003</v>
      </c>
      <c r="GE123" s="1">
        <v>43256</v>
      </c>
      <c r="GF123">
        <v>76.525000000000006</v>
      </c>
      <c r="GG123" s="1">
        <v>43283</v>
      </c>
      <c r="GH123">
        <v>83.2</v>
      </c>
      <c r="GI123" s="1">
        <v>43314</v>
      </c>
      <c r="GJ123">
        <v>58.975000000000001</v>
      </c>
      <c r="GK123" s="1">
        <v>43374</v>
      </c>
      <c r="GL123">
        <v>64.75</v>
      </c>
      <c r="GM123" s="1">
        <v>43433</v>
      </c>
      <c r="GN123">
        <v>58.725000000000001</v>
      </c>
      <c r="GO123" s="1">
        <v>43500</v>
      </c>
      <c r="GP123">
        <v>57.375</v>
      </c>
      <c r="GQ123" s="1">
        <v>43558</v>
      </c>
      <c r="GR123">
        <v>79.075000000000003</v>
      </c>
      <c r="GS123" s="1">
        <v>43620</v>
      </c>
      <c r="GT123">
        <v>81.125</v>
      </c>
      <c r="GU123" s="1">
        <v>43648</v>
      </c>
      <c r="GV123">
        <v>73.724999999999994</v>
      </c>
      <c r="GW123" s="1">
        <v>43679</v>
      </c>
      <c r="GX123">
        <v>76.275000000000006</v>
      </c>
      <c r="GY123" s="1">
        <v>43740</v>
      </c>
      <c r="GZ123">
        <v>62.2</v>
      </c>
      <c r="HA123" s="1">
        <v>43798</v>
      </c>
      <c r="HB123">
        <v>62.024999999999999</v>
      </c>
      <c r="HC123" s="1">
        <v>43864</v>
      </c>
      <c r="HD123">
        <v>56.3</v>
      </c>
    </row>
    <row r="124" spans="1:212" x14ac:dyDescent="0.3">
      <c r="A124" s="1">
        <v>38386</v>
      </c>
      <c r="B124">
        <v>71.75</v>
      </c>
      <c r="C124" s="1">
        <v>38447</v>
      </c>
      <c r="D124">
        <v>68.674999999999997</v>
      </c>
      <c r="E124" s="1">
        <v>38509</v>
      </c>
      <c r="F124">
        <v>68.400000000000006</v>
      </c>
      <c r="G124" s="1">
        <v>38538</v>
      </c>
      <c r="H124">
        <v>68</v>
      </c>
      <c r="I124" s="1">
        <v>38567</v>
      </c>
      <c r="J124">
        <v>69.724999999999994</v>
      </c>
      <c r="K124" s="1">
        <v>38625</v>
      </c>
      <c r="L124">
        <v>67.2</v>
      </c>
      <c r="M124" s="1">
        <v>38688</v>
      </c>
      <c r="N124">
        <v>62.8</v>
      </c>
      <c r="O124" s="1">
        <v>38754</v>
      </c>
      <c r="P124">
        <v>55.625</v>
      </c>
      <c r="Q124" s="1">
        <v>38811</v>
      </c>
      <c r="R124">
        <v>56.3</v>
      </c>
      <c r="S124" s="1">
        <v>38875</v>
      </c>
      <c r="T124">
        <v>71.424999999999997</v>
      </c>
      <c r="U124" s="1">
        <v>38901</v>
      </c>
      <c r="V124">
        <v>72.875</v>
      </c>
      <c r="W124" s="1">
        <v>38932</v>
      </c>
      <c r="X124">
        <v>69</v>
      </c>
      <c r="Y124" s="1">
        <v>38993</v>
      </c>
      <c r="Z124">
        <v>64.5</v>
      </c>
      <c r="AA124" s="1">
        <v>39052</v>
      </c>
      <c r="AB124">
        <v>61.125</v>
      </c>
      <c r="AC124" s="1">
        <v>39119</v>
      </c>
      <c r="AD124">
        <v>64.875</v>
      </c>
      <c r="AE124" s="1">
        <v>39176</v>
      </c>
      <c r="AF124">
        <v>65.375</v>
      </c>
      <c r="AG124" s="1">
        <v>39239</v>
      </c>
      <c r="AH124">
        <v>73.349999999999994</v>
      </c>
      <c r="AI124" s="1">
        <v>39266</v>
      </c>
      <c r="AJ124">
        <v>71.075000000000003</v>
      </c>
      <c r="AK124" s="1">
        <v>39297</v>
      </c>
      <c r="AL124">
        <v>74.375</v>
      </c>
      <c r="AM124" s="1">
        <v>39357</v>
      </c>
      <c r="AN124">
        <v>58.2</v>
      </c>
      <c r="AO124" s="1">
        <v>39416</v>
      </c>
      <c r="AP124">
        <v>54.9</v>
      </c>
      <c r="AQ124" s="1">
        <v>39483</v>
      </c>
      <c r="AR124">
        <v>59.2</v>
      </c>
      <c r="AS124" s="1">
        <v>39545</v>
      </c>
      <c r="AT124">
        <v>58.9</v>
      </c>
      <c r="AU124" s="1">
        <v>39604</v>
      </c>
      <c r="AV124">
        <v>75.325000000000003</v>
      </c>
      <c r="AW124" s="1">
        <v>39632</v>
      </c>
      <c r="AX124">
        <v>72.275000000000006</v>
      </c>
      <c r="AY124" s="1">
        <v>39664</v>
      </c>
      <c r="AZ124">
        <v>82.25</v>
      </c>
      <c r="BA124" s="1">
        <v>39723</v>
      </c>
      <c r="BB124">
        <v>65.95</v>
      </c>
      <c r="BC124" s="1">
        <v>39784</v>
      </c>
      <c r="BD124">
        <v>58.375</v>
      </c>
      <c r="BE124" s="1">
        <v>39848</v>
      </c>
      <c r="BF124">
        <v>57.225000000000001</v>
      </c>
      <c r="BG124" s="1">
        <v>39909</v>
      </c>
      <c r="BH124">
        <v>59.725000000000001</v>
      </c>
      <c r="BI124" s="1">
        <v>39969</v>
      </c>
      <c r="BJ124">
        <v>57.174999999999997</v>
      </c>
      <c r="BK124" s="1">
        <v>40000</v>
      </c>
      <c r="BL124">
        <v>60.65</v>
      </c>
      <c r="BM124" s="1">
        <v>40028</v>
      </c>
      <c r="BN124">
        <v>54.95</v>
      </c>
      <c r="BO124" s="1">
        <v>40091</v>
      </c>
      <c r="BP124">
        <v>49.05</v>
      </c>
      <c r="BQ124" s="1">
        <v>40148</v>
      </c>
      <c r="BR124">
        <v>59.225000000000001</v>
      </c>
      <c r="BS124" s="1">
        <v>40213</v>
      </c>
      <c r="BT124">
        <v>66.150000000000006</v>
      </c>
      <c r="BU124" s="1">
        <v>40275</v>
      </c>
      <c r="BV124">
        <v>77.174999999999997</v>
      </c>
      <c r="BW124" s="1">
        <v>40336</v>
      </c>
      <c r="BX124">
        <v>77.775000000000006</v>
      </c>
      <c r="BY124" s="1">
        <v>40365</v>
      </c>
      <c r="BZ124">
        <v>78.775000000000006</v>
      </c>
      <c r="CA124" s="1">
        <v>40393</v>
      </c>
      <c r="CB124">
        <v>87</v>
      </c>
      <c r="CC124" s="1">
        <v>40452</v>
      </c>
      <c r="CD124">
        <v>76.375</v>
      </c>
      <c r="CE124" s="1">
        <v>40514</v>
      </c>
      <c r="CF124">
        <v>68.924999999999997</v>
      </c>
      <c r="CG124" s="1">
        <v>40577</v>
      </c>
      <c r="CH124">
        <v>83.35</v>
      </c>
      <c r="CI124" s="1">
        <v>40637</v>
      </c>
      <c r="CJ124">
        <v>94.2</v>
      </c>
      <c r="CK124" s="1">
        <v>40700</v>
      </c>
      <c r="CL124">
        <v>89.7</v>
      </c>
      <c r="CM124" s="1">
        <v>40729</v>
      </c>
      <c r="CN124">
        <v>95.775000000000006</v>
      </c>
      <c r="CO124" s="1">
        <v>40758</v>
      </c>
      <c r="CP124">
        <v>104.65</v>
      </c>
      <c r="CQ124" s="1">
        <v>40819</v>
      </c>
      <c r="CR124">
        <v>93.125</v>
      </c>
      <c r="CS124" s="1">
        <v>40879</v>
      </c>
      <c r="CT124">
        <v>86.25</v>
      </c>
      <c r="CU124" s="1">
        <v>40945</v>
      </c>
      <c r="CV124">
        <v>87.125</v>
      </c>
      <c r="CW124" s="1">
        <v>41003</v>
      </c>
      <c r="CX124">
        <v>83.85</v>
      </c>
      <c r="CY124" s="1">
        <v>41066</v>
      </c>
      <c r="CZ124">
        <v>91.95</v>
      </c>
      <c r="DA124" s="1">
        <v>41093</v>
      </c>
      <c r="DB124">
        <v>96.875</v>
      </c>
      <c r="DC124" s="1">
        <v>41124</v>
      </c>
      <c r="DD124">
        <v>89.55</v>
      </c>
      <c r="DE124" s="1">
        <v>41184</v>
      </c>
      <c r="DF124">
        <v>79.150000000000006</v>
      </c>
      <c r="DG124" s="1">
        <v>41243</v>
      </c>
      <c r="DH124">
        <v>84.075000000000003</v>
      </c>
      <c r="DI124" s="1">
        <v>41310</v>
      </c>
      <c r="DJ124">
        <v>88.325000000000003</v>
      </c>
      <c r="DK124" s="1">
        <v>41369</v>
      </c>
      <c r="DL124">
        <v>80.025000000000006</v>
      </c>
      <c r="DM124" s="1">
        <v>41430</v>
      </c>
      <c r="DN124">
        <v>96.65</v>
      </c>
      <c r="DO124" s="1">
        <v>41458</v>
      </c>
      <c r="DP124">
        <v>101.625</v>
      </c>
      <c r="DQ124" s="1">
        <v>41491</v>
      </c>
      <c r="DR124">
        <v>100.22499999999999</v>
      </c>
      <c r="DS124" s="1">
        <v>41549</v>
      </c>
      <c r="DT124">
        <v>90.95</v>
      </c>
      <c r="DU124" s="1">
        <v>41610</v>
      </c>
      <c r="DV124">
        <v>86.025000000000006</v>
      </c>
      <c r="DW124" s="1">
        <v>41674</v>
      </c>
      <c r="DX124">
        <v>85.224999999999994</v>
      </c>
      <c r="DY124" s="1">
        <v>41733</v>
      </c>
      <c r="DZ124">
        <v>123.15</v>
      </c>
      <c r="EA124" s="1">
        <v>41795</v>
      </c>
      <c r="EB124">
        <v>112.97499999999999</v>
      </c>
      <c r="EC124" s="1">
        <v>41823</v>
      </c>
      <c r="ED124">
        <v>131.72499999999999</v>
      </c>
      <c r="EE124" s="1">
        <v>41855</v>
      </c>
      <c r="EF124">
        <v>117.075</v>
      </c>
      <c r="EG124" s="1">
        <v>41915</v>
      </c>
      <c r="EH124">
        <v>105.6</v>
      </c>
      <c r="EI124" s="1">
        <v>41975</v>
      </c>
      <c r="EJ124">
        <v>89.5</v>
      </c>
      <c r="EK124" s="1">
        <v>42039</v>
      </c>
      <c r="EL124">
        <v>65.099999999999994</v>
      </c>
      <c r="EM124" s="1">
        <v>42101</v>
      </c>
      <c r="EN124">
        <v>62.575000000000003</v>
      </c>
      <c r="EO124" s="1">
        <v>42160</v>
      </c>
      <c r="EP124">
        <v>81.674999999999997</v>
      </c>
      <c r="EQ124" s="1">
        <v>42191</v>
      </c>
      <c r="ER124">
        <v>78.724999999999994</v>
      </c>
      <c r="ES124" s="1">
        <v>42219</v>
      </c>
      <c r="ET124">
        <v>80.2</v>
      </c>
      <c r="EU124" s="1">
        <v>42279</v>
      </c>
      <c r="EV124">
        <v>73.349999999999994</v>
      </c>
      <c r="EW124" s="1">
        <v>42340</v>
      </c>
      <c r="EX124">
        <v>59.35</v>
      </c>
      <c r="EY124" s="1">
        <v>42404</v>
      </c>
      <c r="EZ124">
        <v>65.125</v>
      </c>
      <c r="FA124" s="1">
        <v>42466</v>
      </c>
      <c r="FB124">
        <v>67.5</v>
      </c>
      <c r="FC124" s="1">
        <v>42528</v>
      </c>
      <c r="FD124">
        <v>81.849999999999994</v>
      </c>
      <c r="FE124" s="1">
        <v>42556</v>
      </c>
      <c r="FF124">
        <v>82.05</v>
      </c>
      <c r="FG124" s="1">
        <v>42585</v>
      </c>
      <c r="FH124">
        <v>68.349999999999994</v>
      </c>
      <c r="FI124" s="1">
        <v>42643</v>
      </c>
      <c r="FJ124">
        <v>49.024999999999999</v>
      </c>
      <c r="FK124" s="1">
        <v>42706</v>
      </c>
      <c r="FL124">
        <v>50.75</v>
      </c>
      <c r="FM124" s="1">
        <v>42772</v>
      </c>
      <c r="FN124">
        <v>71.349999999999994</v>
      </c>
      <c r="FO124" s="1">
        <v>42829</v>
      </c>
      <c r="FP124">
        <v>63.674999999999997</v>
      </c>
      <c r="FQ124" s="1">
        <v>42893</v>
      </c>
      <c r="FR124">
        <v>81.625</v>
      </c>
      <c r="FS124" s="1">
        <v>42919</v>
      </c>
      <c r="FT124">
        <v>90.7</v>
      </c>
      <c r="FU124" s="1">
        <v>42950</v>
      </c>
      <c r="FV124">
        <v>81.974999999999994</v>
      </c>
      <c r="FW124" s="1">
        <v>43011</v>
      </c>
      <c r="FX124">
        <v>59.875</v>
      </c>
      <c r="FY124" s="1">
        <v>43070</v>
      </c>
      <c r="FZ124">
        <v>65.275000000000006</v>
      </c>
      <c r="GA124" s="1">
        <v>43137</v>
      </c>
      <c r="GB124">
        <v>74.75</v>
      </c>
      <c r="GC124" s="1">
        <v>43195</v>
      </c>
      <c r="GD124">
        <v>52.45</v>
      </c>
      <c r="GE124" s="1">
        <v>43257</v>
      </c>
      <c r="GF124">
        <v>78.174999999999997</v>
      </c>
      <c r="GG124" s="1">
        <v>43284</v>
      </c>
      <c r="GH124">
        <v>83.724999999999994</v>
      </c>
      <c r="GI124" s="1">
        <v>43315</v>
      </c>
      <c r="GJ124">
        <v>58.5</v>
      </c>
      <c r="GK124" s="1">
        <v>43375</v>
      </c>
      <c r="GL124">
        <v>66.424999999999997</v>
      </c>
      <c r="GM124" s="1">
        <v>43434</v>
      </c>
      <c r="GN124">
        <v>57.875</v>
      </c>
      <c r="GO124" s="1">
        <v>43501</v>
      </c>
      <c r="GP124">
        <v>56.424999999999997</v>
      </c>
      <c r="GQ124" s="1">
        <v>43559</v>
      </c>
      <c r="GR124">
        <v>79.575000000000003</v>
      </c>
      <c r="GS124" s="1">
        <v>43621</v>
      </c>
      <c r="GT124">
        <v>79.849999999999994</v>
      </c>
      <c r="GU124" s="1">
        <v>43649</v>
      </c>
      <c r="GV124">
        <v>73.55</v>
      </c>
      <c r="GW124" s="1">
        <v>43682</v>
      </c>
      <c r="GX124">
        <v>77.849999999999994</v>
      </c>
      <c r="GY124" s="1">
        <v>43741</v>
      </c>
      <c r="GZ124">
        <v>62.424999999999997</v>
      </c>
      <c r="HA124" s="1">
        <v>43801</v>
      </c>
      <c r="HB124">
        <v>60.35</v>
      </c>
      <c r="HC124" s="1">
        <v>43865</v>
      </c>
      <c r="HD124">
        <v>56.75</v>
      </c>
    </row>
    <row r="125" spans="1:212" x14ac:dyDescent="0.3">
      <c r="A125" s="1">
        <v>38387</v>
      </c>
      <c r="B125">
        <v>70.849999999999994</v>
      </c>
      <c r="C125" s="1">
        <v>38448</v>
      </c>
      <c r="D125">
        <v>66.900000000000006</v>
      </c>
      <c r="E125" s="1">
        <v>38510</v>
      </c>
      <c r="F125">
        <v>66.825000000000003</v>
      </c>
      <c r="G125" s="1">
        <v>38539</v>
      </c>
      <c r="H125">
        <v>69.650000000000006</v>
      </c>
      <c r="I125" s="1">
        <v>38568</v>
      </c>
      <c r="J125">
        <v>69.400000000000006</v>
      </c>
      <c r="K125" s="1">
        <v>38628</v>
      </c>
      <c r="L125">
        <v>68.224999999999994</v>
      </c>
      <c r="M125" s="1">
        <v>38691</v>
      </c>
      <c r="N125">
        <v>63</v>
      </c>
      <c r="O125" s="1">
        <v>38755</v>
      </c>
      <c r="P125">
        <v>56.625</v>
      </c>
      <c r="Q125" s="1">
        <v>38812</v>
      </c>
      <c r="R125">
        <v>55.65</v>
      </c>
      <c r="S125" s="1">
        <v>38876</v>
      </c>
      <c r="T125">
        <v>72.3</v>
      </c>
      <c r="U125" s="1">
        <v>38903</v>
      </c>
      <c r="V125">
        <v>73.150000000000006</v>
      </c>
      <c r="W125" s="1">
        <v>38933</v>
      </c>
      <c r="X125">
        <v>69.974999999999994</v>
      </c>
      <c r="Y125" s="1">
        <v>38994</v>
      </c>
      <c r="Z125">
        <v>64.525000000000006</v>
      </c>
      <c r="AA125" s="1">
        <v>39055</v>
      </c>
      <c r="AB125">
        <v>60.75</v>
      </c>
      <c r="AC125" s="1">
        <v>39120</v>
      </c>
      <c r="AD125">
        <v>65.075000000000003</v>
      </c>
      <c r="AE125" s="1">
        <v>39177</v>
      </c>
      <c r="AF125">
        <v>65.174999999999997</v>
      </c>
      <c r="AG125" s="1">
        <v>39240</v>
      </c>
      <c r="AH125">
        <v>73.099999999999994</v>
      </c>
      <c r="AI125" s="1">
        <v>39268</v>
      </c>
      <c r="AJ125">
        <v>72.125</v>
      </c>
      <c r="AK125" s="1">
        <v>39300</v>
      </c>
      <c r="AL125">
        <v>74.575000000000003</v>
      </c>
      <c r="AM125" s="1">
        <v>39358</v>
      </c>
      <c r="AN125">
        <v>58.674999999999997</v>
      </c>
      <c r="AO125" s="1">
        <v>39419</v>
      </c>
      <c r="AP125">
        <v>54.7</v>
      </c>
      <c r="AQ125" s="1">
        <v>39484</v>
      </c>
      <c r="AR125">
        <v>58.95</v>
      </c>
      <c r="AS125" s="1">
        <v>39546</v>
      </c>
      <c r="AT125">
        <v>59.15</v>
      </c>
      <c r="AU125" s="1">
        <v>39605</v>
      </c>
      <c r="AV125">
        <v>75.125</v>
      </c>
      <c r="AW125" s="1">
        <v>39636</v>
      </c>
      <c r="AX125">
        <v>72.400000000000006</v>
      </c>
      <c r="AY125" s="1">
        <v>39665</v>
      </c>
      <c r="AZ125">
        <v>82.775000000000006</v>
      </c>
      <c r="BA125" s="1">
        <v>39724</v>
      </c>
      <c r="BB125">
        <v>66.424999999999997</v>
      </c>
      <c r="BC125" s="1">
        <v>39785</v>
      </c>
      <c r="BD125">
        <v>57.575000000000003</v>
      </c>
      <c r="BE125" s="1">
        <v>39849</v>
      </c>
      <c r="BF125">
        <v>56.5</v>
      </c>
      <c r="BG125" s="1">
        <v>39910</v>
      </c>
      <c r="BH125">
        <v>59.174999999999997</v>
      </c>
      <c r="BI125" s="1">
        <v>39972</v>
      </c>
      <c r="BJ125">
        <v>57.575000000000003</v>
      </c>
      <c r="BK125" s="1">
        <v>40001</v>
      </c>
      <c r="BL125">
        <v>60.7</v>
      </c>
      <c r="BM125" s="1">
        <v>40029</v>
      </c>
      <c r="BN125">
        <v>53.975000000000001</v>
      </c>
      <c r="BO125" s="1">
        <v>40092</v>
      </c>
      <c r="BP125">
        <v>50.1</v>
      </c>
      <c r="BQ125" s="1">
        <v>40149</v>
      </c>
      <c r="BR125">
        <v>59.674999999999997</v>
      </c>
      <c r="BS125" s="1">
        <v>40214</v>
      </c>
      <c r="BT125">
        <v>66.7</v>
      </c>
      <c r="BU125" s="1">
        <v>40276</v>
      </c>
      <c r="BV125">
        <v>76.674999999999997</v>
      </c>
      <c r="BW125" s="1">
        <v>40337</v>
      </c>
      <c r="BX125">
        <v>77.625</v>
      </c>
      <c r="BY125" s="1">
        <v>40366</v>
      </c>
      <c r="BZ125">
        <v>78.875</v>
      </c>
      <c r="CA125" s="1">
        <v>40394</v>
      </c>
      <c r="CB125">
        <v>86.8</v>
      </c>
      <c r="CC125" s="1">
        <v>40455</v>
      </c>
      <c r="CD125">
        <v>75.674999999999997</v>
      </c>
      <c r="CE125" s="1">
        <v>40515</v>
      </c>
      <c r="CF125">
        <v>69.275000000000006</v>
      </c>
      <c r="CG125" s="1">
        <v>40578</v>
      </c>
      <c r="CH125">
        <v>84.5</v>
      </c>
      <c r="CI125" s="1">
        <v>40638</v>
      </c>
      <c r="CJ125">
        <v>93.7</v>
      </c>
      <c r="CK125" s="1">
        <v>40701</v>
      </c>
      <c r="CL125">
        <v>89.625</v>
      </c>
      <c r="CM125" s="1">
        <v>40730</v>
      </c>
      <c r="CN125">
        <v>96.025000000000006</v>
      </c>
      <c r="CO125" s="1">
        <v>40759</v>
      </c>
      <c r="CP125">
        <v>105.55</v>
      </c>
      <c r="CQ125" s="1">
        <v>40820</v>
      </c>
      <c r="CR125">
        <v>93.4</v>
      </c>
      <c r="CS125" s="1">
        <v>40882</v>
      </c>
      <c r="CT125">
        <v>85.3</v>
      </c>
      <c r="CU125" s="1">
        <v>40946</v>
      </c>
      <c r="CV125">
        <v>86.174999999999997</v>
      </c>
      <c r="CW125" s="1">
        <v>41004</v>
      </c>
      <c r="CX125">
        <v>84.5</v>
      </c>
      <c r="CY125" s="1">
        <v>41067</v>
      </c>
      <c r="CZ125">
        <v>93.075000000000003</v>
      </c>
      <c r="DA125" s="1">
        <v>41095</v>
      </c>
      <c r="DB125">
        <v>95.825000000000003</v>
      </c>
      <c r="DC125" s="1">
        <v>41127</v>
      </c>
      <c r="DD125">
        <v>88.724999999999994</v>
      </c>
      <c r="DE125" s="1">
        <v>41185</v>
      </c>
      <c r="DF125">
        <v>80.025000000000006</v>
      </c>
      <c r="DG125" s="1">
        <v>41246</v>
      </c>
      <c r="DH125">
        <v>83.924999999999997</v>
      </c>
      <c r="DI125" s="1">
        <v>41311</v>
      </c>
      <c r="DJ125">
        <v>86.9</v>
      </c>
      <c r="DK125" s="1">
        <v>41372</v>
      </c>
      <c r="DL125">
        <v>80.525000000000006</v>
      </c>
      <c r="DM125" s="1">
        <v>41431</v>
      </c>
      <c r="DN125">
        <v>97.3</v>
      </c>
      <c r="DO125" s="1">
        <v>41460</v>
      </c>
      <c r="DP125">
        <v>102.35</v>
      </c>
      <c r="DQ125" s="1">
        <v>41492</v>
      </c>
      <c r="DR125">
        <v>100.55</v>
      </c>
      <c r="DS125" s="1">
        <v>41550</v>
      </c>
      <c r="DT125">
        <v>91.3</v>
      </c>
      <c r="DU125" s="1">
        <v>41611</v>
      </c>
      <c r="DV125">
        <v>84.825000000000003</v>
      </c>
      <c r="DW125" s="1">
        <v>41675</v>
      </c>
      <c r="DX125">
        <v>86.45</v>
      </c>
      <c r="DY125" s="1">
        <v>41736</v>
      </c>
      <c r="DZ125">
        <v>125.02500000000001</v>
      </c>
      <c r="EA125" s="1">
        <v>41796</v>
      </c>
      <c r="EB125">
        <v>114.575</v>
      </c>
      <c r="EC125" s="1">
        <v>41827</v>
      </c>
      <c r="ED125">
        <v>131.80000000000001</v>
      </c>
      <c r="EE125" s="1">
        <v>41856</v>
      </c>
      <c r="EF125">
        <v>115.85</v>
      </c>
      <c r="EG125" s="1">
        <v>41918</v>
      </c>
      <c r="EH125">
        <v>107.175</v>
      </c>
      <c r="EI125" s="1">
        <v>41976</v>
      </c>
      <c r="EJ125">
        <v>88.05</v>
      </c>
      <c r="EK125" s="1">
        <v>42040</v>
      </c>
      <c r="EL125">
        <v>63.274999999999999</v>
      </c>
      <c r="EM125" s="1">
        <v>42102</v>
      </c>
      <c r="EN125">
        <v>62.3</v>
      </c>
      <c r="EO125" s="1">
        <v>42163</v>
      </c>
      <c r="EP125">
        <v>81.55</v>
      </c>
      <c r="EQ125" s="1">
        <v>42192</v>
      </c>
      <c r="ER125">
        <v>79.25</v>
      </c>
      <c r="ES125" s="1">
        <v>42220</v>
      </c>
      <c r="ET125">
        <v>81.400000000000006</v>
      </c>
      <c r="EU125" s="1">
        <v>42282</v>
      </c>
      <c r="EV125">
        <v>73</v>
      </c>
      <c r="EW125" s="1">
        <v>42341</v>
      </c>
      <c r="EX125">
        <v>58.35</v>
      </c>
      <c r="EY125" s="1">
        <v>42405</v>
      </c>
      <c r="EZ125">
        <v>64.8</v>
      </c>
      <c r="FA125" s="1">
        <v>42467</v>
      </c>
      <c r="FB125">
        <v>67.125</v>
      </c>
      <c r="FC125" s="1">
        <v>42529</v>
      </c>
      <c r="FD125">
        <v>82.05</v>
      </c>
      <c r="FE125" s="1">
        <v>42557</v>
      </c>
      <c r="FF125">
        <v>81.575000000000003</v>
      </c>
      <c r="FG125" s="1">
        <v>42586</v>
      </c>
      <c r="FH125">
        <v>67.7</v>
      </c>
      <c r="FI125" s="1">
        <v>42646</v>
      </c>
      <c r="FJ125">
        <v>48.924999999999997</v>
      </c>
      <c r="FK125" s="1">
        <v>42709</v>
      </c>
      <c r="FL125">
        <v>51.5</v>
      </c>
      <c r="FM125" s="1">
        <v>42773</v>
      </c>
      <c r="FN125">
        <v>72.375</v>
      </c>
      <c r="FO125" s="1">
        <v>42830</v>
      </c>
      <c r="FP125">
        <v>63.625</v>
      </c>
      <c r="FQ125" s="1">
        <v>42894</v>
      </c>
      <c r="FR125">
        <v>82.025000000000006</v>
      </c>
      <c r="FS125" s="1">
        <v>42921</v>
      </c>
      <c r="FT125">
        <v>92.05</v>
      </c>
      <c r="FU125" s="1">
        <v>42951</v>
      </c>
      <c r="FV125">
        <v>83.224999999999994</v>
      </c>
      <c r="FW125" s="1">
        <v>43012</v>
      </c>
      <c r="FX125">
        <v>60.325000000000003</v>
      </c>
      <c r="FY125" s="1">
        <v>43073</v>
      </c>
      <c r="FZ125">
        <v>64.95</v>
      </c>
      <c r="GA125" s="1">
        <v>43138</v>
      </c>
      <c r="GB125">
        <v>73.849999999999994</v>
      </c>
      <c r="GC125" s="1">
        <v>43196</v>
      </c>
      <c r="GD125">
        <v>52.125</v>
      </c>
      <c r="GE125" s="1">
        <v>43258</v>
      </c>
      <c r="GF125">
        <v>78.400000000000006</v>
      </c>
      <c r="GG125" s="1">
        <v>43286</v>
      </c>
      <c r="GH125">
        <v>83.3</v>
      </c>
      <c r="GI125" s="1">
        <v>43318</v>
      </c>
      <c r="GJ125">
        <v>56.6</v>
      </c>
      <c r="GK125" s="1">
        <v>43376</v>
      </c>
      <c r="GL125">
        <v>67.474999999999994</v>
      </c>
      <c r="GM125" s="1">
        <v>43437</v>
      </c>
      <c r="GN125">
        <v>58.024999999999999</v>
      </c>
      <c r="GO125" s="1">
        <v>43502</v>
      </c>
      <c r="GP125">
        <v>55.924999999999997</v>
      </c>
      <c r="GQ125" s="1">
        <v>43560</v>
      </c>
      <c r="GR125">
        <v>79.025000000000006</v>
      </c>
      <c r="GS125" s="1">
        <v>43622</v>
      </c>
      <c r="GT125">
        <v>79.375</v>
      </c>
      <c r="GU125" s="1">
        <v>43651</v>
      </c>
      <c r="GV125">
        <v>72.125</v>
      </c>
      <c r="GW125" s="1">
        <v>43683</v>
      </c>
      <c r="GX125">
        <v>77.125</v>
      </c>
      <c r="GY125" s="1">
        <v>43742</v>
      </c>
      <c r="GZ125">
        <v>62.4</v>
      </c>
      <c r="HA125" s="1">
        <v>43802</v>
      </c>
      <c r="HB125">
        <v>62.5</v>
      </c>
      <c r="HC125" s="1">
        <v>43866</v>
      </c>
      <c r="HD125">
        <v>57.1</v>
      </c>
    </row>
    <row r="126" spans="1:212" x14ac:dyDescent="0.3">
      <c r="A126" s="1">
        <v>38390</v>
      </c>
      <c r="B126">
        <v>70.724999999999994</v>
      </c>
      <c r="C126" s="1">
        <v>38449</v>
      </c>
      <c r="D126">
        <v>66.525000000000006</v>
      </c>
      <c r="E126" s="1">
        <v>38511</v>
      </c>
      <c r="F126">
        <v>67.125</v>
      </c>
      <c r="G126" s="1">
        <v>38540</v>
      </c>
      <c r="H126">
        <v>68.349999999999994</v>
      </c>
      <c r="I126" s="1">
        <v>38569</v>
      </c>
      <c r="J126">
        <v>70.099999999999994</v>
      </c>
      <c r="K126" s="1">
        <v>38629</v>
      </c>
      <c r="L126">
        <v>68.025000000000006</v>
      </c>
      <c r="M126" s="1">
        <v>38692</v>
      </c>
      <c r="N126">
        <v>62.65</v>
      </c>
      <c r="O126" s="1">
        <v>38756</v>
      </c>
      <c r="P126">
        <v>57.35</v>
      </c>
      <c r="Q126" s="1">
        <v>38813</v>
      </c>
      <c r="R126">
        <v>54.825000000000003</v>
      </c>
      <c r="S126" s="1">
        <v>38877</v>
      </c>
      <c r="T126">
        <v>72.95</v>
      </c>
      <c r="U126" s="1">
        <v>38904</v>
      </c>
      <c r="V126">
        <v>73.325000000000003</v>
      </c>
      <c r="W126" s="1">
        <v>38936</v>
      </c>
      <c r="X126">
        <v>71.424999999999997</v>
      </c>
      <c r="Y126" s="1">
        <v>38995</v>
      </c>
      <c r="Z126">
        <v>65.349999999999994</v>
      </c>
      <c r="AA126" s="1">
        <v>39056</v>
      </c>
      <c r="AB126">
        <v>61.85</v>
      </c>
      <c r="AC126" s="1">
        <v>39121</v>
      </c>
      <c r="AD126">
        <v>65.174999999999997</v>
      </c>
      <c r="AE126" s="1">
        <v>39181</v>
      </c>
      <c r="AF126">
        <v>65.025000000000006</v>
      </c>
      <c r="AG126" s="1">
        <v>39241</v>
      </c>
      <c r="AH126">
        <v>72.875</v>
      </c>
      <c r="AI126" s="1">
        <v>39269</v>
      </c>
      <c r="AJ126">
        <v>71.325000000000003</v>
      </c>
      <c r="AK126" s="1">
        <v>39301</v>
      </c>
      <c r="AL126">
        <v>75.075000000000003</v>
      </c>
      <c r="AM126" s="1">
        <v>39359</v>
      </c>
      <c r="AN126">
        <v>58.65</v>
      </c>
      <c r="AO126" s="1">
        <v>39420</v>
      </c>
      <c r="AP126">
        <v>54.3</v>
      </c>
      <c r="AQ126" s="1">
        <v>39485</v>
      </c>
      <c r="AR126">
        <v>58.55</v>
      </c>
      <c r="AS126" s="1">
        <v>39547</v>
      </c>
      <c r="AT126">
        <v>59.424999999999997</v>
      </c>
      <c r="AU126" s="1">
        <v>39608</v>
      </c>
      <c r="AV126">
        <v>73.974999999999994</v>
      </c>
      <c r="AW126" s="1">
        <v>39637</v>
      </c>
      <c r="AX126">
        <v>71.8</v>
      </c>
      <c r="AY126" s="1">
        <v>39666</v>
      </c>
      <c r="AZ126">
        <v>84.4</v>
      </c>
      <c r="BA126" s="1">
        <v>39727</v>
      </c>
      <c r="BB126">
        <v>66.474999999999994</v>
      </c>
      <c r="BC126" s="1">
        <v>39786</v>
      </c>
      <c r="BD126">
        <v>57.1</v>
      </c>
      <c r="BE126" s="1">
        <v>39850</v>
      </c>
      <c r="BF126">
        <v>56.35</v>
      </c>
      <c r="BG126" s="1">
        <v>39911</v>
      </c>
      <c r="BH126">
        <v>58.375</v>
      </c>
      <c r="BI126" s="1">
        <v>39973</v>
      </c>
      <c r="BJ126">
        <v>57.35</v>
      </c>
      <c r="BK126" s="1">
        <v>40002</v>
      </c>
      <c r="BL126">
        <v>58.924999999999997</v>
      </c>
      <c r="BM126" s="1">
        <v>40030</v>
      </c>
      <c r="BN126">
        <v>53.35</v>
      </c>
      <c r="BO126" s="1">
        <v>40093</v>
      </c>
      <c r="BP126">
        <v>50.9</v>
      </c>
      <c r="BQ126" s="1">
        <v>40150</v>
      </c>
      <c r="BR126">
        <v>59.25</v>
      </c>
      <c r="BS126" s="1">
        <v>40217</v>
      </c>
      <c r="BT126">
        <v>67.575000000000003</v>
      </c>
      <c r="BU126" s="1">
        <v>40277</v>
      </c>
      <c r="BV126">
        <v>76.224999999999994</v>
      </c>
      <c r="BW126" s="1">
        <v>40338</v>
      </c>
      <c r="BX126">
        <v>77.45</v>
      </c>
      <c r="BY126" s="1">
        <v>40367</v>
      </c>
      <c r="BZ126">
        <v>78.875</v>
      </c>
      <c r="CA126" s="1">
        <v>40395</v>
      </c>
      <c r="CB126">
        <v>83.8</v>
      </c>
      <c r="CC126" s="1">
        <v>40456</v>
      </c>
      <c r="CD126">
        <v>75.349999999999994</v>
      </c>
      <c r="CE126" s="1">
        <v>40518</v>
      </c>
      <c r="CF126">
        <v>68.349999999999994</v>
      </c>
      <c r="CG126" s="1">
        <v>40581</v>
      </c>
      <c r="CH126">
        <v>84.95</v>
      </c>
      <c r="CI126" s="1">
        <v>40639</v>
      </c>
      <c r="CJ126">
        <v>93.974999999999994</v>
      </c>
      <c r="CK126" s="1">
        <v>40702</v>
      </c>
      <c r="CL126">
        <v>89.7</v>
      </c>
      <c r="CM126" s="1">
        <v>40731</v>
      </c>
      <c r="CN126">
        <v>97.15</v>
      </c>
      <c r="CO126" s="1">
        <v>40760</v>
      </c>
      <c r="CP126">
        <v>104.925</v>
      </c>
      <c r="CQ126" s="1">
        <v>40821</v>
      </c>
      <c r="CR126">
        <v>93.674999999999997</v>
      </c>
      <c r="CS126" s="1">
        <v>40883</v>
      </c>
      <c r="CT126">
        <v>86.15</v>
      </c>
      <c r="CU126" s="1">
        <v>40947</v>
      </c>
      <c r="CV126">
        <v>86.275000000000006</v>
      </c>
      <c r="CW126" s="1">
        <v>41008</v>
      </c>
      <c r="CX126">
        <v>84.424999999999997</v>
      </c>
      <c r="CY126" s="1">
        <v>41068</v>
      </c>
      <c r="CZ126">
        <v>93.025000000000006</v>
      </c>
      <c r="DA126" s="1">
        <v>41096</v>
      </c>
      <c r="DB126">
        <v>96.224999999999994</v>
      </c>
      <c r="DC126" s="1">
        <v>41128</v>
      </c>
      <c r="DD126">
        <v>89.924999999999997</v>
      </c>
      <c r="DE126" s="1">
        <v>41186</v>
      </c>
      <c r="DF126">
        <v>81.8</v>
      </c>
      <c r="DG126" s="1">
        <v>41247</v>
      </c>
      <c r="DH126">
        <v>84.45</v>
      </c>
      <c r="DI126" s="1">
        <v>41312</v>
      </c>
      <c r="DJ126">
        <v>86.974999999999994</v>
      </c>
      <c r="DK126" s="1">
        <v>41373</v>
      </c>
      <c r="DL126">
        <v>80.724999999999994</v>
      </c>
      <c r="DM126" s="1">
        <v>41432</v>
      </c>
      <c r="DN126">
        <v>98.125</v>
      </c>
      <c r="DO126" s="1">
        <v>41463</v>
      </c>
      <c r="DP126">
        <v>101.125</v>
      </c>
      <c r="DQ126" s="1">
        <v>41493</v>
      </c>
      <c r="DR126">
        <v>100.22499999999999</v>
      </c>
      <c r="DS126" s="1">
        <v>41551</v>
      </c>
      <c r="DT126">
        <v>91.85</v>
      </c>
      <c r="DU126" s="1">
        <v>41612</v>
      </c>
      <c r="DV126">
        <v>83.674999999999997</v>
      </c>
      <c r="DW126" s="1">
        <v>41676</v>
      </c>
      <c r="DX126">
        <v>86.5</v>
      </c>
      <c r="DY126" s="1">
        <v>41737</v>
      </c>
      <c r="DZ126">
        <v>123.3</v>
      </c>
      <c r="EA126" s="1">
        <v>41799</v>
      </c>
      <c r="EB126">
        <v>114.3</v>
      </c>
      <c r="EC126" s="1">
        <v>41828</v>
      </c>
      <c r="ED126">
        <v>132.19999999999999</v>
      </c>
      <c r="EE126" s="1">
        <v>41857</v>
      </c>
      <c r="EF126">
        <v>116.4</v>
      </c>
      <c r="EG126" s="1">
        <v>41919</v>
      </c>
      <c r="EH126">
        <v>107.22499999999999</v>
      </c>
      <c r="EI126" s="1">
        <v>41977</v>
      </c>
      <c r="EJ126">
        <v>87.625</v>
      </c>
      <c r="EK126" s="1">
        <v>42041</v>
      </c>
      <c r="EL126">
        <v>63.875</v>
      </c>
      <c r="EM126" s="1">
        <v>42103</v>
      </c>
      <c r="EN126">
        <v>62.1</v>
      </c>
      <c r="EO126" s="1">
        <v>42164</v>
      </c>
      <c r="EP126">
        <v>81.2</v>
      </c>
      <c r="EQ126" s="1">
        <v>42193</v>
      </c>
      <c r="ER126">
        <v>79.5</v>
      </c>
      <c r="ES126" s="1">
        <v>42221</v>
      </c>
      <c r="ET126">
        <v>80.224999999999994</v>
      </c>
      <c r="EU126" s="1">
        <v>42283</v>
      </c>
      <c r="EV126">
        <v>73.599999999999994</v>
      </c>
      <c r="EW126" s="1">
        <v>42342</v>
      </c>
      <c r="EX126">
        <v>57.05</v>
      </c>
      <c r="EY126" s="1">
        <v>42408</v>
      </c>
      <c r="EZ126">
        <v>65.025000000000006</v>
      </c>
      <c r="FA126" s="1">
        <v>42468</v>
      </c>
      <c r="FB126">
        <v>66.825000000000003</v>
      </c>
      <c r="FC126" s="1">
        <v>42530</v>
      </c>
      <c r="FD126">
        <v>82.674999999999997</v>
      </c>
      <c r="FE126" s="1">
        <v>42558</v>
      </c>
      <c r="FF126">
        <v>81.05</v>
      </c>
      <c r="FG126" s="1">
        <v>42587</v>
      </c>
      <c r="FH126">
        <v>67.45</v>
      </c>
      <c r="FI126" s="1">
        <v>42647</v>
      </c>
      <c r="FJ126">
        <v>48.625</v>
      </c>
      <c r="FK126" s="1">
        <v>42710</v>
      </c>
      <c r="FL126">
        <v>53.375</v>
      </c>
      <c r="FM126" s="1">
        <v>42774</v>
      </c>
      <c r="FN126">
        <v>73.349999999999994</v>
      </c>
      <c r="FO126" s="1">
        <v>42831</v>
      </c>
      <c r="FP126">
        <v>63.924999999999997</v>
      </c>
      <c r="FQ126" s="1">
        <v>42895</v>
      </c>
      <c r="FR126">
        <v>82.474999999999994</v>
      </c>
      <c r="FS126" s="1">
        <v>42922</v>
      </c>
      <c r="FT126">
        <v>91.474999999999994</v>
      </c>
      <c r="FU126" s="1">
        <v>42954</v>
      </c>
      <c r="FV126">
        <v>83.4</v>
      </c>
      <c r="FW126" s="1">
        <v>43013</v>
      </c>
      <c r="FX126">
        <v>60.924999999999997</v>
      </c>
      <c r="FY126" s="1">
        <v>43074</v>
      </c>
      <c r="FZ126">
        <v>64.275000000000006</v>
      </c>
      <c r="GA126" s="1">
        <v>43139</v>
      </c>
      <c r="GB126">
        <v>73.400000000000006</v>
      </c>
      <c r="GC126" s="1">
        <v>43199</v>
      </c>
      <c r="GD126">
        <v>52.9</v>
      </c>
      <c r="GE126" s="1">
        <v>43259</v>
      </c>
      <c r="GF126">
        <v>79.875</v>
      </c>
      <c r="GG126" s="1">
        <v>43287</v>
      </c>
      <c r="GH126">
        <v>81.375</v>
      </c>
      <c r="GI126" s="1">
        <v>43319</v>
      </c>
      <c r="GJ126">
        <v>55.8</v>
      </c>
      <c r="GK126" s="1">
        <v>43377</v>
      </c>
      <c r="GL126">
        <v>67.5</v>
      </c>
      <c r="GM126" s="1">
        <v>43438</v>
      </c>
      <c r="GN126">
        <v>56.875</v>
      </c>
      <c r="GO126" s="1">
        <v>43503</v>
      </c>
      <c r="GP126">
        <v>55.274999999999999</v>
      </c>
      <c r="GQ126" s="1">
        <v>43563</v>
      </c>
      <c r="GR126">
        <v>78.599999999999994</v>
      </c>
      <c r="GS126" s="1">
        <v>43623</v>
      </c>
      <c r="GT126">
        <v>78.650000000000006</v>
      </c>
      <c r="GU126" s="1">
        <v>43654</v>
      </c>
      <c r="GV126">
        <v>70.075000000000003</v>
      </c>
      <c r="GW126" s="1">
        <v>43684</v>
      </c>
      <c r="GX126">
        <v>77.724999999999994</v>
      </c>
      <c r="GY126" s="1">
        <v>43745</v>
      </c>
      <c r="GZ126">
        <v>60.5</v>
      </c>
      <c r="HA126" s="1">
        <v>43803</v>
      </c>
      <c r="HB126">
        <v>61.875</v>
      </c>
      <c r="HC126" s="1">
        <v>43867</v>
      </c>
      <c r="HD126">
        <v>57.7</v>
      </c>
    </row>
    <row r="127" spans="1:212" x14ac:dyDescent="0.3">
      <c r="A127" s="1">
        <v>38391</v>
      </c>
      <c r="B127">
        <v>68.775000000000006</v>
      </c>
      <c r="C127" s="1">
        <v>38450</v>
      </c>
      <c r="D127">
        <v>68.224999999999994</v>
      </c>
      <c r="E127" s="1">
        <v>38512</v>
      </c>
      <c r="F127">
        <v>67.174999999999997</v>
      </c>
      <c r="G127" s="1">
        <v>38541</v>
      </c>
      <c r="H127">
        <v>68.099999999999994</v>
      </c>
      <c r="I127" s="1">
        <v>38572</v>
      </c>
      <c r="J127">
        <v>69.575000000000003</v>
      </c>
      <c r="K127" s="1">
        <v>38630</v>
      </c>
      <c r="L127">
        <v>68.2</v>
      </c>
      <c r="M127" s="1">
        <v>38693</v>
      </c>
      <c r="N127">
        <v>62.674999999999997</v>
      </c>
      <c r="O127" s="1">
        <v>38757</v>
      </c>
      <c r="P127">
        <v>57.625</v>
      </c>
      <c r="Q127" s="1">
        <v>38814</v>
      </c>
      <c r="R127">
        <v>54.375</v>
      </c>
      <c r="S127" s="1">
        <v>38880</v>
      </c>
      <c r="T127">
        <v>73.525000000000006</v>
      </c>
      <c r="U127" s="1">
        <v>38905</v>
      </c>
      <c r="V127">
        <v>71.25</v>
      </c>
      <c r="W127" s="1">
        <v>38937</v>
      </c>
      <c r="X127">
        <v>71.424999999999997</v>
      </c>
      <c r="Y127" s="1">
        <v>38996</v>
      </c>
      <c r="Z127">
        <v>64.575000000000003</v>
      </c>
      <c r="AA127" s="1">
        <v>39057</v>
      </c>
      <c r="AB127">
        <v>61.524999999999999</v>
      </c>
      <c r="AC127" s="1">
        <v>39122</v>
      </c>
      <c r="AD127">
        <v>66.275000000000006</v>
      </c>
      <c r="AE127" s="1">
        <v>39182</v>
      </c>
      <c r="AF127">
        <v>64.775000000000006</v>
      </c>
      <c r="AG127" s="1">
        <v>39244</v>
      </c>
      <c r="AH127">
        <v>72.674999999999997</v>
      </c>
      <c r="AI127" s="1">
        <v>39272</v>
      </c>
      <c r="AJ127">
        <v>70.55</v>
      </c>
      <c r="AK127" s="1">
        <v>39302</v>
      </c>
      <c r="AL127">
        <v>74.825000000000003</v>
      </c>
      <c r="AM127" s="1">
        <v>39360</v>
      </c>
      <c r="AN127">
        <v>58.225000000000001</v>
      </c>
      <c r="AO127" s="1">
        <v>39421</v>
      </c>
      <c r="AP127">
        <v>55.375</v>
      </c>
      <c r="AQ127" s="1">
        <v>39486</v>
      </c>
      <c r="AR127">
        <v>58.075000000000003</v>
      </c>
      <c r="AS127" s="1">
        <v>39548</v>
      </c>
      <c r="AT127">
        <v>59.174999999999997</v>
      </c>
      <c r="AU127" s="1">
        <v>39609</v>
      </c>
      <c r="AV127">
        <v>73.724999999999994</v>
      </c>
      <c r="AW127" s="1">
        <v>39638</v>
      </c>
      <c r="AX127">
        <v>72.674999999999997</v>
      </c>
      <c r="AY127" s="1">
        <v>39667</v>
      </c>
      <c r="AZ127">
        <v>85.974999999999994</v>
      </c>
      <c r="BA127" s="1">
        <v>39728</v>
      </c>
      <c r="BB127">
        <v>66.900000000000006</v>
      </c>
      <c r="BC127" s="1">
        <v>39787</v>
      </c>
      <c r="BD127">
        <v>57.45</v>
      </c>
      <c r="BE127" s="1">
        <v>39853</v>
      </c>
      <c r="BF127">
        <v>56.05</v>
      </c>
      <c r="BG127" s="1">
        <v>39912</v>
      </c>
      <c r="BH127">
        <v>58</v>
      </c>
      <c r="BI127" s="1">
        <v>39974</v>
      </c>
      <c r="BJ127">
        <v>57.075000000000003</v>
      </c>
      <c r="BK127" s="1">
        <v>40003</v>
      </c>
      <c r="BL127">
        <v>59.7</v>
      </c>
      <c r="BM127" s="1">
        <v>40031</v>
      </c>
      <c r="BN127">
        <v>51.075000000000003</v>
      </c>
      <c r="BO127" s="1">
        <v>40094</v>
      </c>
      <c r="BP127">
        <v>51.024999999999999</v>
      </c>
      <c r="BQ127" s="1">
        <v>40151</v>
      </c>
      <c r="BR127">
        <v>61.15</v>
      </c>
      <c r="BS127" s="1">
        <v>40218</v>
      </c>
      <c r="BT127">
        <v>67.525000000000006</v>
      </c>
      <c r="BU127" s="1">
        <v>40280</v>
      </c>
      <c r="BV127">
        <v>76.375</v>
      </c>
      <c r="BW127" s="1">
        <v>40339</v>
      </c>
      <c r="BX127">
        <v>77.275000000000006</v>
      </c>
      <c r="BY127" s="1">
        <v>40368</v>
      </c>
      <c r="BZ127">
        <v>78.625</v>
      </c>
      <c r="CA127" s="1">
        <v>40396</v>
      </c>
      <c r="CB127">
        <v>82.025000000000006</v>
      </c>
      <c r="CC127" s="1">
        <v>40457</v>
      </c>
      <c r="CD127">
        <v>75.275000000000006</v>
      </c>
      <c r="CE127" s="1">
        <v>40519</v>
      </c>
      <c r="CF127">
        <v>68.05</v>
      </c>
      <c r="CG127" s="1">
        <v>40582</v>
      </c>
      <c r="CH127">
        <v>84.825000000000003</v>
      </c>
      <c r="CI127" s="1">
        <v>40640</v>
      </c>
      <c r="CJ127">
        <v>92.75</v>
      </c>
      <c r="CK127" s="1">
        <v>40703</v>
      </c>
      <c r="CL127">
        <v>90.45</v>
      </c>
      <c r="CM127" s="1">
        <v>40732</v>
      </c>
      <c r="CN127">
        <v>95.875</v>
      </c>
      <c r="CO127" s="1">
        <v>40763</v>
      </c>
      <c r="CP127">
        <v>104.925</v>
      </c>
      <c r="CQ127" s="1">
        <v>40822</v>
      </c>
      <c r="CR127">
        <v>94.75</v>
      </c>
      <c r="CS127" s="1">
        <v>40884</v>
      </c>
      <c r="CT127">
        <v>86</v>
      </c>
      <c r="CU127" s="1">
        <v>40948</v>
      </c>
      <c r="CV127">
        <v>87.3</v>
      </c>
      <c r="CW127" s="1">
        <v>41009</v>
      </c>
      <c r="CX127">
        <v>83.8</v>
      </c>
      <c r="CY127" s="1">
        <v>41071</v>
      </c>
      <c r="CZ127">
        <v>93.325000000000003</v>
      </c>
      <c r="DA127" s="1">
        <v>41099</v>
      </c>
      <c r="DB127">
        <v>96.8</v>
      </c>
      <c r="DC127" s="1">
        <v>41129</v>
      </c>
      <c r="DD127">
        <v>91.575000000000003</v>
      </c>
      <c r="DE127" s="1">
        <v>41187</v>
      </c>
      <c r="DF127">
        <v>81.325000000000003</v>
      </c>
      <c r="DG127" s="1">
        <v>41248</v>
      </c>
      <c r="DH127">
        <v>85</v>
      </c>
      <c r="DI127" s="1">
        <v>41313</v>
      </c>
      <c r="DJ127">
        <v>86.45</v>
      </c>
      <c r="DK127" s="1">
        <v>41374</v>
      </c>
      <c r="DL127">
        <v>81.224999999999994</v>
      </c>
      <c r="DM127" s="1">
        <v>41435</v>
      </c>
      <c r="DN127">
        <v>99.2</v>
      </c>
      <c r="DO127" s="1">
        <v>41464</v>
      </c>
      <c r="DP127">
        <v>100.85</v>
      </c>
      <c r="DQ127" s="1">
        <v>41494</v>
      </c>
      <c r="DR127">
        <v>100.625</v>
      </c>
      <c r="DS127" s="1">
        <v>41554</v>
      </c>
      <c r="DT127">
        <v>91.6</v>
      </c>
      <c r="DU127" s="1">
        <v>41613</v>
      </c>
      <c r="DV127">
        <v>82.525000000000006</v>
      </c>
      <c r="DW127" s="1">
        <v>41677</v>
      </c>
      <c r="DX127">
        <v>86.575000000000003</v>
      </c>
      <c r="DY127" s="1">
        <v>41738</v>
      </c>
      <c r="DZ127">
        <v>125.02500000000001</v>
      </c>
      <c r="EA127" s="1">
        <v>41800</v>
      </c>
      <c r="EB127">
        <v>115.3</v>
      </c>
      <c r="EC127" s="1">
        <v>41829</v>
      </c>
      <c r="ED127">
        <v>133.30000000000001</v>
      </c>
      <c r="EE127" s="1">
        <v>41858</v>
      </c>
      <c r="EF127">
        <v>115.22499999999999</v>
      </c>
      <c r="EG127" s="1">
        <v>41920</v>
      </c>
      <c r="EH127">
        <v>108.125</v>
      </c>
      <c r="EI127" s="1">
        <v>41978</v>
      </c>
      <c r="EJ127">
        <v>86.6</v>
      </c>
      <c r="EK127" s="1">
        <v>42044</v>
      </c>
      <c r="EL127">
        <v>61.274999999999999</v>
      </c>
      <c r="EM127" s="1">
        <v>42104</v>
      </c>
      <c r="EN127">
        <v>62.55</v>
      </c>
      <c r="EO127" s="1">
        <v>42165</v>
      </c>
      <c r="EP127">
        <v>81.3</v>
      </c>
      <c r="EQ127" s="1">
        <v>42194</v>
      </c>
      <c r="ER127">
        <v>78.724999999999994</v>
      </c>
      <c r="ES127" s="1">
        <v>42222</v>
      </c>
      <c r="ET127">
        <v>78.075000000000003</v>
      </c>
      <c r="EU127" s="1">
        <v>42284</v>
      </c>
      <c r="EV127">
        <v>73.825000000000003</v>
      </c>
      <c r="EW127" s="1">
        <v>42345</v>
      </c>
      <c r="EX127">
        <v>55.475000000000001</v>
      </c>
      <c r="EY127" s="1">
        <v>42409</v>
      </c>
      <c r="EZ127">
        <v>64.849999999999994</v>
      </c>
      <c r="FA127" s="1">
        <v>42471</v>
      </c>
      <c r="FB127">
        <v>66.349999999999994</v>
      </c>
      <c r="FC127" s="1">
        <v>42531</v>
      </c>
      <c r="FD127">
        <v>82.275000000000006</v>
      </c>
      <c r="FE127" s="1">
        <v>42559</v>
      </c>
      <c r="FF127">
        <v>80.05</v>
      </c>
      <c r="FG127" s="1">
        <v>42590</v>
      </c>
      <c r="FH127">
        <v>67.099999999999994</v>
      </c>
      <c r="FI127" s="1">
        <v>42648</v>
      </c>
      <c r="FJ127">
        <v>48.225000000000001</v>
      </c>
      <c r="FK127" s="1">
        <v>42711</v>
      </c>
      <c r="FL127">
        <v>54.7</v>
      </c>
      <c r="FM127" s="1">
        <v>42775</v>
      </c>
      <c r="FN127">
        <v>74.224999999999994</v>
      </c>
      <c r="FO127" s="1">
        <v>42832</v>
      </c>
      <c r="FP127">
        <v>63.325000000000003</v>
      </c>
      <c r="FQ127" s="1">
        <v>42898</v>
      </c>
      <c r="FR127">
        <v>81.974999999999994</v>
      </c>
      <c r="FS127" s="1">
        <v>42923</v>
      </c>
      <c r="FT127">
        <v>91.724999999999994</v>
      </c>
      <c r="FU127" s="1">
        <v>42955</v>
      </c>
      <c r="FV127">
        <v>83.525000000000006</v>
      </c>
      <c r="FW127" s="1">
        <v>43014</v>
      </c>
      <c r="FX127">
        <v>59.174999999999997</v>
      </c>
      <c r="FY127" s="1">
        <v>43075</v>
      </c>
      <c r="FZ127">
        <v>63.825000000000003</v>
      </c>
      <c r="GA127" s="1">
        <v>43140</v>
      </c>
      <c r="GB127">
        <v>73.174999999999997</v>
      </c>
      <c r="GC127" s="1">
        <v>43200</v>
      </c>
      <c r="GD127">
        <v>53.5</v>
      </c>
      <c r="GE127" s="1">
        <v>43262</v>
      </c>
      <c r="GF127">
        <v>80.150000000000006</v>
      </c>
      <c r="GG127" s="1">
        <v>43290</v>
      </c>
      <c r="GH127">
        <v>80.224999999999994</v>
      </c>
      <c r="GI127" s="1">
        <v>43320</v>
      </c>
      <c r="GJ127">
        <v>54.8</v>
      </c>
      <c r="GK127" s="1">
        <v>43378</v>
      </c>
      <c r="GL127">
        <v>68.2</v>
      </c>
      <c r="GM127" s="1">
        <v>43439</v>
      </c>
      <c r="GN127">
        <v>55.85</v>
      </c>
      <c r="GO127" s="1">
        <v>43504</v>
      </c>
      <c r="GP127">
        <v>55.05</v>
      </c>
      <c r="GQ127" s="1">
        <v>43564</v>
      </c>
      <c r="GR127">
        <v>78.525000000000006</v>
      </c>
      <c r="GS127" s="1">
        <v>43626</v>
      </c>
      <c r="GT127">
        <v>79.275000000000006</v>
      </c>
      <c r="GU127" s="1">
        <v>43655</v>
      </c>
      <c r="GV127">
        <v>71.375</v>
      </c>
      <c r="GW127" s="1">
        <v>43685</v>
      </c>
      <c r="GX127">
        <v>77.349999999999994</v>
      </c>
      <c r="GY127" s="1">
        <v>43746</v>
      </c>
      <c r="GZ127">
        <v>61.7</v>
      </c>
      <c r="HA127" s="1">
        <v>43804</v>
      </c>
      <c r="HB127">
        <v>61.575000000000003</v>
      </c>
      <c r="HC127" s="1">
        <v>43868</v>
      </c>
      <c r="HD127">
        <v>57.1</v>
      </c>
    </row>
    <row r="128" spans="1:212" x14ac:dyDescent="0.3">
      <c r="A128" s="1">
        <v>38392</v>
      </c>
      <c r="B128">
        <v>68.325000000000003</v>
      </c>
      <c r="C128" s="1">
        <v>38453</v>
      </c>
      <c r="D128">
        <v>68.974999999999994</v>
      </c>
      <c r="E128" s="1">
        <v>38513</v>
      </c>
      <c r="F128">
        <v>67.25</v>
      </c>
      <c r="G128" s="1">
        <v>38544</v>
      </c>
      <c r="H128">
        <v>67.650000000000006</v>
      </c>
      <c r="I128" s="1">
        <v>38573</v>
      </c>
      <c r="J128">
        <v>69.674999999999997</v>
      </c>
      <c r="K128" s="1">
        <v>38631</v>
      </c>
      <c r="L128">
        <v>67.674999999999997</v>
      </c>
      <c r="M128" s="1">
        <v>38694</v>
      </c>
      <c r="N128">
        <v>62.875</v>
      </c>
      <c r="O128" s="1">
        <v>38758</v>
      </c>
      <c r="P128">
        <v>58.55</v>
      </c>
      <c r="Q128" s="1">
        <v>38817</v>
      </c>
      <c r="R128">
        <v>53.825000000000003</v>
      </c>
      <c r="S128" s="1">
        <v>38881</v>
      </c>
      <c r="T128">
        <v>75.099999999999994</v>
      </c>
      <c r="U128" s="1">
        <v>38908</v>
      </c>
      <c r="V128">
        <v>70.599999999999994</v>
      </c>
      <c r="W128" s="1">
        <v>38938</v>
      </c>
      <c r="X128">
        <v>70.75</v>
      </c>
      <c r="Y128" s="1">
        <v>38999</v>
      </c>
      <c r="Z128">
        <v>64.349999999999994</v>
      </c>
      <c r="AA128" s="1">
        <v>39058</v>
      </c>
      <c r="AB128">
        <v>62.424999999999997</v>
      </c>
      <c r="AC128" s="1">
        <v>39125</v>
      </c>
      <c r="AD128">
        <v>67.05</v>
      </c>
      <c r="AE128" s="1">
        <v>39183</v>
      </c>
      <c r="AF128">
        <v>64.75</v>
      </c>
      <c r="AG128" s="1">
        <v>39245</v>
      </c>
      <c r="AH128">
        <v>73.025000000000006</v>
      </c>
      <c r="AI128" s="1">
        <v>39273</v>
      </c>
      <c r="AJ128">
        <v>70.325000000000003</v>
      </c>
      <c r="AK128" s="1">
        <v>39303</v>
      </c>
      <c r="AL128">
        <v>73.924999999999997</v>
      </c>
      <c r="AM128" s="1">
        <v>39363</v>
      </c>
      <c r="AN128">
        <v>57.674999999999997</v>
      </c>
      <c r="AO128" s="1">
        <v>39422</v>
      </c>
      <c r="AP128">
        <v>55.15</v>
      </c>
      <c r="AQ128" s="1">
        <v>39489</v>
      </c>
      <c r="AR128">
        <v>57.85</v>
      </c>
      <c r="AS128" s="1">
        <v>39549</v>
      </c>
      <c r="AT128">
        <v>58.95</v>
      </c>
      <c r="AU128" s="1">
        <v>39610</v>
      </c>
      <c r="AV128">
        <v>73.974999999999994</v>
      </c>
      <c r="AW128" s="1">
        <v>39639</v>
      </c>
      <c r="AX128">
        <v>73.95</v>
      </c>
      <c r="AY128" s="1">
        <v>39668</v>
      </c>
      <c r="AZ128">
        <v>88.974999999999994</v>
      </c>
      <c r="BA128" s="1">
        <v>39729</v>
      </c>
      <c r="BB128">
        <v>67.875</v>
      </c>
      <c r="BC128" s="1">
        <v>39790</v>
      </c>
      <c r="BD128">
        <v>56.975000000000001</v>
      </c>
      <c r="BE128" s="1">
        <v>39854</v>
      </c>
      <c r="BF128">
        <v>56.75</v>
      </c>
      <c r="BG128" s="1">
        <v>39916</v>
      </c>
      <c r="BH128">
        <v>58.174999999999997</v>
      </c>
      <c r="BI128" s="1">
        <v>39975</v>
      </c>
      <c r="BJ128">
        <v>57</v>
      </c>
      <c r="BK128" s="1">
        <v>40004</v>
      </c>
      <c r="BL128">
        <v>60.15</v>
      </c>
      <c r="BM128" s="1">
        <v>40032</v>
      </c>
      <c r="BN128">
        <v>48.8</v>
      </c>
      <c r="BO128" s="1">
        <v>40095</v>
      </c>
      <c r="BP128">
        <v>50.85</v>
      </c>
      <c r="BQ128" s="1">
        <v>40154</v>
      </c>
      <c r="BR128">
        <v>62.2</v>
      </c>
      <c r="BS128" s="1">
        <v>40219</v>
      </c>
      <c r="BT128">
        <v>67.900000000000006</v>
      </c>
      <c r="BU128" s="1">
        <v>40281</v>
      </c>
      <c r="BV128">
        <v>76.75</v>
      </c>
      <c r="BW128" s="1">
        <v>40340</v>
      </c>
      <c r="BX128">
        <v>77.775000000000006</v>
      </c>
      <c r="BY128" s="1">
        <v>40371</v>
      </c>
      <c r="BZ128">
        <v>78.125</v>
      </c>
      <c r="CA128" s="1">
        <v>40399</v>
      </c>
      <c r="CB128">
        <v>81.2</v>
      </c>
      <c r="CC128" s="1">
        <v>40458</v>
      </c>
      <c r="CD128">
        <v>74.525000000000006</v>
      </c>
      <c r="CE128" s="1">
        <v>40520</v>
      </c>
      <c r="CF128">
        <v>68.8</v>
      </c>
      <c r="CG128" s="1">
        <v>40583</v>
      </c>
      <c r="CH128">
        <v>85.174999999999997</v>
      </c>
      <c r="CI128" s="1">
        <v>40641</v>
      </c>
      <c r="CJ128">
        <v>93.15</v>
      </c>
      <c r="CK128" s="1">
        <v>40704</v>
      </c>
      <c r="CL128">
        <v>91.7</v>
      </c>
      <c r="CM128" s="1">
        <v>40735</v>
      </c>
      <c r="CN128">
        <v>96.125</v>
      </c>
      <c r="CO128" s="1">
        <v>40764</v>
      </c>
      <c r="CP128">
        <v>105.4</v>
      </c>
      <c r="CQ128" s="1">
        <v>40823</v>
      </c>
      <c r="CR128">
        <v>94.674999999999997</v>
      </c>
      <c r="CS128" s="1">
        <v>40885</v>
      </c>
      <c r="CT128">
        <v>84.825000000000003</v>
      </c>
      <c r="CU128" s="1">
        <v>40949</v>
      </c>
      <c r="CV128">
        <v>86.85</v>
      </c>
      <c r="CW128" s="1">
        <v>41010</v>
      </c>
      <c r="CX128">
        <v>83.174999999999997</v>
      </c>
      <c r="CY128" s="1">
        <v>41072</v>
      </c>
      <c r="CZ128">
        <v>93.525000000000006</v>
      </c>
      <c r="DA128" s="1">
        <v>41100</v>
      </c>
      <c r="DB128">
        <v>95.525000000000006</v>
      </c>
      <c r="DC128" s="1">
        <v>41130</v>
      </c>
      <c r="DD128">
        <v>91.875</v>
      </c>
      <c r="DE128" s="1">
        <v>41190</v>
      </c>
      <c r="DF128">
        <v>81.474999999999994</v>
      </c>
      <c r="DG128" s="1">
        <v>41249</v>
      </c>
      <c r="DH128">
        <v>83.45</v>
      </c>
      <c r="DI128" s="1">
        <v>41316</v>
      </c>
      <c r="DJ128">
        <v>86.9</v>
      </c>
      <c r="DK128" s="1">
        <v>41375</v>
      </c>
      <c r="DL128">
        <v>81.599999999999994</v>
      </c>
      <c r="DM128" s="1">
        <v>41436</v>
      </c>
      <c r="DN128">
        <v>100.27500000000001</v>
      </c>
      <c r="DO128" s="1">
        <v>41465</v>
      </c>
      <c r="DP128">
        <v>101.925</v>
      </c>
      <c r="DQ128" s="1">
        <v>41495</v>
      </c>
      <c r="DR128">
        <v>100.52500000000001</v>
      </c>
      <c r="DS128" s="1">
        <v>41555</v>
      </c>
      <c r="DT128">
        <v>91.224999999999994</v>
      </c>
      <c r="DU128" s="1">
        <v>41614</v>
      </c>
      <c r="DV128">
        <v>81.674999999999997</v>
      </c>
      <c r="DW128" s="1">
        <v>41680</v>
      </c>
      <c r="DX128">
        <v>86.35</v>
      </c>
      <c r="DY128" s="1">
        <v>41739</v>
      </c>
      <c r="DZ128">
        <v>125.175</v>
      </c>
      <c r="EA128" s="1">
        <v>41801</v>
      </c>
      <c r="EB128">
        <v>115.97499999999999</v>
      </c>
      <c r="EC128" s="1">
        <v>41830</v>
      </c>
      <c r="ED128">
        <v>132.80000000000001</v>
      </c>
      <c r="EE128" s="1">
        <v>41859</v>
      </c>
      <c r="EF128">
        <v>114.22499999999999</v>
      </c>
      <c r="EG128" s="1">
        <v>41921</v>
      </c>
      <c r="EH128">
        <v>109.5</v>
      </c>
      <c r="EI128" s="1">
        <v>41981</v>
      </c>
      <c r="EJ128">
        <v>86.575000000000003</v>
      </c>
      <c r="EK128" s="1">
        <v>42045</v>
      </c>
      <c r="EL128">
        <v>61.524999999999999</v>
      </c>
      <c r="EM128" s="1">
        <v>42107</v>
      </c>
      <c r="EN128">
        <v>63.1</v>
      </c>
      <c r="EO128" s="1">
        <v>42166</v>
      </c>
      <c r="EP128">
        <v>81.375</v>
      </c>
      <c r="EQ128" s="1">
        <v>42195</v>
      </c>
      <c r="ER128">
        <v>78.974999999999994</v>
      </c>
      <c r="ES128" s="1">
        <v>42223</v>
      </c>
      <c r="ET128">
        <v>77.325000000000003</v>
      </c>
      <c r="EU128" s="1">
        <v>42285</v>
      </c>
      <c r="EV128">
        <v>74</v>
      </c>
      <c r="EW128" s="1">
        <v>42346</v>
      </c>
      <c r="EX128">
        <v>55.325000000000003</v>
      </c>
      <c r="EY128" s="1">
        <v>42410</v>
      </c>
      <c r="EZ128">
        <v>65.150000000000006</v>
      </c>
      <c r="FA128" s="1">
        <v>42472</v>
      </c>
      <c r="FB128">
        <v>66.599999999999994</v>
      </c>
      <c r="FC128" s="1">
        <v>42534</v>
      </c>
      <c r="FD128">
        <v>81.825000000000003</v>
      </c>
      <c r="FE128" s="1">
        <v>42562</v>
      </c>
      <c r="FF128">
        <v>79.625</v>
      </c>
      <c r="FG128" s="1">
        <v>42591</v>
      </c>
      <c r="FH128">
        <v>66.924999999999997</v>
      </c>
      <c r="FI128" s="1">
        <v>42649</v>
      </c>
      <c r="FJ128">
        <v>50.375</v>
      </c>
      <c r="FK128" s="1">
        <v>42712</v>
      </c>
      <c r="FL128">
        <v>55.674999999999997</v>
      </c>
      <c r="FM128" s="1">
        <v>42776</v>
      </c>
      <c r="FN128">
        <v>74.55</v>
      </c>
      <c r="FO128" s="1">
        <v>42835</v>
      </c>
      <c r="FP128">
        <v>63.325000000000003</v>
      </c>
      <c r="FQ128" s="1">
        <v>42899</v>
      </c>
      <c r="FR128">
        <v>82.775000000000006</v>
      </c>
      <c r="FS128" s="1">
        <v>42926</v>
      </c>
      <c r="FT128">
        <v>91.474999999999994</v>
      </c>
      <c r="FU128" s="1">
        <v>42956</v>
      </c>
      <c r="FV128">
        <v>84.125</v>
      </c>
      <c r="FW128" s="1">
        <v>43017</v>
      </c>
      <c r="FX128">
        <v>59.024999999999999</v>
      </c>
      <c r="FY128" s="1">
        <v>43076</v>
      </c>
      <c r="FZ128">
        <v>63.575000000000003</v>
      </c>
      <c r="GA128" s="1">
        <v>43143</v>
      </c>
      <c r="GB128">
        <v>73.075000000000003</v>
      </c>
      <c r="GC128" s="1">
        <v>43201</v>
      </c>
      <c r="GD128">
        <v>53.3</v>
      </c>
      <c r="GE128" s="1">
        <v>43263</v>
      </c>
      <c r="GF128">
        <v>80.525000000000006</v>
      </c>
      <c r="GG128" s="1">
        <v>43291</v>
      </c>
      <c r="GH128">
        <v>79.5</v>
      </c>
      <c r="GI128" s="1">
        <v>43321</v>
      </c>
      <c r="GJ128">
        <v>54.975000000000001</v>
      </c>
      <c r="GK128" s="1">
        <v>43381</v>
      </c>
      <c r="GL128">
        <v>68.45</v>
      </c>
      <c r="GM128" s="1">
        <v>43440</v>
      </c>
      <c r="GN128">
        <v>54.524999999999999</v>
      </c>
      <c r="GO128" s="1">
        <v>43507</v>
      </c>
      <c r="GP128">
        <v>55.174999999999997</v>
      </c>
      <c r="GQ128" s="1">
        <v>43565</v>
      </c>
      <c r="GR128">
        <v>78.900000000000006</v>
      </c>
      <c r="GS128" s="1">
        <v>43627</v>
      </c>
      <c r="GT128">
        <v>79.075000000000003</v>
      </c>
      <c r="GU128" s="1">
        <v>43656</v>
      </c>
      <c r="GV128">
        <v>71.75</v>
      </c>
      <c r="GW128" s="1">
        <v>43686</v>
      </c>
      <c r="GX128">
        <v>79.025000000000006</v>
      </c>
      <c r="GY128" s="1">
        <v>43747</v>
      </c>
      <c r="GZ128">
        <v>62.8</v>
      </c>
      <c r="HA128" s="1">
        <v>43805</v>
      </c>
      <c r="HB128">
        <v>61.125</v>
      </c>
      <c r="HC128" s="1">
        <v>43871</v>
      </c>
      <c r="HD128">
        <v>56.2</v>
      </c>
    </row>
    <row r="129" spans="1:212" x14ac:dyDescent="0.3">
      <c r="A129" s="1">
        <v>38393</v>
      </c>
      <c r="B129">
        <v>67.025000000000006</v>
      </c>
      <c r="C129" s="1">
        <v>38454</v>
      </c>
      <c r="D129">
        <v>69.7</v>
      </c>
      <c r="E129" s="1">
        <v>38516</v>
      </c>
      <c r="F129">
        <v>67.724999999999994</v>
      </c>
      <c r="G129" s="1">
        <v>38545</v>
      </c>
      <c r="H129">
        <v>68.075000000000003</v>
      </c>
      <c r="I129" s="1">
        <v>38574</v>
      </c>
      <c r="J129">
        <v>69.325000000000003</v>
      </c>
      <c r="K129" s="1">
        <v>38632</v>
      </c>
      <c r="L129">
        <v>68.55</v>
      </c>
      <c r="M129" s="1">
        <v>38695</v>
      </c>
      <c r="N129">
        <v>62.55</v>
      </c>
      <c r="O129" s="1">
        <v>38761</v>
      </c>
      <c r="P129">
        <v>58.875</v>
      </c>
      <c r="Q129" s="1">
        <v>38818</v>
      </c>
      <c r="R129">
        <v>54.05</v>
      </c>
      <c r="S129" s="1">
        <v>38882</v>
      </c>
      <c r="T129">
        <v>74.7</v>
      </c>
      <c r="U129" s="1">
        <v>38909</v>
      </c>
      <c r="V129">
        <v>70.825000000000003</v>
      </c>
      <c r="W129" s="1">
        <v>38939</v>
      </c>
      <c r="X129">
        <v>71.525000000000006</v>
      </c>
      <c r="Y129" s="1">
        <v>39000</v>
      </c>
      <c r="Z129">
        <v>64.8</v>
      </c>
      <c r="AA129" s="1">
        <v>39059</v>
      </c>
      <c r="AB129">
        <v>62.325000000000003</v>
      </c>
      <c r="AC129" s="1">
        <v>39126</v>
      </c>
      <c r="AD129">
        <v>67.174999999999997</v>
      </c>
      <c r="AE129" s="1">
        <v>39184</v>
      </c>
      <c r="AF129">
        <v>65.150000000000006</v>
      </c>
      <c r="AG129" s="1">
        <v>39246</v>
      </c>
      <c r="AH129">
        <v>72.775000000000006</v>
      </c>
      <c r="AI129" s="1">
        <v>39274</v>
      </c>
      <c r="AJ129">
        <v>69.825000000000003</v>
      </c>
      <c r="AK129" s="1">
        <v>39304</v>
      </c>
      <c r="AL129">
        <v>73.424999999999997</v>
      </c>
      <c r="AM129" s="1">
        <v>39364</v>
      </c>
      <c r="AN129">
        <v>57.475000000000001</v>
      </c>
      <c r="AO129" s="1">
        <v>39423</v>
      </c>
      <c r="AP129">
        <v>55.475000000000001</v>
      </c>
      <c r="AQ129" s="1">
        <v>39490</v>
      </c>
      <c r="AR129">
        <v>58.575000000000003</v>
      </c>
      <c r="AS129" s="1">
        <v>39552</v>
      </c>
      <c r="AT129">
        <v>58.774999999999999</v>
      </c>
      <c r="AU129" s="1">
        <v>39611</v>
      </c>
      <c r="AV129">
        <v>73.474999999999994</v>
      </c>
      <c r="AW129" s="1">
        <v>39640</v>
      </c>
      <c r="AX129">
        <v>74.974999999999994</v>
      </c>
      <c r="AY129" s="1">
        <v>39671</v>
      </c>
      <c r="AZ129">
        <v>89.974999999999994</v>
      </c>
      <c r="BA129" s="1">
        <v>39730</v>
      </c>
      <c r="BB129">
        <v>66.974999999999994</v>
      </c>
      <c r="BC129" s="1">
        <v>39791</v>
      </c>
      <c r="BD129">
        <v>57.274999999999999</v>
      </c>
      <c r="BE129" s="1">
        <v>39855</v>
      </c>
      <c r="BF129">
        <v>57.6</v>
      </c>
      <c r="BG129" s="1">
        <v>39917</v>
      </c>
      <c r="BH129">
        <v>57.325000000000003</v>
      </c>
      <c r="BI129" s="1">
        <v>39976</v>
      </c>
      <c r="BJ129">
        <v>57.024999999999999</v>
      </c>
      <c r="BK129" s="1">
        <v>40007</v>
      </c>
      <c r="BL129">
        <v>59.5</v>
      </c>
      <c r="BM129" s="1">
        <v>40035</v>
      </c>
      <c r="BN129">
        <v>48.3</v>
      </c>
      <c r="BO129" s="1">
        <v>40098</v>
      </c>
      <c r="BP129">
        <v>50.125</v>
      </c>
      <c r="BQ129" s="1">
        <v>40155</v>
      </c>
      <c r="BR129">
        <v>62.674999999999997</v>
      </c>
      <c r="BS129" s="1">
        <v>40220</v>
      </c>
      <c r="BT129">
        <v>67.625</v>
      </c>
      <c r="BU129" s="1">
        <v>40282</v>
      </c>
      <c r="BV129">
        <v>77.424999999999997</v>
      </c>
      <c r="BW129" s="1">
        <v>40343</v>
      </c>
      <c r="BX129">
        <v>77.924999999999997</v>
      </c>
      <c r="BY129" s="1">
        <v>40372</v>
      </c>
      <c r="BZ129">
        <v>78.025000000000006</v>
      </c>
      <c r="CA129" s="1">
        <v>40400</v>
      </c>
      <c r="CB129">
        <v>81.7</v>
      </c>
      <c r="CC129" s="1">
        <v>40459</v>
      </c>
      <c r="CD129">
        <v>74.525000000000006</v>
      </c>
      <c r="CE129" s="1">
        <v>40521</v>
      </c>
      <c r="CF129">
        <v>69.424999999999997</v>
      </c>
      <c r="CG129" s="1">
        <v>40584</v>
      </c>
      <c r="CH129">
        <v>86.724999999999994</v>
      </c>
      <c r="CI129" s="1">
        <v>40644</v>
      </c>
      <c r="CJ129">
        <v>93.25</v>
      </c>
      <c r="CK129" s="1">
        <v>40707</v>
      </c>
      <c r="CL129">
        <v>92.474999999999994</v>
      </c>
      <c r="CM129" s="1">
        <v>40736</v>
      </c>
      <c r="CN129">
        <v>95.15</v>
      </c>
      <c r="CO129" s="1">
        <v>40765</v>
      </c>
      <c r="CP129">
        <v>106.27500000000001</v>
      </c>
      <c r="CQ129" s="1">
        <v>40826</v>
      </c>
      <c r="CR129">
        <v>93.025000000000006</v>
      </c>
      <c r="CS129" s="1">
        <v>40886</v>
      </c>
      <c r="CT129">
        <v>85.4</v>
      </c>
      <c r="CU129" s="1">
        <v>40952</v>
      </c>
      <c r="CV129">
        <v>86.974999999999994</v>
      </c>
      <c r="CW129" s="1">
        <v>41011</v>
      </c>
      <c r="CX129">
        <v>83.525000000000006</v>
      </c>
      <c r="CY129" s="1">
        <v>41073</v>
      </c>
      <c r="CZ129">
        <v>93.974999999999994</v>
      </c>
      <c r="DA129" s="1">
        <v>41101</v>
      </c>
      <c r="DB129">
        <v>95.95</v>
      </c>
      <c r="DC129" s="1">
        <v>41131</v>
      </c>
      <c r="DD129">
        <v>91.875</v>
      </c>
      <c r="DE129" s="1">
        <v>41191</v>
      </c>
      <c r="DF129">
        <v>81.900000000000006</v>
      </c>
      <c r="DG129" s="1">
        <v>41250</v>
      </c>
      <c r="DH129">
        <v>82.3</v>
      </c>
      <c r="DI129" s="1">
        <v>41317</v>
      </c>
      <c r="DJ129">
        <v>87.25</v>
      </c>
      <c r="DK129" s="1">
        <v>41376</v>
      </c>
      <c r="DL129">
        <v>82.224999999999994</v>
      </c>
      <c r="DM129" s="1">
        <v>41437</v>
      </c>
      <c r="DN129">
        <v>100.95</v>
      </c>
      <c r="DO129" s="1">
        <v>41466</v>
      </c>
      <c r="DP129">
        <v>102.175</v>
      </c>
      <c r="DQ129" s="1">
        <v>41498</v>
      </c>
      <c r="DR129">
        <v>101.4</v>
      </c>
      <c r="DS129" s="1">
        <v>41556</v>
      </c>
      <c r="DT129">
        <v>89.825000000000003</v>
      </c>
      <c r="DU129" s="1">
        <v>41617</v>
      </c>
      <c r="DV129">
        <v>81.375</v>
      </c>
      <c r="DW129" s="1">
        <v>41681</v>
      </c>
      <c r="DX129">
        <v>86.075000000000003</v>
      </c>
      <c r="DY129" s="1">
        <v>41740</v>
      </c>
      <c r="DZ129">
        <v>124.925</v>
      </c>
      <c r="EA129" s="1">
        <v>41802</v>
      </c>
      <c r="EB129">
        <v>115.97499999999999</v>
      </c>
      <c r="EC129" s="1">
        <v>41831</v>
      </c>
      <c r="ED129">
        <v>132.80000000000001</v>
      </c>
      <c r="EE129" s="1">
        <v>41862</v>
      </c>
      <c r="EF129">
        <v>114.55</v>
      </c>
      <c r="EG129" s="1">
        <v>41922</v>
      </c>
      <c r="EH129">
        <v>109.45</v>
      </c>
      <c r="EI129" s="1">
        <v>41982</v>
      </c>
      <c r="EJ129">
        <v>86.95</v>
      </c>
      <c r="EK129" s="1">
        <v>42046</v>
      </c>
      <c r="EL129">
        <v>61.225000000000001</v>
      </c>
      <c r="EM129" s="1">
        <v>42108</v>
      </c>
      <c r="EN129">
        <v>63.174999999999997</v>
      </c>
      <c r="EO129" s="1">
        <v>42167</v>
      </c>
      <c r="EP129">
        <v>81.45</v>
      </c>
      <c r="EQ129" s="1">
        <v>42198</v>
      </c>
      <c r="ER129">
        <v>79.075000000000003</v>
      </c>
      <c r="ES129" s="1">
        <v>42226</v>
      </c>
      <c r="ET129">
        <v>76.650000000000006</v>
      </c>
      <c r="EU129" s="1">
        <v>42286</v>
      </c>
      <c r="EV129">
        <v>73.825000000000003</v>
      </c>
      <c r="EW129" s="1">
        <v>42347</v>
      </c>
      <c r="EX129">
        <v>56.75</v>
      </c>
      <c r="EY129" s="1">
        <v>42411</v>
      </c>
      <c r="EZ129">
        <v>65.525000000000006</v>
      </c>
      <c r="FA129" s="1">
        <v>42473</v>
      </c>
      <c r="FB129">
        <v>66.525000000000006</v>
      </c>
      <c r="FC129" s="1">
        <v>42535</v>
      </c>
      <c r="FD129">
        <v>81.674999999999997</v>
      </c>
      <c r="FE129" s="1">
        <v>42563</v>
      </c>
      <c r="FF129">
        <v>79.95</v>
      </c>
      <c r="FG129" s="1">
        <v>42592</v>
      </c>
      <c r="FH129">
        <v>67.125</v>
      </c>
      <c r="FI129" s="1">
        <v>42650</v>
      </c>
      <c r="FJ129">
        <v>50.674999999999997</v>
      </c>
      <c r="FK129" s="1">
        <v>42713</v>
      </c>
      <c r="FL129">
        <v>56.725000000000001</v>
      </c>
      <c r="FM129" s="1">
        <v>42779</v>
      </c>
      <c r="FN129">
        <v>74.75</v>
      </c>
      <c r="FO129" s="1">
        <v>42836</v>
      </c>
      <c r="FP129">
        <v>62.65</v>
      </c>
      <c r="FQ129" s="1">
        <v>42900</v>
      </c>
      <c r="FR129">
        <v>83</v>
      </c>
      <c r="FS129" s="1">
        <v>42927</v>
      </c>
      <c r="FT129">
        <v>92.15</v>
      </c>
      <c r="FU129" s="1">
        <v>42957</v>
      </c>
      <c r="FV129">
        <v>84.45</v>
      </c>
      <c r="FW129" s="1">
        <v>43018</v>
      </c>
      <c r="FX129">
        <v>60.174999999999997</v>
      </c>
      <c r="FY129" s="1">
        <v>43077</v>
      </c>
      <c r="FZ129">
        <v>63.674999999999997</v>
      </c>
      <c r="GA129" s="1">
        <v>43144</v>
      </c>
      <c r="GB129">
        <v>73.349999999999994</v>
      </c>
      <c r="GC129" s="1">
        <v>43202</v>
      </c>
      <c r="GD129">
        <v>54.3</v>
      </c>
      <c r="GE129" s="1">
        <v>43264</v>
      </c>
      <c r="GF129">
        <v>81</v>
      </c>
      <c r="GG129" s="1">
        <v>43292</v>
      </c>
      <c r="GH129">
        <v>79.775000000000006</v>
      </c>
      <c r="GI129" s="1">
        <v>43322</v>
      </c>
      <c r="GJ129">
        <v>54.8</v>
      </c>
      <c r="GK129" s="1">
        <v>43382</v>
      </c>
      <c r="GL129">
        <v>68.75</v>
      </c>
      <c r="GM129" s="1">
        <v>43441</v>
      </c>
      <c r="GN129">
        <v>54.25</v>
      </c>
      <c r="GO129" s="1">
        <v>43508</v>
      </c>
      <c r="GP129">
        <v>55.174999999999997</v>
      </c>
      <c r="GQ129" s="1">
        <v>43566</v>
      </c>
      <c r="GR129">
        <v>79.224999999999994</v>
      </c>
      <c r="GS129" s="1">
        <v>43628</v>
      </c>
      <c r="GT129">
        <v>79.025000000000006</v>
      </c>
      <c r="GU129" s="1">
        <v>43657</v>
      </c>
      <c r="GV129">
        <v>71.599999999999994</v>
      </c>
      <c r="GW129" s="1">
        <v>43689</v>
      </c>
      <c r="GX129">
        <v>79.174999999999997</v>
      </c>
      <c r="GY129" s="1">
        <v>43748</v>
      </c>
      <c r="GZ129">
        <v>62.4</v>
      </c>
      <c r="HA129" s="1">
        <v>43808</v>
      </c>
      <c r="HB129">
        <v>60</v>
      </c>
      <c r="HC129" s="1">
        <v>43872</v>
      </c>
      <c r="HD129">
        <v>56.125</v>
      </c>
    </row>
    <row r="130" spans="1:212" x14ac:dyDescent="0.3">
      <c r="A130" s="1">
        <v>38394</v>
      </c>
      <c r="B130">
        <v>67.7</v>
      </c>
      <c r="C130" s="1">
        <v>38455</v>
      </c>
      <c r="D130">
        <v>69.825000000000003</v>
      </c>
      <c r="E130" s="1">
        <v>38517</v>
      </c>
      <c r="F130">
        <v>67.625</v>
      </c>
      <c r="G130" s="1">
        <v>38546</v>
      </c>
      <c r="H130">
        <v>68.424999999999997</v>
      </c>
      <c r="I130" s="1">
        <v>38575</v>
      </c>
      <c r="J130">
        <v>69.174999999999997</v>
      </c>
      <c r="K130" s="1">
        <v>38635</v>
      </c>
      <c r="L130">
        <v>68.325000000000003</v>
      </c>
      <c r="M130" s="1">
        <v>38698</v>
      </c>
      <c r="N130">
        <v>62.125</v>
      </c>
      <c r="O130" s="1">
        <v>38762</v>
      </c>
      <c r="P130">
        <v>58.924999999999997</v>
      </c>
      <c r="Q130" s="1">
        <v>38819</v>
      </c>
      <c r="R130">
        <v>54.35</v>
      </c>
      <c r="U130" s="1">
        <v>38910</v>
      </c>
      <c r="V130">
        <v>70.575000000000003</v>
      </c>
      <c r="W130" s="1">
        <v>38940</v>
      </c>
      <c r="X130">
        <v>71.825000000000003</v>
      </c>
      <c r="Y130" s="1">
        <v>39001</v>
      </c>
      <c r="Z130">
        <v>64.650000000000006</v>
      </c>
      <c r="AA130" s="1">
        <v>39062</v>
      </c>
      <c r="AB130">
        <v>61.774999999999999</v>
      </c>
      <c r="AC130" s="1">
        <v>39127</v>
      </c>
      <c r="AD130">
        <v>67.125</v>
      </c>
      <c r="AE130" s="1">
        <v>39185</v>
      </c>
      <c r="AF130">
        <v>65.474999999999994</v>
      </c>
      <c r="AG130" s="1">
        <v>39247</v>
      </c>
      <c r="AH130">
        <v>72.7</v>
      </c>
      <c r="AI130" s="1">
        <v>39275</v>
      </c>
      <c r="AJ130">
        <v>69.650000000000006</v>
      </c>
      <c r="AK130" s="1">
        <v>39307</v>
      </c>
      <c r="AL130">
        <v>73.95</v>
      </c>
      <c r="AM130" s="1">
        <v>39365</v>
      </c>
      <c r="AN130">
        <v>57.375</v>
      </c>
      <c r="AO130" s="1">
        <v>39426</v>
      </c>
      <c r="AP130">
        <v>55.825000000000003</v>
      </c>
      <c r="AQ130" s="1">
        <v>39491</v>
      </c>
      <c r="AR130">
        <v>58.125</v>
      </c>
      <c r="AU130" s="1">
        <v>39612</v>
      </c>
      <c r="AV130">
        <v>73.400000000000006</v>
      </c>
      <c r="AW130" s="1">
        <v>39643</v>
      </c>
      <c r="AX130">
        <v>74.8</v>
      </c>
      <c r="AY130" s="1">
        <v>39672</v>
      </c>
      <c r="AZ130">
        <v>88.5</v>
      </c>
      <c r="BA130" s="1">
        <v>39731</v>
      </c>
      <c r="BB130">
        <v>66</v>
      </c>
      <c r="BC130" s="1">
        <v>39792</v>
      </c>
      <c r="BD130">
        <v>56.875</v>
      </c>
      <c r="BE130" s="1">
        <v>39856</v>
      </c>
      <c r="BF130">
        <v>58.825000000000003</v>
      </c>
      <c r="BG130" s="1">
        <v>39918</v>
      </c>
      <c r="BH130">
        <v>57.35</v>
      </c>
      <c r="BK130" s="1">
        <v>40008</v>
      </c>
      <c r="BL130">
        <v>58.7</v>
      </c>
      <c r="BM130" s="1">
        <v>40036</v>
      </c>
      <c r="BN130">
        <v>48.174999999999997</v>
      </c>
      <c r="BO130" s="1">
        <v>40099</v>
      </c>
      <c r="BP130">
        <v>50.45</v>
      </c>
      <c r="BQ130" s="1">
        <v>40156</v>
      </c>
      <c r="BR130">
        <v>63.4</v>
      </c>
      <c r="BS130" s="1">
        <v>40221</v>
      </c>
      <c r="BT130">
        <v>67.45</v>
      </c>
      <c r="BU130" s="1">
        <v>40283</v>
      </c>
      <c r="BV130">
        <v>77.8</v>
      </c>
      <c r="BY130" s="1">
        <v>40373</v>
      </c>
      <c r="BZ130">
        <v>77.825000000000003</v>
      </c>
      <c r="CA130" s="1">
        <v>40401</v>
      </c>
      <c r="CB130">
        <v>81.45</v>
      </c>
      <c r="CC130" s="1">
        <v>40462</v>
      </c>
      <c r="CD130">
        <v>73.7</v>
      </c>
      <c r="CE130" s="1">
        <v>40522</v>
      </c>
      <c r="CF130">
        <v>69.45</v>
      </c>
      <c r="CG130" s="1">
        <v>40585</v>
      </c>
      <c r="CH130">
        <v>86.4</v>
      </c>
      <c r="CI130" s="1">
        <v>40645</v>
      </c>
      <c r="CJ130">
        <v>93.45</v>
      </c>
      <c r="CK130" s="1">
        <v>40708</v>
      </c>
      <c r="CL130">
        <v>91.85</v>
      </c>
      <c r="CM130" s="1">
        <v>40737</v>
      </c>
      <c r="CN130">
        <v>95.6</v>
      </c>
      <c r="CO130" s="1">
        <v>40766</v>
      </c>
      <c r="CP130">
        <v>107.2</v>
      </c>
      <c r="CQ130" s="1">
        <v>40827</v>
      </c>
      <c r="CR130">
        <v>92.125</v>
      </c>
      <c r="CS130" s="1">
        <v>40889</v>
      </c>
      <c r="CT130">
        <v>86.224999999999994</v>
      </c>
      <c r="CU130" s="1">
        <v>40953</v>
      </c>
      <c r="CV130">
        <v>87.1</v>
      </c>
      <c r="CW130" s="1">
        <v>41012</v>
      </c>
      <c r="CX130">
        <v>82.75</v>
      </c>
      <c r="CY130" s="1">
        <v>41074</v>
      </c>
      <c r="CZ130">
        <v>94.75</v>
      </c>
      <c r="DA130" s="1">
        <v>41102</v>
      </c>
      <c r="DB130">
        <v>97.3</v>
      </c>
      <c r="DC130" s="1">
        <v>41134</v>
      </c>
      <c r="DD130">
        <v>91.95</v>
      </c>
      <c r="DE130" s="1">
        <v>41192</v>
      </c>
      <c r="DF130">
        <v>82.575000000000003</v>
      </c>
      <c r="DG130" s="1">
        <v>41253</v>
      </c>
      <c r="DH130">
        <v>82.15</v>
      </c>
      <c r="DI130" s="1">
        <v>41318</v>
      </c>
      <c r="DJ130">
        <v>87.474999999999994</v>
      </c>
      <c r="DM130" s="1">
        <v>41438</v>
      </c>
      <c r="DN130">
        <v>101.575</v>
      </c>
      <c r="DO130" s="1">
        <v>41467</v>
      </c>
      <c r="DP130">
        <v>102.1</v>
      </c>
      <c r="DQ130" s="1">
        <v>41499</v>
      </c>
      <c r="DR130">
        <v>101.8</v>
      </c>
      <c r="DS130" s="1">
        <v>41557</v>
      </c>
      <c r="DT130">
        <v>90.25</v>
      </c>
      <c r="DU130" s="1">
        <v>41618</v>
      </c>
      <c r="DV130">
        <v>80.825000000000003</v>
      </c>
      <c r="DW130" s="1">
        <v>41682</v>
      </c>
      <c r="DX130">
        <v>86.5</v>
      </c>
      <c r="DY130" s="1">
        <v>41743</v>
      </c>
      <c r="DZ130">
        <v>124.8</v>
      </c>
      <c r="EA130" s="1">
        <v>41803</v>
      </c>
      <c r="EB130">
        <v>115.9</v>
      </c>
      <c r="EC130" s="1">
        <v>41834</v>
      </c>
      <c r="ED130">
        <v>133.375</v>
      </c>
      <c r="EE130" s="1">
        <v>41863</v>
      </c>
      <c r="EF130">
        <v>114.075</v>
      </c>
      <c r="EG130" s="1">
        <v>41925</v>
      </c>
      <c r="EH130">
        <v>109.35</v>
      </c>
      <c r="EI130" s="1">
        <v>41983</v>
      </c>
      <c r="EJ130">
        <v>87.275000000000006</v>
      </c>
      <c r="EK130" s="1">
        <v>42047</v>
      </c>
      <c r="EL130">
        <v>61.95</v>
      </c>
      <c r="EM130" s="1">
        <v>42109</v>
      </c>
      <c r="EN130">
        <v>62.875</v>
      </c>
      <c r="EQ130" s="1">
        <v>42199</v>
      </c>
      <c r="ER130">
        <v>79.924999999999997</v>
      </c>
      <c r="ES130" s="1">
        <v>42227</v>
      </c>
      <c r="ET130">
        <v>76.724999999999994</v>
      </c>
      <c r="EU130" s="1">
        <v>42289</v>
      </c>
      <c r="EV130">
        <v>74.3</v>
      </c>
      <c r="EW130" s="1">
        <v>42348</v>
      </c>
      <c r="EX130">
        <v>56.225000000000001</v>
      </c>
      <c r="EY130" s="1">
        <v>42412</v>
      </c>
      <c r="EZ130">
        <v>65.95</v>
      </c>
      <c r="FA130" s="1">
        <v>42474</v>
      </c>
      <c r="FB130">
        <v>66.8</v>
      </c>
      <c r="FE130" s="1">
        <v>42564</v>
      </c>
      <c r="FF130">
        <v>80.174999999999997</v>
      </c>
      <c r="FG130" s="1">
        <v>42593</v>
      </c>
      <c r="FH130">
        <v>67.2</v>
      </c>
      <c r="FI130" s="1">
        <v>42653</v>
      </c>
      <c r="FJ130">
        <v>50.674999999999997</v>
      </c>
      <c r="FK130" s="1">
        <v>42716</v>
      </c>
      <c r="FL130">
        <v>57.375</v>
      </c>
      <c r="FM130" s="1">
        <v>42780</v>
      </c>
      <c r="FN130">
        <v>75.174999999999997</v>
      </c>
      <c r="FO130" s="1">
        <v>42837</v>
      </c>
      <c r="FP130">
        <v>62.225000000000001</v>
      </c>
      <c r="FS130" s="1">
        <v>42928</v>
      </c>
      <c r="FT130">
        <v>92.575000000000003</v>
      </c>
      <c r="FU130" s="1">
        <v>42958</v>
      </c>
      <c r="FV130">
        <v>84.65</v>
      </c>
      <c r="FW130" s="1">
        <v>43019</v>
      </c>
      <c r="FX130">
        <v>61.25</v>
      </c>
      <c r="FY130" s="1">
        <v>43080</v>
      </c>
      <c r="FZ130">
        <v>63.6</v>
      </c>
      <c r="GA130" s="1">
        <v>43145</v>
      </c>
      <c r="GB130">
        <v>73.5</v>
      </c>
      <c r="GC130" s="1">
        <v>43203</v>
      </c>
      <c r="GD130">
        <v>53.825000000000003</v>
      </c>
      <c r="GE130" s="1">
        <v>43265</v>
      </c>
      <c r="GF130">
        <v>81.174999999999997</v>
      </c>
      <c r="GG130" s="1">
        <v>43293</v>
      </c>
      <c r="GH130">
        <v>79.95</v>
      </c>
      <c r="GI130" s="1">
        <v>43325</v>
      </c>
      <c r="GJ130">
        <v>55.524999999999999</v>
      </c>
      <c r="GK130" s="1">
        <v>43383</v>
      </c>
      <c r="GL130">
        <v>68.474999999999994</v>
      </c>
      <c r="GM130" s="1">
        <v>43444</v>
      </c>
      <c r="GN130">
        <v>54.725000000000001</v>
      </c>
      <c r="GO130" s="1">
        <v>43509</v>
      </c>
      <c r="GP130">
        <v>55.15</v>
      </c>
      <c r="GQ130" s="1">
        <v>43567</v>
      </c>
      <c r="GR130">
        <v>79.3</v>
      </c>
      <c r="GS130" s="1">
        <v>43629</v>
      </c>
      <c r="GT130">
        <v>79.224999999999994</v>
      </c>
      <c r="GU130" s="1">
        <v>43658</v>
      </c>
      <c r="GV130">
        <v>71.05</v>
      </c>
      <c r="GW130" s="1">
        <v>43690</v>
      </c>
      <c r="GX130">
        <v>79</v>
      </c>
      <c r="GY130" s="1">
        <v>43749</v>
      </c>
      <c r="GZ130">
        <v>62.924999999999997</v>
      </c>
      <c r="HA130" s="1">
        <v>43809</v>
      </c>
      <c r="HB130">
        <v>60.475000000000001</v>
      </c>
      <c r="HC130" s="1">
        <v>43873</v>
      </c>
      <c r="HD130">
        <v>55.674999999999997</v>
      </c>
    </row>
    <row r="131" spans="1:212" x14ac:dyDescent="0.3">
      <c r="A131" s="1">
        <v>38397</v>
      </c>
      <c r="B131">
        <v>67.775000000000006</v>
      </c>
      <c r="C131" s="1">
        <v>38456</v>
      </c>
      <c r="D131">
        <v>69.674999999999997</v>
      </c>
      <c r="E131" s="1"/>
      <c r="G131" s="1">
        <v>38547</v>
      </c>
      <c r="H131">
        <v>68.525000000000006</v>
      </c>
      <c r="I131" s="1">
        <v>38576</v>
      </c>
      <c r="J131">
        <v>69.400000000000006</v>
      </c>
      <c r="K131" s="1">
        <v>38636</v>
      </c>
      <c r="L131">
        <v>67.674999999999997</v>
      </c>
      <c r="M131" s="1">
        <v>38699</v>
      </c>
      <c r="N131">
        <v>62.375</v>
      </c>
      <c r="Q131" s="1">
        <v>38820</v>
      </c>
      <c r="R131">
        <v>54.225000000000001</v>
      </c>
      <c r="U131" s="1">
        <v>38911</v>
      </c>
      <c r="V131">
        <v>70.825000000000003</v>
      </c>
      <c r="W131" s="1">
        <v>38943</v>
      </c>
      <c r="X131">
        <v>71.75</v>
      </c>
      <c r="Y131" s="1">
        <v>39002</v>
      </c>
      <c r="Z131">
        <v>65.025000000000006</v>
      </c>
      <c r="AA131" s="1">
        <v>39063</v>
      </c>
      <c r="AB131">
        <v>61.45</v>
      </c>
      <c r="AE131" s="1">
        <v>39188</v>
      </c>
      <c r="AF131">
        <v>65.55</v>
      </c>
      <c r="AI131" s="1">
        <v>39276</v>
      </c>
      <c r="AJ131">
        <v>69.025000000000006</v>
      </c>
      <c r="AK131" s="1">
        <v>39308</v>
      </c>
      <c r="AL131">
        <v>74</v>
      </c>
      <c r="AM131" s="1">
        <v>39366</v>
      </c>
      <c r="AN131">
        <v>57.55</v>
      </c>
      <c r="AO131" s="1">
        <v>39427</v>
      </c>
      <c r="AP131">
        <v>55.2</v>
      </c>
      <c r="AQ131" s="1">
        <v>39492</v>
      </c>
      <c r="AR131">
        <v>58.375</v>
      </c>
      <c r="AW131" s="1">
        <v>39644</v>
      </c>
      <c r="AX131">
        <v>74.625</v>
      </c>
      <c r="AY131" s="1">
        <v>39673</v>
      </c>
      <c r="AZ131">
        <v>88.224999999999994</v>
      </c>
      <c r="BA131" s="1">
        <v>39734</v>
      </c>
      <c r="BB131">
        <v>65.974999999999994</v>
      </c>
      <c r="BC131" s="1">
        <v>39793</v>
      </c>
      <c r="BD131">
        <v>56.15</v>
      </c>
      <c r="BE131" s="1">
        <v>39857</v>
      </c>
      <c r="BF131">
        <v>58.825000000000003</v>
      </c>
      <c r="BK131" s="1">
        <v>40009</v>
      </c>
      <c r="BL131">
        <v>58.45</v>
      </c>
      <c r="BM131" s="1">
        <v>40037</v>
      </c>
      <c r="BN131">
        <v>47.75</v>
      </c>
      <c r="BO131" s="1">
        <v>40100</v>
      </c>
      <c r="BP131">
        <v>51.1</v>
      </c>
      <c r="BQ131" s="1">
        <v>40157</v>
      </c>
      <c r="BR131">
        <v>63.625</v>
      </c>
      <c r="BY131" s="1">
        <v>40374</v>
      </c>
      <c r="BZ131">
        <v>77.849999999999994</v>
      </c>
      <c r="CA131" s="1">
        <v>40402</v>
      </c>
      <c r="CB131">
        <v>82.2</v>
      </c>
      <c r="CC131" s="1">
        <v>40463</v>
      </c>
      <c r="CD131">
        <v>73.599999999999994</v>
      </c>
      <c r="CE131" s="1">
        <v>40525</v>
      </c>
      <c r="CF131">
        <v>69.525000000000006</v>
      </c>
      <c r="CG131" s="1">
        <v>40588</v>
      </c>
      <c r="CH131">
        <v>85.674999999999997</v>
      </c>
      <c r="CI131" s="1">
        <v>40646</v>
      </c>
      <c r="CJ131">
        <v>93.95</v>
      </c>
      <c r="CM131" s="1">
        <v>40738</v>
      </c>
      <c r="CN131">
        <v>95.1</v>
      </c>
      <c r="CO131" s="1">
        <v>40767</v>
      </c>
      <c r="CP131">
        <v>107.45</v>
      </c>
      <c r="CQ131" s="1">
        <v>40828</v>
      </c>
      <c r="CR131">
        <v>92.125</v>
      </c>
      <c r="CS131" s="1">
        <v>40890</v>
      </c>
      <c r="CT131">
        <v>85.8</v>
      </c>
      <c r="CW131" s="1">
        <v>41015</v>
      </c>
      <c r="CX131">
        <v>82.3</v>
      </c>
      <c r="DA131" s="1">
        <v>41103</v>
      </c>
      <c r="DB131">
        <v>97.224999999999994</v>
      </c>
      <c r="DC131" s="1">
        <v>41135</v>
      </c>
      <c r="DD131">
        <v>91.8</v>
      </c>
      <c r="DE131" s="1">
        <v>41193</v>
      </c>
      <c r="DF131">
        <v>82.325000000000003</v>
      </c>
      <c r="DG131" s="1">
        <v>41254</v>
      </c>
      <c r="DH131">
        <v>82.1</v>
      </c>
      <c r="DI131" s="1">
        <v>41319</v>
      </c>
      <c r="DJ131">
        <v>87.674999999999997</v>
      </c>
      <c r="DM131" s="1">
        <v>41439</v>
      </c>
      <c r="DN131">
        <v>102.3</v>
      </c>
      <c r="DO131" s="1">
        <v>41470</v>
      </c>
      <c r="DP131">
        <v>102.3</v>
      </c>
      <c r="DQ131" s="1">
        <v>41500</v>
      </c>
      <c r="DR131">
        <v>102.425</v>
      </c>
      <c r="DS131" s="1">
        <v>41558</v>
      </c>
      <c r="DT131">
        <v>90.75</v>
      </c>
      <c r="DU131" s="1">
        <v>41619</v>
      </c>
      <c r="DV131">
        <v>80.924999999999997</v>
      </c>
      <c r="DW131" s="1">
        <v>41683</v>
      </c>
      <c r="DX131">
        <v>86.35</v>
      </c>
      <c r="EC131" s="1">
        <v>41835</v>
      </c>
      <c r="ED131">
        <v>133.875</v>
      </c>
      <c r="EE131" s="1">
        <v>41864</v>
      </c>
      <c r="EF131">
        <v>115.2</v>
      </c>
      <c r="EG131" s="1">
        <v>41926</v>
      </c>
      <c r="EH131">
        <v>109.52500000000001</v>
      </c>
      <c r="EI131" s="1">
        <v>41984</v>
      </c>
      <c r="EJ131">
        <v>87.55</v>
      </c>
      <c r="EK131" s="1">
        <v>42048</v>
      </c>
      <c r="EL131">
        <v>62.075000000000003</v>
      </c>
      <c r="EQ131" s="1">
        <v>42200</v>
      </c>
      <c r="ER131">
        <v>80.474999999999994</v>
      </c>
      <c r="ES131" s="1">
        <v>42228</v>
      </c>
      <c r="ET131">
        <v>77.849999999999994</v>
      </c>
      <c r="EU131" s="1">
        <v>42290</v>
      </c>
      <c r="EV131">
        <v>74.849999999999994</v>
      </c>
      <c r="EW131" s="1">
        <v>42349</v>
      </c>
      <c r="EX131">
        <v>56</v>
      </c>
      <c r="FE131" s="1">
        <v>42565</v>
      </c>
      <c r="FF131">
        <v>80.3</v>
      </c>
      <c r="FG131" s="1">
        <v>42594</v>
      </c>
      <c r="FH131">
        <v>67.150000000000006</v>
      </c>
      <c r="FI131" s="1">
        <v>42654</v>
      </c>
      <c r="FJ131">
        <v>51.45</v>
      </c>
      <c r="FK131" s="1">
        <v>42717</v>
      </c>
      <c r="FL131">
        <v>57.174999999999997</v>
      </c>
      <c r="FO131" s="1">
        <v>42838</v>
      </c>
      <c r="FP131">
        <v>62.45</v>
      </c>
      <c r="FS131" s="1">
        <v>42929</v>
      </c>
      <c r="FT131">
        <v>92.75</v>
      </c>
      <c r="FU131" s="1">
        <v>42961</v>
      </c>
      <c r="FV131">
        <v>84.45</v>
      </c>
      <c r="FW131" s="1">
        <v>43020</v>
      </c>
      <c r="FX131">
        <v>60.7</v>
      </c>
      <c r="FY131" s="1">
        <v>43081</v>
      </c>
      <c r="FZ131">
        <v>63.75</v>
      </c>
      <c r="GA131" s="1">
        <v>43147</v>
      </c>
      <c r="GB131">
        <v>73.489999999999995</v>
      </c>
      <c r="GC131" s="1">
        <v>43207</v>
      </c>
      <c r="GD131">
        <v>53.53</v>
      </c>
      <c r="GE131" s="1">
        <v>43269</v>
      </c>
      <c r="GF131">
        <v>81.44</v>
      </c>
      <c r="GG131" s="1">
        <v>43294</v>
      </c>
      <c r="GH131">
        <v>79.95</v>
      </c>
      <c r="GI131" s="1">
        <v>43326</v>
      </c>
      <c r="GJ131">
        <v>55</v>
      </c>
      <c r="GK131" s="1">
        <v>43384</v>
      </c>
      <c r="GL131">
        <v>68.674999999999997</v>
      </c>
      <c r="GM131" s="1">
        <v>43445</v>
      </c>
      <c r="GN131">
        <v>54.45</v>
      </c>
      <c r="GO131" s="1">
        <v>43510</v>
      </c>
      <c r="GP131">
        <v>55.1</v>
      </c>
      <c r="GQ131" s="1">
        <v>43571</v>
      </c>
      <c r="GR131">
        <v>79.569999999999993</v>
      </c>
      <c r="GS131" s="1">
        <v>43630</v>
      </c>
      <c r="GT131">
        <v>79.375</v>
      </c>
      <c r="GU131" s="1">
        <v>43661</v>
      </c>
      <c r="GV131">
        <v>70.775000000000006</v>
      </c>
      <c r="GW131" s="1">
        <v>43691</v>
      </c>
      <c r="GX131">
        <v>79.400000000000006</v>
      </c>
      <c r="GY131" s="1">
        <v>43752</v>
      </c>
      <c r="GZ131">
        <v>63.075000000000003</v>
      </c>
      <c r="HA131" s="1">
        <v>43810</v>
      </c>
      <c r="HB131">
        <v>60.7</v>
      </c>
      <c r="HC131" s="1">
        <v>43874</v>
      </c>
      <c r="HD131">
        <v>56</v>
      </c>
    </row>
    <row r="132" spans="1:212" x14ac:dyDescent="0.3">
      <c r="A132" s="1">
        <v>38399</v>
      </c>
      <c r="B132">
        <v>67.86</v>
      </c>
      <c r="C132" s="1"/>
      <c r="E132" s="1"/>
      <c r="G132" s="1">
        <v>38548</v>
      </c>
      <c r="H132">
        <v>68.674999999999997</v>
      </c>
      <c r="I132" s="1"/>
      <c r="K132" s="1">
        <v>38637</v>
      </c>
      <c r="L132">
        <v>67.275000000000006</v>
      </c>
      <c r="M132" s="1">
        <v>38700</v>
      </c>
      <c r="N132">
        <v>62.625</v>
      </c>
      <c r="Q132" s="1">
        <v>38824</v>
      </c>
      <c r="R132">
        <v>53.85</v>
      </c>
      <c r="U132" s="1">
        <v>38912</v>
      </c>
      <c r="V132">
        <v>70.125</v>
      </c>
      <c r="Y132" s="1">
        <v>39003</v>
      </c>
      <c r="Z132">
        <v>65.150000000000006</v>
      </c>
      <c r="AA132" s="1">
        <v>39064</v>
      </c>
      <c r="AB132">
        <v>61.325000000000003</v>
      </c>
      <c r="AI132" s="1">
        <v>39279</v>
      </c>
      <c r="AJ132">
        <v>69.2</v>
      </c>
      <c r="AM132" s="1">
        <v>39367</v>
      </c>
      <c r="AN132">
        <v>57.625</v>
      </c>
      <c r="AO132" s="1">
        <v>39428</v>
      </c>
      <c r="AP132">
        <v>55.174999999999997</v>
      </c>
      <c r="AY132" s="1">
        <v>39674</v>
      </c>
      <c r="AZ132">
        <v>88.575000000000003</v>
      </c>
      <c r="BA132" s="1">
        <v>39735</v>
      </c>
      <c r="BB132">
        <v>65.625</v>
      </c>
      <c r="BC132" s="1">
        <v>39794</v>
      </c>
      <c r="BD132">
        <v>56.024999999999999</v>
      </c>
      <c r="BM132" s="1">
        <v>40038</v>
      </c>
      <c r="BN132">
        <v>48.8</v>
      </c>
      <c r="BQ132" s="1">
        <v>40158</v>
      </c>
      <c r="BR132">
        <v>64</v>
      </c>
      <c r="CA132" s="1">
        <v>40403</v>
      </c>
      <c r="CB132">
        <v>82.875</v>
      </c>
      <c r="CC132" s="1">
        <v>40464</v>
      </c>
      <c r="CD132">
        <v>73.400000000000006</v>
      </c>
      <c r="CE132" s="1">
        <v>40526</v>
      </c>
      <c r="CF132">
        <v>68.924999999999997</v>
      </c>
      <c r="CI132" s="1">
        <v>40647</v>
      </c>
      <c r="CJ132">
        <v>93.924999999999997</v>
      </c>
      <c r="CM132" s="1">
        <v>40739</v>
      </c>
      <c r="CN132">
        <v>95.15</v>
      </c>
      <c r="CQ132" s="1">
        <v>40829</v>
      </c>
      <c r="CR132">
        <v>93</v>
      </c>
      <c r="CS132" s="1">
        <v>40891</v>
      </c>
      <c r="CT132">
        <v>85.7</v>
      </c>
      <c r="DA132" s="1">
        <v>41106</v>
      </c>
      <c r="DB132">
        <v>97.075000000000003</v>
      </c>
      <c r="DE132" s="1">
        <v>41194</v>
      </c>
      <c r="DF132">
        <v>82.75</v>
      </c>
      <c r="DG132" s="1">
        <v>41255</v>
      </c>
      <c r="DH132">
        <v>82.075000000000003</v>
      </c>
      <c r="DS132" s="1">
        <v>41561</v>
      </c>
      <c r="DT132">
        <v>90.75</v>
      </c>
      <c r="DU132" s="1">
        <v>41620</v>
      </c>
      <c r="DV132">
        <v>81.325000000000003</v>
      </c>
      <c r="DW132" s="1">
        <v>41684</v>
      </c>
      <c r="DX132">
        <v>86.525000000000006</v>
      </c>
      <c r="EE132" s="1">
        <v>41865</v>
      </c>
      <c r="EF132">
        <v>114.825</v>
      </c>
      <c r="EI132" s="1">
        <v>41985</v>
      </c>
      <c r="EJ132">
        <v>87.525000000000006</v>
      </c>
      <c r="ES132" s="1">
        <v>42229</v>
      </c>
      <c r="ET132">
        <v>78.625</v>
      </c>
      <c r="EU132" s="1">
        <v>42291</v>
      </c>
      <c r="EV132">
        <v>75.099999999999994</v>
      </c>
      <c r="EW132" s="1">
        <v>42352</v>
      </c>
      <c r="EX132">
        <v>55.55</v>
      </c>
      <c r="FE132" s="1">
        <v>42566</v>
      </c>
      <c r="FF132">
        <v>80</v>
      </c>
      <c r="FI132" s="1">
        <v>42655</v>
      </c>
      <c r="FJ132">
        <v>52.375</v>
      </c>
      <c r="FK132" s="1">
        <v>42718</v>
      </c>
      <c r="FL132">
        <v>57.85</v>
      </c>
      <c r="FO132" s="1">
        <v>42842</v>
      </c>
      <c r="FP132">
        <v>61.975000000000001</v>
      </c>
      <c r="FS132" s="1">
        <v>42930</v>
      </c>
      <c r="FT132">
        <v>92.6</v>
      </c>
      <c r="FW132" s="1">
        <v>43021</v>
      </c>
      <c r="FX132">
        <v>60.4</v>
      </c>
      <c r="FY132" s="1">
        <v>43082</v>
      </c>
      <c r="FZ132">
        <v>63.95</v>
      </c>
      <c r="GG132" s="1">
        <v>43297</v>
      </c>
      <c r="GH132">
        <v>79.75</v>
      </c>
      <c r="GI132" s="1">
        <v>43328</v>
      </c>
      <c r="GJ132">
        <v>55.23</v>
      </c>
      <c r="GK132" s="1">
        <v>43385</v>
      </c>
      <c r="GL132">
        <v>68.75</v>
      </c>
      <c r="GM132" s="1">
        <v>43446</v>
      </c>
      <c r="GN132">
        <v>54.725000000000001</v>
      </c>
      <c r="GO132" s="1">
        <v>43515</v>
      </c>
      <c r="GP132">
        <v>55.02</v>
      </c>
      <c r="GS132" s="1">
        <v>43634</v>
      </c>
      <c r="GT132">
        <v>79.27</v>
      </c>
      <c r="GU132" s="1">
        <v>43663</v>
      </c>
      <c r="GV132">
        <v>70.62</v>
      </c>
      <c r="GW132" s="1">
        <v>43693</v>
      </c>
      <c r="GX132">
        <v>79.34</v>
      </c>
      <c r="GY132" s="1">
        <v>43754</v>
      </c>
      <c r="GZ132">
        <v>62.92</v>
      </c>
      <c r="HA132" s="1">
        <v>43811</v>
      </c>
      <c r="HB132">
        <v>61</v>
      </c>
      <c r="HC132" s="1">
        <v>43875</v>
      </c>
      <c r="HD132">
        <v>55.9</v>
      </c>
    </row>
    <row r="133" spans="1:212" x14ac:dyDescent="0.3">
      <c r="C133" s="1"/>
      <c r="E133" s="1"/>
      <c r="G133" s="1"/>
      <c r="I133" s="1"/>
      <c r="K133" s="1">
        <v>38638</v>
      </c>
      <c r="L133">
        <v>67.349999999999994</v>
      </c>
      <c r="U133" s="1">
        <v>38915</v>
      </c>
      <c r="V133">
        <v>70.224999999999994</v>
      </c>
      <c r="AA133" s="1">
        <v>39065</v>
      </c>
      <c r="AB133">
        <v>61.075000000000003</v>
      </c>
      <c r="AO133" s="1">
        <v>39429</v>
      </c>
      <c r="AP133">
        <v>55.174999999999997</v>
      </c>
      <c r="BM133" s="1">
        <v>40039</v>
      </c>
      <c r="BN133">
        <v>49.125</v>
      </c>
      <c r="BQ133" s="1">
        <v>40161</v>
      </c>
      <c r="BR133">
        <v>64.575000000000003</v>
      </c>
      <c r="CC133" s="1">
        <v>40465</v>
      </c>
      <c r="CD133">
        <v>73</v>
      </c>
      <c r="CQ133" s="1">
        <v>40830</v>
      </c>
      <c r="CR133">
        <v>93.575000000000003</v>
      </c>
      <c r="DG133" s="1">
        <v>41256</v>
      </c>
      <c r="DH133">
        <v>82.125</v>
      </c>
      <c r="DU133" s="1">
        <v>41621</v>
      </c>
      <c r="DV133">
        <v>81.25</v>
      </c>
      <c r="ES133" s="1">
        <v>42230</v>
      </c>
      <c r="ET133">
        <v>78.825000000000003</v>
      </c>
      <c r="FI133" s="1">
        <v>42656</v>
      </c>
      <c r="FJ133">
        <v>52.625</v>
      </c>
      <c r="FS133" s="1">
        <v>42933</v>
      </c>
      <c r="FT133">
        <v>92.4</v>
      </c>
      <c r="FY133" s="1">
        <v>43083</v>
      </c>
      <c r="FZ133">
        <v>64.025000000000006</v>
      </c>
      <c r="GG133" s="1">
        <v>43299</v>
      </c>
      <c r="GH133">
        <v>79.69</v>
      </c>
      <c r="GK133" s="1">
        <v>43389</v>
      </c>
      <c r="GL133">
        <v>68.75</v>
      </c>
      <c r="GM133" s="1">
        <v>43447</v>
      </c>
      <c r="GN133">
        <v>54.8</v>
      </c>
      <c r="HA133" s="1">
        <v>43812</v>
      </c>
      <c r="HB133">
        <v>60.475000000000001</v>
      </c>
      <c r="HC133" s="1">
        <v>43880</v>
      </c>
      <c r="HD133">
        <v>55.97</v>
      </c>
    </row>
    <row r="134" spans="1:212" x14ac:dyDescent="0.3">
      <c r="C134" s="1"/>
      <c r="E134" s="1"/>
      <c r="G134" s="1"/>
      <c r="I134" s="1"/>
      <c r="K134" s="1">
        <v>38639</v>
      </c>
      <c r="L134">
        <v>67.375</v>
      </c>
      <c r="AO134" s="1">
        <v>39430</v>
      </c>
      <c r="AP134">
        <v>55.1</v>
      </c>
      <c r="DG134" s="1">
        <v>41257</v>
      </c>
      <c r="DH134">
        <v>82</v>
      </c>
      <c r="FI134" s="1">
        <v>42657</v>
      </c>
      <c r="FJ134">
        <v>52.6</v>
      </c>
      <c r="GM134" s="1">
        <v>43448</v>
      </c>
      <c r="GN134">
        <v>54.95</v>
      </c>
      <c r="HA134" s="1">
        <v>43816</v>
      </c>
      <c r="HB134">
        <v>59.81</v>
      </c>
    </row>
    <row r="135" spans="1:212" x14ac:dyDescent="0.3">
      <c r="C135" s="1"/>
      <c r="E135" s="1"/>
      <c r="G135" s="1"/>
      <c r="I135" s="1"/>
      <c r="GM135" s="1">
        <v>43452</v>
      </c>
      <c r="GN135">
        <v>55.13</v>
      </c>
    </row>
    <row r="136" spans="1:212" x14ac:dyDescent="0.3">
      <c r="C136" s="1"/>
      <c r="E136" s="1"/>
      <c r="G136" s="1"/>
      <c r="I136" s="1"/>
    </row>
    <row r="137" spans="1:212" x14ac:dyDescent="0.3">
      <c r="C137" s="1"/>
      <c r="E137" s="1"/>
      <c r="G137" s="1"/>
      <c r="I137" s="1"/>
    </row>
    <row r="138" spans="1:212" x14ac:dyDescent="0.3">
      <c r="C138" s="1"/>
      <c r="E138" s="1"/>
      <c r="G138" s="1"/>
      <c r="I138" s="1"/>
    </row>
    <row r="139" spans="1:212" x14ac:dyDescent="0.3">
      <c r="C139" s="1"/>
      <c r="E139" s="1"/>
      <c r="G139" s="1"/>
      <c r="I139" s="1"/>
    </row>
    <row r="140" spans="1:212" x14ac:dyDescent="0.3">
      <c r="C140" s="1"/>
      <c r="E140" s="1"/>
      <c r="G140" s="1"/>
      <c r="I1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BD9C-0ADB-4CC6-A8BA-20D57E3ACBC0}">
  <dimension ref="A1:N3569"/>
  <sheetViews>
    <sheetView workbookViewId="0">
      <selection activeCell="B15" sqref="A1:N3569"/>
    </sheetView>
  </sheetViews>
  <sheetFormatPr baseColWidth="10" defaultRowHeight="14.4" x14ac:dyDescent="0.3"/>
  <cols>
    <col min="2" max="2" width="15.44140625" bestFit="1" customWidth="1"/>
    <col min="3" max="3" width="21.88671875" bestFit="1" customWidth="1"/>
    <col min="4" max="4" width="15.6640625" bestFit="1" customWidth="1"/>
    <col min="10" max="10" width="12.44140625" customWidth="1"/>
  </cols>
  <sheetData>
    <row r="1" spans="1:14" x14ac:dyDescent="0.3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</row>
    <row r="2" spans="1:14" x14ac:dyDescent="0.3">
      <c r="A2" s="1">
        <v>38698</v>
      </c>
      <c r="B2">
        <v>65.849999999999994</v>
      </c>
      <c r="D2">
        <f>WEEKDAY(A2,2)</f>
        <v>1</v>
      </c>
    </row>
    <row r="3" spans="1:14" x14ac:dyDescent="0.3">
      <c r="A3" s="1">
        <v>38699</v>
      </c>
      <c r="B3">
        <v>66.575000000000003</v>
      </c>
      <c r="D3">
        <f t="shared" ref="D3:D66" si="0">WEEKDAY(A3,2)</f>
        <v>2</v>
      </c>
    </row>
    <row r="4" spans="1:14" x14ac:dyDescent="0.3">
      <c r="A4" s="1">
        <v>38700</v>
      </c>
      <c r="B4">
        <v>66.174999999999997</v>
      </c>
      <c r="D4">
        <f t="shared" si="0"/>
        <v>3</v>
      </c>
    </row>
    <row r="5" spans="1:14" x14ac:dyDescent="0.3">
      <c r="A5" s="1">
        <v>38701</v>
      </c>
      <c r="B5">
        <v>64.375</v>
      </c>
      <c r="D5">
        <f t="shared" si="0"/>
        <v>4</v>
      </c>
    </row>
    <row r="6" spans="1:14" x14ac:dyDescent="0.3">
      <c r="A6" s="1">
        <v>38702</v>
      </c>
      <c r="B6">
        <v>64.325000000000003</v>
      </c>
      <c r="D6">
        <f t="shared" si="0"/>
        <v>5</v>
      </c>
    </row>
    <row r="7" spans="1:14" x14ac:dyDescent="0.3">
      <c r="A7" s="1">
        <v>38705</v>
      </c>
      <c r="B7">
        <v>64.55</v>
      </c>
      <c r="D7">
        <f t="shared" si="0"/>
        <v>1</v>
      </c>
      <c r="E7" s="1">
        <f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$3569,$A$2:$A$3569,"="&amp;E7)=0,IF(SUMIFS($B$2:$B$3569,$A$2:$A$3569,"="&amp;F7)=0,IF(SUMIFS($B$2:$B$3569,$A$2:$A$3569,"="&amp;G7)=0,SUMIFS($B$2:$B$3569,$A$2:$A$3569,"="&amp;H7),SUMIFS($B$2:$B$3569,$A$2:$A$3569,"="&amp;G7)),SUMIFS($B$2:$B$3569,$A$2:$A$3569,"="&amp;F7)),SUMIFS($B$2:$B$3569,$A$2:$A$3569,"="&amp;E7))</f>
        <v>65.849999999999994</v>
      </c>
      <c r="K7" s="2">
        <f>SUMIFS($J$2:$J$3569,$A$2:$A$3569,"&gt;"&amp;E7,$A$2:$A$3569,"&lt;="&amp;A7)</f>
        <v>0</v>
      </c>
      <c r="L7" s="2"/>
      <c r="M7" s="2"/>
    </row>
    <row r="8" spans="1:14" x14ac:dyDescent="0.3">
      <c r="A8" s="1">
        <v>38706</v>
      </c>
      <c r="B8">
        <v>65.150000000000006</v>
      </c>
      <c r="D8">
        <f t="shared" si="0"/>
        <v>2</v>
      </c>
      <c r="E8" s="1">
        <f t="shared" ref="E8:E71" si="1">A8-7</f>
        <v>38699</v>
      </c>
      <c r="F8" s="1">
        <f t="shared" ref="F8:F71" si="2">E8-1</f>
        <v>38698</v>
      </c>
      <c r="G8" s="1">
        <f t="shared" ref="G8:G71" si="3">E8-2</f>
        <v>38697</v>
      </c>
      <c r="H8" s="1">
        <f t="shared" ref="H8:H71" si="4">E8-3</f>
        <v>38696</v>
      </c>
      <c r="I8" s="2">
        <f>IF(SUMIFS($B$2:$B$3569,$A$2:$A$3569,"="&amp;E8)=0,IF(SUMIFS($B$2:$B$3569,$A$2:$A$3569,"="&amp;F8)=0,IF(SUMIFS($B$2:$B$3569,$A$2:$A$3569,"="&amp;G8)=0,SUMIFS($B$2:$B$3569,$A$2:$A$3569,"="&amp;H8),SUMIFS($B$2:$B$3569,$A$2:$A$3569,"="&amp;G8)),SUMIFS($B$2:$B$3569,$A$2:$A$3569,"="&amp;F8)),SUMIFS($B$2:$B$3569,$A$2:$A$3569,"="&amp;E8))</f>
        <v>66.575000000000003</v>
      </c>
      <c r="K8" s="2">
        <f>SUMIFS($J$2:$J$3569,$A$2:$A$3569,"&gt;"&amp;E8,$A$2:$A$3569,"&lt;="&amp;A8)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-2.1636828129141743</v>
      </c>
    </row>
    <row r="9" spans="1:14" x14ac:dyDescent="0.3">
      <c r="A9" s="1">
        <v>38707</v>
      </c>
      <c r="B9">
        <v>65.275000000000006</v>
      </c>
      <c r="D9">
        <f t="shared" si="0"/>
        <v>3</v>
      </c>
      <c r="E9" s="1">
        <f t="shared" si="1"/>
        <v>38700</v>
      </c>
      <c r="F9" s="1">
        <f t="shared" si="2"/>
        <v>38699</v>
      </c>
      <c r="G9" s="1">
        <f t="shared" si="3"/>
        <v>38698</v>
      </c>
      <c r="H9" s="1">
        <f t="shared" si="4"/>
        <v>38697</v>
      </c>
      <c r="I9" s="2">
        <f t="shared" ref="I9:I72" si="5">IF(SUMIFS($B$2:$B$3569,$A$2:$A$3569,"="&amp;E9)=0,IF(SUMIFS($B$2:$B$3569,$A$2:$A$3569,"="&amp;F9)=0,IF(SUMIFS($B$2:$B$3569,$A$2:$A$3569,"="&amp;G9)=0,SUMIFS($B$2:$B$3569,$A$2:$A$3569,"="&amp;H9),SUMIFS($B$2:$B$3569,$A$2:$A$3569,"="&amp;G9)),SUMIFS($B$2:$B$3569,$A$2:$A$3569,"="&amp;F9)),SUMIFS($B$2:$B$3569,$A$2:$A$3569,"="&amp;E9))</f>
        <v>66.174999999999997</v>
      </c>
      <c r="K9" s="2">
        <f t="shared" ref="K9:K72" si="6">SUMIFS($J$2:$J$3569,$A$2:$A$3569,"&gt;"&amp;E9,$A$2:$A$3569,"&lt;="&amp;A9)</f>
        <v>0</v>
      </c>
      <c r="L9" s="2">
        <f t="shared" ref="L9:L72" si="7">IF(K9&lt;&gt;0,LOOKUP(K9,C3:C9,B3:B9),0)</f>
        <v>0</v>
      </c>
      <c r="M9" s="2">
        <f t="shared" ref="M9:M72" si="8">IF(K9&lt;&gt;0,L9/K9,1)</f>
        <v>1</v>
      </c>
      <c r="N9">
        <f t="shared" ref="N9:N72" si="9">LN(B9*M9/I9)*100</f>
        <v>-1.3693633527972264</v>
      </c>
    </row>
    <row r="10" spans="1:14" x14ac:dyDescent="0.3">
      <c r="A10" s="1">
        <v>38708</v>
      </c>
      <c r="B10">
        <v>65.275000000000006</v>
      </c>
      <c r="D10">
        <f t="shared" si="0"/>
        <v>4</v>
      </c>
      <c r="E10" s="1">
        <f t="shared" si="1"/>
        <v>38701</v>
      </c>
      <c r="F10" s="1">
        <f t="shared" si="2"/>
        <v>38700</v>
      </c>
      <c r="G10" s="1">
        <f t="shared" si="3"/>
        <v>38699</v>
      </c>
      <c r="H10" s="1">
        <f t="shared" si="4"/>
        <v>38698</v>
      </c>
      <c r="I10" s="2">
        <f t="shared" si="5"/>
        <v>64.375</v>
      </c>
      <c r="K10" s="2">
        <f t="shared" si="6"/>
        <v>0</v>
      </c>
      <c r="L10" s="2">
        <f t="shared" si="7"/>
        <v>0</v>
      </c>
      <c r="M10" s="2">
        <f t="shared" si="8"/>
        <v>1</v>
      </c>
      <c r="N10">
        <f t="shared" si="9"/>
        <v>1.3883755601292513</v>
      </c>
    </row>
    <row r="11" spans="1:14" x14ac:dyDescent="0.3">
      <c r="A11" s="1">
        <v>38709</v>
      </c>
      <c r="B11">
        <v>65.25</v>
      </c>
      <c r="D11">
        <f t="shared" si="0"/>
        <v>5</v>
      </c>
      <c r="E11" s="1">
        <f t="shared" si="1"/>
        <v>38702</v>
      </c>
      <c r="F11" s="1">
        <f t="shared" si="2"/>
        <v>38701</v>
      </c>
      <c r="G11" s="1">
        <f t="shared" si="3"/>
        <v>38700</v>
      </c>
      <c r="H11" s="1">
        <f t="shared" si="4"/>
        <v>38699</v>
      </c>
      <c r="I11" s="2">
        <f t="shared" si="5"/>
        <v>64.325000000000003</v>
      </c>
      <c r="K11" s="2">
        <f t="shared" si="6"/>
        <v>0</v>
      </c>
      <c r="L11" s="2">
        <f t="shared" si="7"/>
        <v>0</v>
      </c>
      <c r="M11" s="2">
        <f t="shared" si="8"/>
        <v>1</v>
      </c>
      <c r="N11">
        <f t="shared" si="9"/>
        <v>1.4277688034994918</v>
      </c>
    </row>
    <row r="12" spans="1:14" x14ac:dyDescent="0.3">
      <c r="A12" s="1">
        <v>38713</v>
      </c>
      <c r="B12">
        <v>64.924999999999997</v>
      </c>
      <c r="D12">
        <f t="shared" si="0"/>
        <v>2</v>
      </c>
      <c r="E12" s="1">
        <f t="shared" si="1"/>
        <v>38706</v>
      </c>
      <c r="F12" s="1">
        <f t="shared" si="2"/>
        <v>38705</v>
      </c>
      <c r="G12" s="1">
        <f t="shared" si="3"/>
        <v>38704</v>
      </c>
      <c r="H12" s="1">
        <f t="shared" si="4"/>
        <v>38703</v>
      </c>
      <c r="I12" s="2">
        <f t="shared" si="5"/>
        <v>65.150000000000006</v>
      </c>
      <c r="K12" s="2">
        <f t="shared" si="6"/>
        <v>0</v>
      </c>
      <c r="L12" s="2">
        <f t="shared" si="7"/>
        <v>0</v>
      </c>
      <c r="M12" s="2">
        <f t="shared" si="8"/>
        <v>1</v>
      </c>
      <c r="N12">
        <f t="shared" si="9"/>
        <v>-0.34595460220420998</v>
      </c>
    </row>
    <row r="13" spans="1:14" x14ac:dyDescent="0.3">
      <c r="A13" s="1">
        <v>38714</v>
      </c>
      <c r="B13">
        <v>65.125</v>
      </c>
      <c r="D13">
        <f t="shared" si="0"/>
        <v>3</v>
      </c>
      <c r="E13" s="1">
        <f t="shared" si="1"/>
        <v>38707</v>
      </c>
      <c r="F13" s="1">
        <f t="shared" si="2"/>
        <v>38706</v>
      </c>
      <c r="G13" s="1">
        <f t="shared" si="3"/>
        <v>38705</v>
      </c>
      <c r="H13" s="1">
        <f t="shared" si="4"/>
        <v>38704</v>
      </c>
      <c r="I13" s="2">
        <f t="shared" si="5"/>
        <v>65.275000000000006</v>
      </c>
      <c r="K13" s="2">
        <f t="shared" si="6"/>
        <v>0</v>
      </c>
      <c r="L13" s="2">
        <f t="shared" si="7"/>
        <v>0</v>
      </c>
      <c r="M13" s="2">
        <f t="shared" si="8"/>
        <v>1</v>
      </c>
      <c r="N13">
        <f t="shared" si="9"/>
        <v>-0.23006145116616347</v>
      </c>
    </row>
    <row r="14" spans="1:14" x14ac:dyDescent="0.3">
      <c r="A14" s="1">
        <v>38715</v>
      </c>
      <c r="B14">
        <v>65.025000000000006</v>
      </c>
      <c r="D14">
        <f t="shared" si="0"/>
        <v>4</v>
      </c>
      <c r="E14" s="1">
        <f t="shared" si="1"/>
        <v>38708</v>
      </c>
      <c r="F14" s="1">
        <f t="shared" si="2"/>
        <v>38707</v>
      </c>
      <c r="G14" s="1">
        <f t="shared" si="3"/>
        <v>38706</v>
      </c>
      <c r="H14" s="1">
        <f t="shared" si="4"/>
        <v>38705</v>
      </c>
      <c r="I14" s="2">
        <f t="shared" si="5"/>
        <v>65.275000000000006</v>
      </c>
      <c r="K14" s="2">
        <f t="shared" si="6"/>
        <v>0</v>
      </c>
      <c r="L14" s="2">
        <f t="shared" si="7"/>
        <v>0</v>
      </c>
      <c r="M14" s="2">
        <f t="shared" si="8"/>
        <v>1</v>
      </c>
      <c r="N14">
        <f t="shared" si="9"/>
        <v>-0.38373032504772897</v>
      </c>
    </row>
    <row r="15" spans="1:14" x14ac:dyDescent="0.3">
      <c r="A15" s="1">
        <v>38716</v>
      </c>
      <c r="B15">
        <v>65.275000000000006</v>
      </c>
      <c r="D15">
        <f t="shared" si="0"/>
        <v>5</v>
      </c>
      <c r="E15" s="1">
        <f t="shared" si="1"/>
        <v>38709</v>
      </c>
      <c r="F15" s="1">
        <f t="shared" si="2"/>
        <v>38708</v>
      </c>
      <c r="G15" s="1">
        <f t="shared" si="3"/>
        <v>38707</v>
      </c>
      <c r="H15" s="1">
        <f t="shared" si="4"/>
        <v>38706</v>
      </c>
      <c r="I15" s="2">
        <f t="shared" si="5"/>
        <v>65.25</v>
      </c>
      <c r="K15" s="2">
        <f t="shared" si="6"/>
        <v>0</v>
      </c>
      <c r="L15" s="2">
        <f t="shared" si="7"/>
        <v>0</v>
      </c>
      <c r="M15" s="2">
        <f t="shared" si="8"/>
        <v>1</v>
      </c>
      <c r="N15">
        <f t="shared" si="9"/>
        <v>3.8306838238988887E-2</v>
      </c>
    </row>
    <row r="16" spans="1:14" x14ac:dyDescent="0.3">
      <c r="A16" s="1">
        <v>38720</v>
      </c>
      <c r="B16">
        <v>64.650000000000006</v>
      </c>
      <c r="D16">
        <f t="shared" si="0"/>
        <v>2</v>
      </c>
      <c r="E16" s="1">
        <f t="shared" si="1"/>
        <v>38713</v>
      </c>
      <c r="F16" s="1">
        <f t="shared" si="2"/>
        <v>38712</v>
      </c>
      <c r="G16" s="1">
        <f t="shared" si="3"/>
        <v>38711</v>
      </c>
      <c r="H16" s="1">
        <f t="shared" si="4"/>
        <v>38710</v>
      </c>
      <c r="I16" s="2">
        <f t="shared" si="5"/>
        <v>64.924999999999997</v>
      </c>
      <c r="K16" s="2">
        <f t="shared" si="6"/>
        <v>0</v>
      </c>
      <c r="L16" s="2">
        <f t="shared" si="7"/>
        <v>0</v>
      </c>
      <c r="M16" s="2">
        <f t="shared" si="8"/>
        <v>1</v>
      </c>
      <c r="N16">
        <f t="shared" si="9"/>
        <v>-0.4244652330945507</v>
      </c>
    </row>
    <row r="17" spans="1:14" x14ac:dyDescent="0.3">
      <c r="A17" s="1">
        <v>38721</v>
      </c>
      <c r="B17">
        <v>64.05</v>
      </c>
      <c r="D17">
        <f t="shared" si="0"/>
        <v>3</v>
      </c>
      <c r="E17" s="1">
        <f t="shared" si="1"/>
        <v>38714</v>
      </c>
      <c r="F17" s="1">
        <f t="shared" si="2"/>
        <v>38713</v>
      </c>
      <c r="G17" s="1">
        <f t="shared" si="3"/>
        <v>38712</v>
      </c>
      <c r="H17" s="1">
        <f t="shared" si="4"/>
        <v>38711</v>
      </c>
      <c r="I17" s="2">
        <f t="shared" si="5"/>
        <v>65.125</v>
      </c>
      <c r="K17" s="2">
        <f t="shared" si="6"/>
        <v>0</v>
      </c>
      <c r="L17" s="2">
        <f t="shared" si="7"/>
        <v>0</v>
      </c>
      <c r="M17" s="2">
        <f t="shared" si="8"/>
        <v>1</v>
      </c>
      <c r="N17">
        <f t="shared" si="9"/>
        <v>-1.6644471730787731</v>
      </c>
    </row>
    <row r="18" spans="1:14" x14ac:dyDescent="0.3">
      <c r="A18" s="1">
        <v>38722</v>
      </c>
      <c r="B18">
        <v>64.625</v>
      </c>
      <c r="D18">
        <f t="shared" si="0"/>
        <v>4</v>
      </c>
      <c r="E18" s="1">
        <f t="shared" si="1"/>
        <v>38715</v>
      </c>
      <c r="F18" s="1">
        <f t="shared" si="2"/>
        <v>38714</v>
      </c>
      <c r="G18" s="1">
        <f t="shared" si="3"/>
        <v>38713</v>
      </c>
      <c r="H18" s="1">
        <f t="shared" si="4"/>
        <v>38712</v>
      </c>
      <c r="I18" s="2">
        <f t="shared" si="5"/>
        <v>65.025000000000006</v>
      </c>
      <c r="K18" s="2">
        <f t="shared" si="6"/>
        <v>0</v>
      </c>
      <c r="L18" s="2">
        <f t="shared" si="7"/>
        <v>0</v>
      </c>
      <c r="M18" s="2">
        <f t="shared" si="8"/>
        <v>1</v>
      </c>
      <c r="N18">
        <f t="shared" si="9"/>
        <v>-0.61704785061221079</v>
      </c>
    </row>
    <row r="19" spans="1:14" x14ac:dyDescent="0.3">
      <c r="A19" s="1">
        <v>38723</v>
      </c>
      <c r="B19">
        <v>64.474999999999994</v>
      </c>
      <c r="D19">
        <f t="shared" si="0"/>
        <v>5</v>
      </c>
      <c r="E19" s="1">
        <f t="shared" si="1"/>
        <v>38716</v>
      </c>
      <c r="F19" s="1">
        <f t="shared" si="2"/>
        <v>38715</v>
      </c>
      <c r="G19" s="1">
        <f t="shared" si="3"/>
        <v>38714</v>
      </c>
      <c r="H19" s="1">
        <f t="shared" si="4"/>
        <v>38713</v>
      </c>
      <c r="I19" s="2">
        <f t="shared" si="5"/>
        <v>65.275000000000006</v>
      </c>
      <c r="K19" s="2">
        <f t="shared" si="6"/>
        <v>0</v>
      </c>
      <c r="L19" s="2">
        <f t="shared" si="7"/>
        <v>0</v>
      </c>
      <c r="M19" s="2">
        <f t="shared" si="8"/>
        <v>1</v>
      </c>
      <c r="N19">
        <f t="shared" si="9"/>
        <v>-1.2331562817784205</v>
      </c>
    </row>
    <row r="20" spans="1:14" x14ac:dyDescent="0.3">
      <c r="A20" s="1">
        <v>38726</v>
      </c>
      <c r="B20">
        <v>64.674999999999997</v>
      </c>
      <c r="D20">
        <f t="shared" si="0"/>
        <v>1</v>
      </c>
      <c r="E20" s="1">
        <f t="shared" si="1"/>
        <v>38719</v>
      </c>
      <c r="F20" s="1">
        <f t="shared" si="2"/>
        <v>38718</v>
      </c>
      <c r="G20" s="1">
        <f t="shared" si="3"/>
        <v>38717</v>
      </c>
      <c r="H20" s="1">
        <f t="shared" si="4"/>
        <v>38716</v>
      </c>
      <c r="I20" s="2">
        <f t="shared" si="5"/>
        <v>65.275000000000006</v>
      </c>
      <c r="K20" s="2">
        <f t="shared" si="6"/>
        <v>0</v>
      </c>
      <c r="L20" s="2">
        <f t="shared" si="7"/>
        <v>0</v>
      </c>
      <c r="M20" s="2">
        <f t="shared" si="8"/>
        <v>1</v>
      </c>
      <c r="N20">
        <f t="shared" si="9"/>
        <v>-0.92343865130998171</v>
      </c>
    </row>
    <row r="21" spans="1:14" x14ac:dyDescent="0.3">
      <c r="A21" s="1">
        <v>38727</v>
      </c>
      <c r="B21">
        <v>62.674999999999997</v>
      </c>
      <c r="D21">
        <f t="shared" si="0"/>
        <v>2</v>
      </c>
      <c r="E21" s="1">
        <f t="shared" si="1"/>
        <v>38720</v>
      </c>
      <c r="F21" s="1">
        <f t="shared" si="2"/>
        <v>38719</v>
      </c>
      <c r="G21" s="1">
        <f t="shared" si="3"/>
        <v>38718</v>
      </c>
      <c r="H21" s="1">
        <f t="shared" si="4"/>
        <v>38717</v>
      </c>
      <c r="I21" s="2">
        <f t="shared" si="5"/>
        <v>64.650000000000006</v>
      </c>
      <c r="K21" s="2">
        <f t="shared" si="6"/>
        <v>0</v>
      </c>
      <c r="L21" s="2">
        <f t="shared" si="7"/>
        <v>0</v>
      </c>
      <c r="M21" s="2">
        <f t="shared" si="8"/>
        <v>1</v>
      </c>
      <c r="N21">
        <f t="shared" si="9"/>
        <v>-3.1025461173509554</v>
      </c>
    </row>
    <row r="22" spans="1:14" x14ac:dyDescent="0.3">
      <c r="A22" s="1">
        <v>38728</v>
      </c>
      <c r="B22">
        <v>60.674999999999997</v>
      </c>
      <c r="D22">
        <f t="shared" si="0"/>
        <v>3</v>
      </c>
      <c r="E22" s="1">
        <f t="shared" si="1"/>
        <v>38721</v>
      </c>
      <c r="F22" s="1">
        <f t="shared" si="2"/>
        <v>38720</v>
      </c>
      <c r="G22" s="1">
        <f t="shared" si="3"/>
        <v>38719</v>
      </c>
      <c r="H22" s="1">
        <f t="shared" si="4"/>
        <v>38718</v>
      </c>
      <c r="I22" s="2">
        <f t="shared" si="5"/>
        <v>64.05</v>
      </c>
      <c r="K22" s="2">
        <f t="shared" si="6"/>
        <v>0</v>
      </c>
      <c r="L22" s="2">
        <f t="shared" si="7"/>
        <v>0</v>
      </c>
      <c r="M22" s="2">
        <f t="shared" si="8"/>
        <v>1</v>
      </c>
      <c r="N22">
        <f t="shared" si="9"/>
        <v>-5.4132276730078113</v>
      </c>
    </row>
    <row r="23" spans="1:14" x14ac:dyDescent="0.3">
      <c r="A23" s="1">
        <v>38729</v>
      </c>
      <c r="B23">
        <v>59.774999999999999</v>
      </c>
      <c r="D23">
        <f t="shared" si="0"/>
        <v>4</v>
      </c>
      <c r="E23" s="1">
        <f t="shared" si="1"/>
        <v>38722</v>
      </c>
      <c r="F23" s="1">
        <f t="shared" si="2"/>
        <v>38721</v>
      </c>
      <c r="G23" s="1">
        <f t="shared" si="3"/>
        <v>38720</v>
      </c>
      <c r="H23" s="1">
        <f t="shared" si="4"/>
        <v>38719</v>
      </c>
      <c r="I23" s="2">
        <f t="shared" si="5"/>
        <v>64.625</v>
      </c>
      <c r="K23" s="2">
        <f t="shared" si="6"/>
        <v>0</v>
      </c>
      <c r="L23" s="2">
        <f t="shared" si="7"/>
        <v>0</v>
      </c>
      <c r="M23" s="2">
        <f t="shared" si="8"/>
        <v>1</v>
      </c>
      <c r="N23">
        <f t="shared" si="9"/>
        <v>-7.8013819484204756</v>
      </c>
    </row>
    <row r="24" spans="1:14" x14ac:dyDescent="0.3">
      <c r="A24" s="1">
        <v>38730</v>
      </c>
      <c r="B24">
        <v>59</v>
      </c>
      <c r="D24">
        <f t="shared" si="0"/>
        <v>5</v>
      </c>
      <c r="E24" s="1">
        <f t="shared" si="1"/>
        <v>38723</v>
      </c>
      <c r="F24" s="1">
        <f t="shared" si="2"/>
        <v>38722</v>
      </c>
      <c r="G24" s="1">
        <f t="shared" si="3"/>
        <v>38721</v>
      </c>
      <c r="H24" s="1">
        <f t="shared" si="4"/>
        <v>38720</v>
      </c>
      <c r="I24" s="2">
        <f t="shared" si="5"/>
        <v>64.474999999999994</v>
      </c>
      <c r="K24" s="2">
        <f t="shared" si="6"/>
        <v>0</v>
      </c>
      <c r="L24" s="2">
        <f t="shared" si="7"/>
        <v>0</v>
      </c>
      <c r="M24" s="2">
        <f t="shared" si="8"/>
        <v>1</v>
      </c>
      <c r="N24">
        <f t="shared" si="9"/>
        <v>-8.874010786168899</v>
      </c>
    </row>
    <row r="25" spans="1:14" x14ac:dyDescent="0.3">
      <c r="A25" s="1">
        <v>38734</v>
      </c>
      <c r="B25">
        <v>59.475000000000001</v>
      </c>
      <c r="D25">
        <f t="shared" si="0"/>
        <v>2</v>
      </c>
      <c r="E25" s="1">
        <f t="shared" si="1"/>
        <v>38727</v>
      </c>
      <c r="F25" s="1">
        <f t="shared" si="2"/>
        <v>38726</v>
      </c>
      <c r="G25" s="1">
        <f t="shared" si="3"/>
        <v>38725</v>
      </c>
      <c r="H25" s="1">
        <f t="shared" si="4"/>
        <v>38724</v>
      </c>
      <c r="I25" s="2">
        <f t="shared" si="5"/>
        <v>62.674999999999997</v>
      </c>
      <c r="K25" s="2">
        <f t="shared" si="6"/>
        <v>0</v>
      </c>
      <c r="L25" s="2">
        <f t="shared" si="7"/>
        <v>0</v>
      </c>
      <c r="M25" s="2">
        <f t="shared" si="8"/>
        <v>1</v>
      </c>
      <c r="N25">
        <f t="shared" si="9"/>
        <v>-5.2406587855335678</v>
      </c>
    </row>
    <row r="26" spans="1:14" x14ac:dyDescent="0.3">
      <c r="A26" s="1">
        <v>38735</v>
      </c>
      <c r="B26">
        <v>58.15</v>
      </c>
      <c r="D26">
        <f t="shared" si="0"/>
        <v>3</v>
      </c>
      <c r="E26" s="1">
        <f t="shared" si="1"/>
        <v>38728</v>
      </c>
      <c r="F26" s="1">
        <f t="shared" si="2"/>
        <v>38727</v>
      </c>
      <c r="G26" s="1">
        <f t="shared" si="3"/>
        <v>38726</v>
      </c>
      <c r="H26" s="1">
        <f t="shared" si="4"/>
        <v>38725</v>
      </c>
      <c r="I26" s="2">
        <f t="shared" si="5"/>
        <v>60.674999999999997</v>
      </c>
      <c r="K26" s="2">
        <f t="shared" si="6"/>
        <v>0</v>
      </c>
      <c r="L26" s="2">
        <f t="shared" si="7"/>
        <v>0</v>
      </c>
      <c r="M26" s="2">
        <f t="shared" si="8"/>
        <v>1</v>
      </c>
      <c r="N26">
        <f t="shared" si="9"/>
        <v>-4.2505872647991678</v>
      </c>
    </row>
    <row r="27" spans="1:14" x14ac:dyDescent="0.3">
      <c r="A27" s="1">
        <v>38736</v>
      </c>
      <c r="B27">
        <v>58.65</v>
      </c>
      <c r="D27">
        <f t="shared" si="0"/>
        <v>4</v>
      </c>
      <c r="E27" s="1">
        <f t="shared" si="1"/>
        <v>38729</v>
      </c>
      <c r="F27" s="1">
        <f t="shared" si="2"/>
        <v>38728</v>
      </c>
      <c r="G27" s="1">
        <f t="shared" si="3"/>
        <v>38727</v>
      </c>
      <c r="H27" s="1">
        <f t="shared" si="4"/>
        <v>38726</v>
      </c>
      <c r="I27" s="2">
        <f t="shared" si="5"/>
        <v>59.774999999999999</v>
      </c>
      <c r="K27" s="2">
        <f t="shared" si="6"/>
        <v>0</v>
      </c>
      <c r="L27" s="2">
        <f t="shared" si="7"/>
        <v>0</v>
      </c>
      <c r="M27" s="2">
        <f t="shared" si="8"/>
        <v>1</v>
      </c>
      <c r="N27">
        <f t="shared" si="9"/>
        <v>-1.8999938244903942</v>
      </c>
    </row>
    <row r="28" spans="1:14" x14ac:dyDescent="0.3">
      <c r="A28" s="1">
        <v>38737</v>
      </c>
      <c r="B28">
        <v>59.25</v>
      </c>
      <c r="D28">
        <f t="shared" si="0"/>
        <v>5</v>
      </c>
      <c r="E28" s="1">
        <f t="shared" si="1"/>
        <v>38730</v>
      </c>
      <c r="F28" s="1">
        <f t="shared" si="2"/>
        <v>38729</v>
      </c>
      <c r="G28" s="1">
        <f t="shared" si="3"/>
        <v>38728</v>
      </c>
      <c r="H28" s="1">
        <f t="shared" si="4"/>
        <v>38727</v>
      </c>
      <c r="I28" s="2">
        <f t="shared" si="5"/>
        <v>59</v>
      </c>
      <c r="K28" s="2">
        <f t="shared" si="6"/>
        <v>0</v>
      </c>
      <c r="L28" s="2">
        <f t="shared" si="7"/>
        <v>0</v>
      </c>
      <c r="M28" s="2">
        <f t="shared" si="8"/>
        <v>1</v>
      </c>
      <c r="N28">
        <f t="shared" si="9"/>
        <v>0.42283361095211047</v>
      </c>
    </row>
    <row r="29" spans="1:14" x14ac:dyDescent="0.3">
      <c r="A29" s="1">
        <v>38740</v>
      </c>
      <c r="B29">
        <v>59.1</v>
      </c>
      <c r="D29">
        <f t="shared" si="0"/>
        <v>1</v>
      </c>
      <c r="E29" s="1">
        <f t="shared" si="1"/>
        <v>38733</v>
      </c>
      <c r="F29" s="1">
        <f t="shared" si="2"/>
        <v>38732</v>
      </c>
      <c r="G29" s="1">
        <f t="shared" si="3"/>
        <v>38731</v>
      </c>
      <c r="H29" s="1">
        <f t="shared" si="4"/>
        <v>38730</v>
      </c>
      <c r="I29" s="2">
        <f t="shared" si="5"/>
        <v>59</v>
      </c>
      <c r="K29" s="2">
        <f t="shared" si="6"/>
        <v>0</v>
      </c>
      <c r="L29" s="2">
        <f t="shared" si="7"/>
        <v>0</v>
      </c>
      <c r="M29" s="2">
        <f t="shared" si="8"/>
        <v>1</v>
      </c>
      <c r="N29">
        <f t="shared" si="9"/>
        <v>0.16934805063331476</v>
      </c>
    </row>
    <row r="30" spans="1:14" x14ac:dyDescent="0.3">
      <c r="A30" s="1">
        <v>38741</v>
      </c>
      <c r="B30">
        <v>57.774999999999999</v>
      </c>
      <c r="D30">
        <f t="shared" si="0"/>
        <v>2</v>
      </c>
      <c r="E30" s="1">
        <f t="shared" si="1"/>
        <v>38734</v>
      </c>
      <c r="F30" s="1">
        <f t="shared" si="2"/>
        <v>38733</v>
      </c>
      <c r="G30" s="1">
        <f t="shared" si="3"/>
        <v>38732</v>
      </c>
      <c r="H30" s="1">
        <f t="shared" si="4"/>
        <v>38731</v>
      </c>
      <c r="I30" s="2">
        <f t="shared" si="5"/>
        <v>59.475000000000001</v>
      </c>
      <c r="K30" s="2">
        <f t="shared" si="6"/>
        <v>0</v>
      </c>
      <c r="L30" s="2">
        <f t="shared" si="7"/>
        <v>0</v>
      </c>
      <c r="M30" s="2">
        <f t="shared" si="8"/>
        <v>1</v>
      </c>
      <c r="N30">
        <f t="shared" si="9"/>
        <v>-2.8999900028577019</v>
      </c>
    </row>
    <row r="31" spans="1:14" x14ac:dyDescent="0.3">
      <c r="A31" s="1">
        <v>38742</v>
      </c>
      <c r="B31">
        <v>57.35</v>
      </c>
      <c r="D31">
        <f t="shared" si="0"/>
        <v>3</v>
      </c>
      <c r="E31" s="1">
        <f t="shared" si="1"/>
        <v>38735</v>
      </c>
      <c r="F31" s="1">
        <f t="shared" si="2"/>
        <v>38734</v>
      </c>
      <c r="G31" s="1">
        <f t="shared" si="3"/>
        <v>38733</v>
      </c>
      <c r="H31" s="1">
        <f t="shared" si="4"/>
        <v>38732</v>
      </c>
      <c r="I31" s="2">
        <f t="shared" si="5"/>
        <v>58.15</v>
      </c>
      <c r="K31" s="2">
        <f t="shared" si="6"/>
        <v>0</v>
      </c>
      <c r="L31" s="2">
        <f t="shared" si="7"/>
        <v>0</v>
      </c>
      <c r="M31" s="2">
        <f t="shared" si="8"/>
        <v>1</v>
      </c>
      <c r="N31">
        <f t="shared" si="9"/>
        <v>-1.3853035389293642</v>
      </c>
    </row>
    <row r="32" spans="1:14" x14ac:dyDescent="0.3">
      <c r="A32" s="1">
        <v>38743</v>
      </c>
      <c r="B32">
        <v>57.174999999999997</v>
      </c>
      <c r="D32">
        <f t="shared" si="0"/>
        <v>4</v>
      </c>
      <c r="E32" s="1">
        <f t="shared" si="1"/>
        <v>38736</v>
      </c>
      <c r="F32" s="1">
        <f t="shared" si="2"/>
        <v>38735</v>
      </c>
      <c r="G32" s="1">
        <f t="shared" si="3"/>
        <v>38734</v>
      </c>
      <c r="H32" s="1">
        <f t="shared" si="4"/>
        <v>38733</v>
      </c>
      <c r="I32" s="2">
        <f t="shared" si="5"/>
        <v>58.65</v>
      </c>
      <c r="K32" s="2">
        <f t="shared" si="6"/>
        <v>0</v>
      </c>
      <c r="L32" s="2">
        <f t="shared" si="7"/>
        <v>0</v>
      </c>
      <c r="M32" s="2">
        <f t="shared" si="8"/>
        <v>1</v>
      </c>
      <c r="N32">
        <f t="shared" si="9"/>
        <v>-2.547083519063964</v>
      </c>
    </row>
    <row r="33" spans="1:14" x14ac:dyDescent="0.3">
      <c r="A33" s="1">
        <v>38744</v>
      </c>
      <c r="B33">
        <v>56.25</v>
      </c>
      <c r="D33">
        <f t="shared" si="0"/>
        <v>5</v>
      </c>
      <c r="E33" s="1">
        <f t="shared" si="1"/>
        <v>38737</v>
      </c>
      <c r="F33" s="1">
        <f t="shared" si="2"/>
        <v>38736</v>
      </c>
      <c r="G33" s="1">
        <f t="shared" si="3"/>
        <v>38735</v>
      </c>
      <c r="H33" s="1">
        <f t="shared" si="4"/>
        <v>38734</v>
      </c>
      <c r="I33" s="2">
        <f t="shared" si="5"/>
        <v>59.25</v>
      </c>
      <c r="K33" s="2">
        <f t="shared" si="6"/>
        <v>0</v>
      </c>
      <c r="L33" s="2">
        <f t="shared" si="7"/>
        <v>0</v>
      </c>
      <c r="M33" s="2">
        <f t="shared" si="8"/>
        <v>1</v>
      </c>
      <c r="N33">
        <f t="shared" si="9"/>
        <v>-5.1959738930711108</v>
      </c>
    </row>
    <row r="34" spans="1:14" x14ac:dyDescent="0.3">
      <c r="A34" s="1">
        <v>38747</v>
      </c>
      <c r="B34">
        <v>56.075000000000003</v>
      </c>
      <c r="D34">
        <f t="shared" si="0"/>
        <v>1</v>
      </c>
      <c r="E34" s="1">
        <f t="shared" si="1"/>
        <v>38740</v>
      </c>
      <c r="F34" s="1">
        <f t="shared" si="2"/>
        <v>38739</v>
      </c>
      <c r="G34" s="1">
        <f t="shared" si="3"/>
        <v>38738</v>
      </c>
      <c r="H34" s="1">
        <f t="shared" si="4"/>
        <v>38737</v>
      </c>
      <c r="I34" s="2">
        <f t="shared" si="5"/>
        <v>59.1</v>
      </c>
      <c r="K34" s="2">
        <f t="shared" si="6"/>
        <v>0</v>
      </c>
      <c r="L34" s="2">
        <f t="shared" si="7"/>
        <v>0</v>
      </c>
      <c r="M34" s="2">
        <f t="shared" si="8"/>
        <v>1</v>
      </c>
      <c r="N34">
        <f t="shared" si="9"/>
        <v>-5.2540844005780478</v>
      </c>
    </row>
    <row r="35" spans="1:14" x14ac:dyDescent="0.3">
      <c r="A35" s="1">
        <v>38748</v>
      </c>
      <c r="B35">
        <v>55.95</v>
      </c>
      <c r="D35">
        <f t="shared" si="0"/>
        <v>2</v>
      </c>
      <c r="E35" s="1">
        <f t="shared" si="1"/>
        <v>38741</v>
      </c>
      <c r="F35" s="1">
        <f t="shared" si="2"/>
        <v>38740</v>
      </c>
      <c r="G35" s="1">
        <f t="shared" si="3"/>
        <v>38739</v>
      </c>
      <c r="H35" s="1">
        <f t="shared" si="4"/>
        <v>38738</v>
      </c>
      <c r="I35" s="2">
        <f t="shared" si="5"/>
        <v>57.774999999999999</v>
      </c>
      <c r="K35" s="2">
        <f t="shared" si="6"/>
        <v>0</v>
      </c>
      <c r="L35" s="2">
        <f t="shared" si="7"/>
        <v>0</v>
      </c>
      <c r="M35" s="2">
        <f t="shared" si="8"/>
        <v>1</v>
      </c>
      <c r="N35">
        <f t="shared" si="9"/>
        <v>-3.2097721402510127</v>
      </c>
    </row>
    <row r="36" spans="1:14" x14ac:dyDescent="0.3">
      <c r="A36" s="1">
        <v>38749</v>
      </c>
      <c r="B36">
        <v>56.225000000000001</v>
      </c>
      <c r="D36">
        <f t="shared" si="0"/>
        <v>3</v>
      </c>
      <c r="E36" s="1">
        <f t="shared" si="1"/>
        <v>38742</v>
      </c>
      <c r="F36" s="1">
        <f t="shared" si="2"/>
        <v>38741</v>
      </c>
      <c r="G36" s="1">
        <f t="shared" si="3"/>
        <v>38740</v>
      </c>
      <c r="H36" s="1">
        <f t="shared" si="4"/>
        <v>38739</v>
      </c>
      <c r="I36" s="2">
        <f t="shared" si="5"/>
        <v>57.35</v>
      </c>
      <c r="K36" s="2">
        <f t="shared" si="6"/>
        <v>0</v>
      </c>
      <c r="L36" s="2">
        <f t="shared" si="7"/>
        <v>0</v>
      </c>
      <c r="M36" s="2">
        <f t="shared" si="8"/>
        <v>1</v>
      </c>
      <c r="N36">
        <f t="shared" si="9"/>
        <v>-1.9811345730000356</v>
      </c>
    </row>
    <row r="37" spans="1:14" x14ac:dyDescent="0.3">
      <c r="A37" s="1">
        <v>38750</v>
      </c>
      <c r="B37">
        <v>54.55</v>
      </c>
      <c r="D37">
        <f t="shared" si="0"/>
        <v>4</v>
      </c>
      <c r="E37" s="1">
        <f t="shared" si="1"/>
        <v>38743</v>
      </c>
      <c r="F37" s="1">
        <f t="shared" si="2"/>
        <v>38742</v>
      </c>
      <c r="G37" s="1">
        <f t="shared" si="3"/>
        <v>38741</v>
      </c>
      <c r="H37" s="1">
        <f t="shared" si="4"/>
        <v>38740</v>
      </c>
      <c r="I37" s="2">
        <f t="shared" si="5"/>
        <v>57.174999999999997</v>
      </c>
      <c r="K37" s="2">
        <f t="shared" si="6"/>
        <v>0</v>
      </c>
      <c r="L37" s="2">
        <f t="shared" si="7"/>
        <v>0</v>
      </c>
      <c r="M37" s="2">
        <f t="shared" si="8"/>
        <v>1</v>
      </c>
      <c r="N37">
        <f t="shared" si="9"/>
        <v>-4.699902762976504</v>
      </c>
    </row>
    <row r="38" spans="1:14" x14ac:dyDescent="0.3">
      <c r="A38" s="1">
        <v>38751</v>
      </c>
      <c r="B38">
        <v>55.024999999999999</v>
      </c>
      <c r="D38">
        <f t="shared" si="0"/>
        <v>5</v>
      </c>
      <c r="E38" s="1">
        <f t="shared" si="1"/>
        <v>38744</v>
      </c>
      <c r="F38" s="1">
        <f t="shared" si="2"/>
        <v>38743</v>
      </c>
      <c r="G38" s="1">
        <f t="shared" si="3"/>
        <v>38742</v>
      </c>
      <c r="H38" s="1">
        <f t="shared" si="4"/>
        <v>38741</v>
      </c>
      <c r="I38" s="2">
        <f t="shared" si="5"/>
        <v>56.25</v>
      </c>
      <c r="K38" s="2">
        <f t="shared" si="6"/>
        <v>0</v>
      </c>
      <c r="L38" s="2">
        <f t="shared" si="7"/>
        <v>0</v>
      </c>
      <c r="M38" s="2">
        <f t="shared" si="8"/>
        <v>1</v>
      </c>
      <c r="N38">
        <f t="shared" si="9"/>
        <v>-2.2018413672004153</v>
      </c>
    </row>
    <row r="39" spans="1:14" x14ac:dyDescent="0.3">
      <c r="A39" s="1">
        <v>38754</v>
      </c>
      <c r="B39">
        <v>55.625</v>
      </c>
      <c r="D39">
        <f t="shared" si="0"/>
        <v>1</v>
      </c>
      <c r="E39" s="1">
        <f t="shared" si="1"/>
        <v>38747</v>
      </c>
      <c r="F39" s="1">
        <f t="shared" si="2"/>
        <v>38746</v>
      </c>
      <c r="G39" s="1">
        <f t="shared" si="3"/>
        <v>38745</v>
      </c>
      <c r="H39" s="1">
        <f t="shared" si="4"/>
        <v>38744</v>
      </c>
      <c r="I39" s="2">
        <f t="shared" si="5"/>
        <v>56.075000000000003</v>
      </c>
      <c r="K39" s="2">
        <f t="shared" si="6"/>
        <v>0</v>
      </c>
      <c r="L39" s="2">
        <f t="shared" si="7"/>
        <v>0</v>
      </c>
      <c r="M39" s="2">
        <f t="shared" si="8"/>
        <v>1</v>
      </c>
      <c r="N39">
        <f t="shared" si="9"/>
        <v>-0.80573399198678108</v>
      </c>
    </row>
    <row r="40" spans="1:14" x14ac:dyDescent="0.3">
      <c r="A40" s="1">
        <v>38755</v>
      </c>
      <c r="B40">
        <v>56.625</v>
      </c>
      <c r="D40">
        <f t="shared" si="0"/>
        <v>2</v>
      </c>
      <c r="E40" s="1">
        <f t="shared" si="1"/>
        <v>38748</v>
      </c>
      <c r="F40" s="1">
        <f t="shared" si="2"/>
        <v>38747</v>
      </c>
      <c r="G40" s="1">
        <f t="shared" si="3"/>
        <v>38746</v>
      </c>
      <c r="H40" s="1">
        <f t="shared" si="4"/>
        <v>38745</v>
      </c>
      <c r="I40" s="2">
        <f t="shared" si="5"/>
        <v>55.95</v>
      </c>
      <c r="K40" s="2">
        <f t="shared" si="6"/>
        <v>0</v>
      </c>
      <c r="L40" s="2">
        <f t="shared" si="7"/>
        <v>0</v>
      </c>
      <c r="M40" s="2">
        <f t="shared" si="8"/>
        <v>1</v>
      </c>
      <c r="N40">
        <f t="shared" si="9"/>
        <v>1.1992149045263751</v>
      </c>
    </row>
    <row r="41" spans="1:14" x14ac:dyDescent="0.3">
      <c r="A41" s="1">
        <v>38756</v>
      </c>
      <c r="B41">
        <v>57.35</v>
      </c>
      <c r="D41">
        <f t="shared" si="0"/>
        <v>3</v>
      </c>
      <c r="E41" s="1">
        <f t="shared" si="1"/>
        <v>38749</v>
      </c>
      <c r="F41" s="1">
        <f t="shared" si="2"/>
        <v>38748</v>
      </c>
      <c r="G41" s="1">
        <f t="shared" si="3"/>
        <v>38747</v>
      </c>
      <c r="H41" s="1">
        <f t="shared" si="4"/>
        <v>38746</v>
      </c>
      <c r="I41" s="2">
        <f t="shared" si="5"/>
        <v>56.225000000000001</v>
      </c>
      <c r="K41" s="2">
        <f t="shared" si="6"/>
        <v>0</v>
      </c>
      <c r="L41" s="2">
        <f t="shared" si="7"/>
        <v>0</v>
      </c>
      <c r="M41" s="2">
        <f t="shared" si="8"/>
        <v>1</v>
      </c>
      <c r="N41">
        <f t="shared" si="9"/>
        <v>1.9811345730000258</v>
      </c>
    </row>
    <row r="42" spans="1:14" x14ac:dyDescent="0.3">
      <c r="A42" s="1">
        <v>38757</v>
      </c>
      <c r="B42">
        <v>57.625</v>
      </c>
      <c r="C42">
        <v>62.225000000000001</v>
      </c>
      <c r="D42">
        <f t="shared" si="0"/>
        <v>4</v>
      </c>
      <c r="E42" s="1">
        <f t="shared" si="1"/>
        <v>38750</v>
      </c>
      <c r="F42" s="1">
        <f t="shared" si="2"/>
        <v>38749</v>
      </c>
      <c r="G42" s="1">
        <f t="shared" si="3"/>
        <v>38748</v>
      </c>
      <c r="H42" s="1">
        <f t="shared" si="4"/>
        <v>38747</v>
      </c>
      <c r="I42" s="2">
        <f t="shared" si="5"/>
        <v>54.55</v>
      </c>
      <c r="K42" s="2">
        <f t="shared" si="6"/>
        <v>0</v>
      </c>
      <c r="L42" s="2">
        <f t="shared" si="7"/>
        <v>0</v>
      </c>
      <c r="M42" s="2">
        <f t="shared" si="8"/>
        <v>1</v>
      </c>
      <c r="N42">
        <f t="shared" si="9"/>
        <v>5.4838789037732898</v>
      </c>
    </row>
    <row r="43" spans="1:14" x14ac:dyDescent="0.3">
      <c r="A43" s="1">
        <v>38758</v>
      </c>
      <c r="B43">
        <v>62.8</v>
      </c>
      <c r="D43">
        <f t="shared" si="0"/>
        <v>5</v>
      </c>
      <c r="E43" s="1">
        <f t="shared" si="1"/>
        <v>38751</v>
      </c>
      <c r="F43" s="1">
        <f t="shared" si="2"/>
        <v>38750</v>
      </c>
      <c r="G43" s="1">
        <f t="shared" si="3"/>
        <v>38749</v>
      </c>
      <c r="H43" s="1">
        <f t="shared" si="4"/>
        <v>38748</v>
      </c>
      <c r="I43" s="2">
        <f t="shared" si="5"/>
        <v>55.024999999999999</v>
      </c>
      <c r="J43">
        <v>62.225000000000001</v>
      </c>
      <c r="K43" s="2">
        <f t="shared" si="6"/>
        <v>62.225000000000001</v>
      </c>
      <c r="L43" s="2">
        <f t="shared" si="7"/>
        <v>57.625</v>
      </c>
      <c r="M43" s="2">
        <f t="shared" si="8"/>
        <v>0.92607472880674968</v>
      </c>
      <c r="N43">
        <f t="shared" si="9"/>
        <v>5.5367099124784414</v>
      </c>
    </row>
    <row r="44" spans="1:14" x14ac:dyDescent="0.3">
      <c r="A44" s="1">
        <v>38761</v>
      </c>
      <c r="B44">
        <v>62.6</v>
      </c>
      <c r="D44">
        <f t="shared" si="0"/>
        <v>1</v>
      </c>
      <c r="E44" s="1">
        <f t="shared" si="1"/>
        <v>38754</v>
      </c>
      <c r="F44" s="1">
        <f t="shared" si="2"/>
        <v>38753</v>
      </c>
      <c r="G44" s="1">
        <f t="shared" si="3"/>
        <v>38752</v>
      </c>
      <c r="H44" s="1">
        <f t="shared" si="4"/>
        <v>38751</v>
      </c>
      <c r="I44" s="2">
        <f t="shared" si="5"/>
        <v>55.625</v>
      </c>
      <c r="K44" s="2">
        <f t="shared" si="6"/>
        <v>62.225000000000001</v>
      </c>
      <c r="L44" s="2">
        <f t="shared" si="7"/>
        <v>57.625</v>
      </c>
      <c r="M44" s="2">
        <f t="shared" si="8"/>
        <v>0.92607472880674968</v>
      </c>
      <c r="N44">
        <f t="shared" si="9"/>
        <v>4.133219068280539</v>
      </c>
    </row>
    <row r="45" spans="1:14" x14ac:dyDescent="0.3">
      <c r="A45" s="1">
        <v>38762</v>
      </c>
      <c r="B45">
        <v>62.924999999999997</v>
      </c>
      <c r="D45">
        <f t="shared" si="0"/>
        <v>2</v>
      </c>
      <c r="E45" s="1">
        <f t="shared" si="1"/>
        <v>38755</v>
      </c>
      <c r="F45" s="1">
        <f t="shared" si="2"/>
        <v>38754</v>
      </c>
      <c r="G45" s="1">
        <f t="shared" si="3"/>
        <v>38753</v>
      </c>
      <c r="H45" s="1">
        <f t="shared" si="4"/>
        <v>38752</v>
      </c>
      <c r="I45" s="2">
        <f t="shared" si="5"/>
        <v>56.625</v>
      </c>
      <c r="K45" s="2">
        <f t="shared" si="6"/>
        <v>62.225000000000001</v>
      </c>
      <c r="L45" s="2">
        <f t="shared" si="7"/>
        <v>57.625</v>
      </c>
      <c r="M45" s="2">
        <f t="shared" si="8"/>
        <v>0.92607472880674968</v>
      </c>
      <c r="N45">
        <f t="shared" si="9"/>
        <v>2.8692610281338222</v>
      </c>
    </row>
    <row r="46" spans="1:14" x14ac:dyDescent="0.3">
      <c r="A46" s="1">
        <v>38763</v>
      </c>
      <c r="B46">
        <v>61.475000000000001</v>
      </c>
      <c r="D46">
        <f t="shared" si="0"/>
        <v>3</v>
      </c>
      <c r="E46" s="1">
        <f t="shared" si="1"/>
        <v>38756</v>
      </c>
      <c r="F46" s="1">
        <f t="shared" si="2"/>
        <v>38755</v>
      </c>
      <c r="G46" s="1">
        <f t="shared" si="3"/>
        <v>38754</v>
      </c>
      <c r="H46" s="1">
        <f t="shared" si="4"/>
        <v>38753</v>
      </c>
      <c r="I46" s="2">
        <f t="shared" si="5"/>
        <v>57.35</v>
      </c>
      <c r="K46" s="2">
        <f t="shared" si="6"/>
        <v>62.225000000000001</v>
      </c>
      <c r="L46" s="2">
        <f t="shared" si="7"/>
        <v>57.625</v>
      </c>
      <c r="M46" s="2">
        <f t="shared" si="8"/>
        <v>0.92607472880674968</v>
      </c>
      <c r="N46">
        <f t="shared" si="9"/>
        <v>-0.73426024099666387</v>
      </c>
    </row>
    <row r="47" spans="1:14" x14ac:dyDescent="0.3">
      <c r="A47" s="1">
        <v>38764</v>
      </c>
      <c r="B47">
        <v>61.625</v>
      </c>
      <c r="D47">
        <f t="shared" si="0"/>
        <v>4</v>
      </c>
      <c r="E47" s="1">
        <f t="shared" si="1"/>
        <v>38757</v>
      </c>
      <c r="F47" s="1">
        <f t="shared" si="2"/>
        <v>38756</v>
      </c>
      <c r="G47" s="1">
        <f t="shared" si="3"/>
        <v>38755</v>
      </c>
      <c r="H47" s="1">
        <f t="shared" si="4"/>
        <v>38754</v>
      </c>
      <c r="I47" s="2">
        <f t="shared" si="5"/>
        <v>57.625</v>
      </c>
      <c r="K47" s="2">
        <f t="shared" si="6"/>
        <v>62.225000000000001</v>
      </c>
      <c r="L47" s="2">
        <f t="shared" si="7"/>
        <v>57.625</v>
      </c>
      <c r="M47" s="2">
        <f t="shared" si="8"/>
        <v>0.92607472880674968</v>
      </c>
      <c r="N47">
        <f t="shared" si="9"/>
        <v>-0.96892158908015147</v>
      </c>
    </row>
    <row r="48" spans="1:14" x14ac:dyDescent="0.3">
      <c r="A48" s="1">
        <v>38765</v>
      </c>
      <c r="B48">
        <v>63.174999999999997</v>
      </c>
      <c r="D48">
        <f t="shared" si="0"/>
        <v>5</v>
      </c>
      <c r="E48" s="1">
        <f t="shared" si="1"/>
        <v>38758</v>
      </c>
      <c r="F48" s="1">
        <f t="shared" si="2"/>
        <v>38757</v>
      </c>
      <c r="G48" s="1">
        <f t="shared" si="3"/>
        <v>38756</v>
      </c>
      <c r="H48" s="1">
        <f t="shared" si="4"/>
        <v>38755</v>
      </c>
      <c r="I48" s="2">
        <f t="shared" si="5"/>
        <v>62.8</v>
      </c>
      <c r="K48" s="2">
        <f t="shared" si="6"/>
        <v>0</v>
      </c>
      <c r="L48" s="2">
        <f t="shared" si="7"/>
        <v>0</v>
      </c>
      <c r="M48" s="2">
        <f t="shared" si="8"/>
        <v>1</v>
      </c>
      <c r="N48">
        <f t="shared" si="9"/>
        <v>0.59535798001048601</v>
      </c>
    </row>
    <row r="49" spans="1:14" x14ac:dyDescent="0.3">
      <c r="A49" s="1">
        <v>38769</v>
      </c>
      <c r="B49">
        <v>63.25</v>
      </c>
      <c r="D49">
        <f t="shared" si="0"/>
        <v>2</v>
      </c>
      <c r="E49" s="1">
        <f t="shared" si="1"/>
        <v>38762</v>
      </c>
      <c r="F49" s="1">
        <f t="shared" si="2"/>
        <v>38761</v>
      </c>
      <c r="G49" s="1">
        <f t="shared" si="3"/>
        <v>38760</v>
      </c>
      <c r="H49" s="1">
        <f t="shared" si="4"/>
        <v>38759</v>
      </c>
      <c r="I49" s="2">
        <f t="shared" si="5"/>
        <v>62.924999999999997</v>
      </c>
      <c r="K49" s="2">
        <f t="shared" si="6"/>
        <v>0</v>
      </c>
      <c r="L49" s="2">
        <f t="shared" si="7"/>
        <v>0</v>
      </c>
      <c r="M49" s="2">
        <f t="shared" si="8"/>
        <v>1</v>
      </c>
      <c r="N49">
        <f t="shared" si="9"/>
        <v>0.51515865862500831</v>
      </c>
    </row>
    <row r="50" spans="1:14" x14ac:dyDescent="0.3">
      <c r="A50" s="1">
        <v>38770</v>
      </c>
      <c r="B50">
        <v>62.024999999999999</v>
      </c>
      <c r="D50">
        <f t="shared" si="0"/>
        <v>3</v>
      </c>
      <c r="E50" s="1">
        <f t="shared" si="1"/>
        <v>38763</v>
      </c>
      <c r="F50" s="1">
        <f t="shared" si="2"/>
        <v>38762</v>
      </c>
      <c r="G50" s="1">
        <f t="shared" si="3"/>
        <v>38761</v>
      </c>
      <c r="H50" s="1">
        <f t="shared" si="4"/>
        <v>38760</v>
      </c>
      <c r="I50" s="2">
        <f t="shared" si="5"/>
        <v>61.475000000000001</v>
      </c>
      <c r="K50" s="2">
        <f t="shared" si="6"/>
        <v>0</v>
      </c>
      <c r="L50" s="2">
        <f t="shared" si="7"/>
        <v>0</v>
      </c>
      <c r="M50" s="2">
        <f t="shared" si="8"/>
        <v>1</v>
      </c>
      <c r="N50">
        <f t="shared" si="9"/>
        <v>0.8906941475608311</v>
      </c>
    </row>
    <row r="51" spans="1:14" x14ac:dyDescent="0.3">
      <c r="A51" s="1">
        <v>38771</v>
      </c>
      <c r="B51">
        <v>61.95</v>
      </c>
      <c r="D51">
        <f t="shared" si="0"/>
        <v>4</v>
      </c>
      <c r="E51" s="1">
        <f t="shared" si="1"/>
        <v>38764</v>
      </c>
      <c r="F51" s="1">
        <f t="shared" si="2"/>
        <v>38763</v>
      </c>
      <c r="G51" s="1">
        <f t="shared" si="3"/>
        <v>38762</v>
      </c>
      <c r="H51" s="1">
        <f t="shared" si="4"/>
        <v>38761</v>
      </c>
      <c r="I51" s="2">
        <f t="shared" si="5"/>
        <v>61.625</v>
      </c>
      <c r="K51" s="2">
        <f t="shared" si="6"/>
        <v>0</v>
      </c>
      <c r="L51" s="2">
        <f t="shared" si="7"/>
        <v>0</v>
      </c>
      <c r="M51" s="2">
        <f t="shared" si="8"/>
        <v>1</v>
      </c>
      <c r="N51">
        <f t="shared" si="9"/>
        <v>0.52599757122972335</v>
      </c>
    </row>
    <row r="52" spans="1:14" x14ac:dyDescent="0.3">
      <c r="A52" s="1">
        <v>38772</v>
      </c>
      <c r="B52">
        <v>61.424999999999997</v>
      </c>
      <c r="D52">
        <f t="shared" si="0"/>
        <v>5</v>
      </c>
      <c r="E52" s="1">
        <f t="shared" si="1"/>
        <v>38765</v>
      </c>
      <c r="F52" s="1">
        <f t="shared" si="2"/>
        <v>38764</v>
      </c>
      <c r="G52" s="1">
        <f t="shared" si="3"/>
        <v>38763</v>
      </c>
      <c r="H52" s="1">
        <f t="shared" si="4"/>
        <v>38762</v>
      </c>
      <c r="I52" s="2">
        <f t="shared" si="5"/>
        <v>63.174999999999997</v>
      </c>
      <c r="K52" s="2">
        <f t="shared" si="6"/>
        <v>0</v>
      </c>
      <c r="L52" s="2">
        <f t="shared" si="7"/>
        <v>0</v>
      </c>
      <c r="M52" s="2">
        <f t="shared" si="8"/>
        <v>1</v>
      </c>
      <c r="N52">
        <f t="shared" si="9"/>
        <v>-2.8091734867015066</v>
      </c>
    </row>
    <row r="53" spans="1:14" x14ac:dyDescent="0.3">
      <c r="A53" s="1">
        <v>38775</v>
      </c>
      <c r="B53">
        <v>62.125</v>
      </c>
      <c r="D53">
        <f t="shared" si="0"/>
        <v>1</v>
      </c>
      <c r="E53" s="1">
        <f t="shared" si="1"/>
        <v>38768</v>
      </c>
      <c r="F53" s="1">
        <f t="shared" si="2"/>
        <v>38767</v>
      </c>
      <c r="G53" s="1">
        <f t="shared" si="3"/>
        <v>38766</v>
      </c>
      <c r="H53" s="1">
        <f t="shared" si="4"/>
        <v>38765</v>
      </c>
      <c r="I53" s="2">
        <f t="shared" si="5"/>
        <v>63.174999999999997</v>
      </c>
      <c r="K53" s="2">
        <f t="shared" si="6"/>
        <v>0</v>
      </c>
      <c r="L53" s="2">
        <f t="shared" si="7"/>
        <v>0</v>
      </c>
      <c r="M53" s="2">
        <f t="shared" si="8"/>
        <v>1</v>
      </c>
      <c r="N53">
        <f t="shared" si="9"/>
        <v>-1.6760168857465076</v>
      </c>
    </row>
    <row r="54" spans="1:14" x14ac:dyDescent="0.3">
      <c r="A54" s="1">
        <v>38776</v>
      </c>
      <c r="B54">
        <v>61.475000000000001</v>
      </c>
      <c r="D54">
        <f t="shared" si="0"/>
        <v>2</v>
      </c>
      <c r="E54" s="1">
        <f t="shared" si="1"/>
        <v>38769</v>
      </c>
      <c r="F54" s="1">
        <f t="shared" si="2"/>
        <v>38768</v>
      </c>
      <c r="G54" s="1">
        <f t="shared" si="3"/>
        <v>38767</v>
      </c>
      <c r="H54" s="1">
        <f t="shared" si="4"/>
        <v>38766</v>
      </c>
      <c r="I54" s="2">
        <f t="shared" si="5"/>
        <v>63.25</v>
      </c>
      <c r="K54" s="2">
        <f t="shared" si="6"/>
        <v>0</v>
      </c>
      <c r="L54" s="2">
        <f t="shared" si="7"/>
        <v>0</v>
      </c>
      <c r="M54" s="2">
        <f t="shared" si="8"/>
        <v>1</v>
      </c>
      <c r="N54">
        <f t="shared" si="9"/>
        <v>-2.8464539505373301</v>
      </c>
    </row>
    <row r="55" spans="1:14" x14ac:dyDescent="0.3">
      <c r="A55" s="1">
        <v>38777</v>
      </c>
      <c r="B55">
        <v>62.7</v>
      </c>
      <c r="D55">
        <f t="shared" si="0"/>
        <v>3</v>
      </c>
      <c r="E55" s="1">
        <f t="shared" si="1"/>
        <v>38770</v>
      </c>
      <c r="F55" s="1">
        <f t="shared" si="2"/>
        <v>38769</v>
      </c>
      <c r="G55" s="1">
        <f t="shared" si="3"/>
        <v>38768</v>
      </c>
      <c r="H55" s="1">
        <f t="shared" si="4"/>
        <v>38767</v>
      </c>
      <c r="I55" s="2">
        <f t="shared" si="5"/>
        <v>62.024999999999999</v>
      </c>
      <c r="K55" s="2">
        <f t="shared" si="6"/>
        <v>0</v>
      </c>
      <c r="L55" s="2">
        <f t="shared" si="7"/>
        <v>0</v>
      </c>
      <c r="M55" s="2">
        <f t="shared" si="8"/>
        <v>1</v>
      </c>
      <c r="N55">
        <f t="shared" si="9"/>
        <v>1.0823918061010294</v>
      </c>
    </row>
    <row r="56" spans="1:14" x14ac:dyDescent="0.3">
      <c r="A56" s="1">
        <v>38778</v>
      </c>
      <c r="B56">
        <v>62</v>
      </c>
      <c r="D56">
        <f t="shared" si="0"/>
        <v>4</v>
      </c>
      <c r="E56" s="1">
        <f t="shared" si="1"/>
        <v>38771</v>
      </c>
      <c r="F56" s="1">
        <f t="shared" si="2"/>
        <v>38770</v>
      </c>
      <c r="G56" s="1">
        <f t="shared" si="3"/>
        <v>38769</v>
      </c>
      <c r="H56" s="1">
        <f t="shared" si="4"/>
        <v>38768</v>
      </c>
      <c r="I56" s="2">
        <f t="shared" si="5"/>
        <v>61.95</v>
      </c>
      <c r="K56" s="2">
        <f t="shared" si="6"/>
        <v>0</v>
      </c>
      <c r="L56" s="2">
        <f t="shared" si="7"/>
        <v>0</v>
      </c>
      <c r="M56" s="2">
        <f t="shared" si="8"/>
        <v>1</v>
      </c>
      <c r="N56">
        <f t="shared" si="9"/>
        <v>8.0677696994011006E-2</v>
      </c>
    </row>
    <row r="57" spans="1:14" x14ac:dyDescent="0.3">
      <c r="A57" s="1">
        <v>38779</v>
      </c>
      <c r="B57">
        <v>62</v>
      </c>
      <c r="D57">
        <f t="shared" si="0"/>
        <v>5</v>
      </c>
      <c r="E57" s="1">
        <f t="shared" si="1"/>
        <v>38772</v>
      </c>
      <c r="F57" s="1">
        <f t="shared" si="2"/>
        <v>38771</v>
      </c>
      <c r="G57" s="1">
        <f t="shared" si="3"/>
        <v>38770</v>
      </c>
      <c r="H57" s="1">
        <f t="shared" si="4"/>
        <v>38769</v>
      </c>
      <c r="I57" s="2">
        <f t="shared" si="5"/>
        <v>61.424999999999997</v>
      </c>
      <c r="K57" s="2">
        <f t="shared" si="6"/>
        <v>0</v>
      </c>
      <c r="L57" s="2">
        <f t="shared" si="7"/>
        <v>0</v>
      </c>
      <c r="M57" s="2">
        <f t="shared" si="8"/>
        <v>1</v>
      </c>
      <c r="N57">
        <f t="shared" si="9"/>
        <v>0.93174666378488569</v>
      </c>
    </row>
    <row r="58" spans="1:14" x14ac:dyDescent="0.3">
      <c r="A58" s="1">
        <v>38782</v>
      </c>
      <c r="B58">
        <v>60.774999999999999</v>
      </c>
      <c r="D58">
        <f t="shared" si="0"/>
        <v>1</v>
      </c>
      <c r="E58" s="1">
        <f t="shared" si="1"/>
        <v>38775</v>
      </c>
      <c r="F58" s="1">
        <f t="shared" si="2"/>
        <v>38774</v>
      </c>
      <c r="G58" s="1">
        <f t="shared" si="3"/>
        <v>38773</v>
      </c>
      <c r="H58" s="1">
        <f t="shared" si="4"/>
        <v>38772</v>
      </c>
      <c r="I58" s="2">
        <f t="shared" si="5"/>
        <v>62.125</v>
      </c>
      <c r="K58" s="2">
        <f t="shared" si="6"/>
        <v>0</v>
      </c>
      <c r="L58" s="2">
        <f t="shared" si="7"/>
        <v>0</v>
      </c>
      <c r="M58" s="2">
        <f t="shared" si="8"/>
        <v>1</v>
      </c>
      <c r="N58">
        <f t="shared" si="9"/>
        <v>-2.1969964214605726</v>
      </c>
    </row>
    <row r="59" spans="1:14" x14ac:dyDescent="0.3">
      <c r="A59" s="1">
        <v>38783</v>
      </c>
      <c r="B59">
        <v>59.4</v>
      </c>
      <c r="D59">
        <f t="shared" si="0"/>
        <v>2</v>
      </c>
      <c r="E59" s="1">
        <f t="shared" si="1"/>
        <v>38776</v>
      </c>
      <c r="F59" s="1">
        <f t="shared" si="2"/>
        <v>38775</v>
      </c>
      <c r="G59" s="1">
        <f t="shared" si="3"/>
        <v>38774</v>
      </c>
      <c r="H59" s="1">
        <f t="shared" si="4"/>
        <v>38773</v>
      </c>
      <c r="I59" s="2">
        <f t="shared" si="5"/>
        <v>61.475000000000001</v>
      </c>
      <c r="K59" s="2">
        <f t="shared" si="6"/>
        <v>0</v>
      </c>
      <c r="L59" s="2">
        <f t="shared" si="7"/>
        <v>0</v>
      </c>
      <c r="M59" s="2">
        <f t="shared" si="8"/>
        <v>1</v>
      </c>
      <c r="N59">
        <f t="shared" si="9"/>
        <v>-3.4336361733657039</v>
      </c>
    </row>
    <row r="60" spans="1:14" x14ac:dyDescent="0.3">
      <c r="A60" s="1">
        <v>38784</v>
      </c>
      <c r="B60">
        <v>59.15</v>
      </c>
      <c r="D60">
        <f t="shared" si="0"/>
        <v>3</v>
      </c>
      <c r="E60" s="1">
        <f t="shared" si="1"/>
        <v>38777</v>
      </c>
      <c r="F60" s="1">
        <f t="shared" si="2"/>
        <v>38776</v>
      </c>
      <c r="G60" s="1">
        <f t="shared" si="3"/>
        <v>38775</v>
      </c>
      <c r="H60" s="1">
        <f t="shared" si="4"/>
        <v>38774</v>
      </c>
      <c r="I60" s="2">
        <f t="shared" si="5"/>
        <v>62.7</v>
      </c>
      <c r="K60" s="2">
        <f t="shared" si="6"/>
        <v>0</v>
      </c>
      <c r="L60" s="2">
        <f t="shared" si="7"/>
        <v>0</v>
      </c>
      <c r="M60" s="2">
        <f t="shared" si="8"/>
        <v>1</v>
      </c>
      <c r="N60">
        <f t="shared" si="9"/>
        <v>-5.8284857214479286</v>
      </c>
    </row>
    <row r="61" spans="1:14" x14ac:dyDescent="0.3">
      <c r="A61" s="1">
        <v>38785</v>
      </c>
      <c r="B61">
        <v>58.65</v>
      </c>
      <c r="D61">
        <f t="shared" si="0"/>
        <v>4</v>
      </c>
      <c r="E61" s="1">
        <f t="shared" si="1"/>
        <v>38778</v>
      </c>
      <c r="F61" s="1">
        <f t="shared" si="2"/>
        <v>38777</v>
      </c>
      <c r="G61" s="1">
        <f t="shared" si="3"/>
        <v>38776</v>
      </c>
      <c r="H61" s="1">
        <f t="shared" si="4"/>
        <v>38775</v>
      </c>
      <c r="I61" s="2">
        <f t="shared" si="5"/>
        <v>62</v>
      </c>
      <c r="K61" s="2">
        <f t="shared" si="6"/>
        <v>0</v>
      </c>
      <c r="L61" s="2">
        <f t="shared" si="7"/>
        <v>0</v>
      </c>
      <c r="M61" s="2">
        <f t="shared" si="8"/>
        <v>1</v>
      </c>
      <c r="N61">
        <f t="shared" si="9"/>
        <v>-5.5546809945607132</v>
      </c>
    </row>
    <row r="62" spans="1:14" x14ac:dyDescent="0.3">
      <c r="A62" s="1">
        <v>38786</v>
      </c>
      <c r="B62">
        <v>58.575000000000003</v>
      </c>
      <c r="D62">
        <f t="shared" si="0"/>
        <v>5</v>
      </c>
      <c r="E62" s="1">
        <f t="shared" si="1"/>
        <v>38779</v>
      </c>
      <c r="F62" s="1">
        <f t="shared" si="2"/>
        <v>38778</v>
      </c>
      <c r="G62" s="1">
        <f t="shared" si="3"/>
        <v>38777</v>
      </c>
      <c r="H62" s="1">
        <f t="shared" si="4"/>
        <v>38776</v>
      </c>
      <c r="I62" s="2">
        <f t="shared" si="5"/>
        <v>62</v>
      </c>
      <c r="K62" s="2">
        <f t="shared" si="6"/>
        <v>0</v>
      </c>
      <c r="L62" s="2">
        <f t="shared" si="7"/>
        <v>0</v>
      </c>
      <c r="M62" s="2">
        <f t="shared" si="8"/>
        <v>1</v>
      </c>
      <c r="N62">
        <f t="shared" si="9"/>
        <v>-5.6826400651232136</v>
      </c>
    </row>
    <row r="63" spans="1:14" x14ac:dyDescent="0.3">
      <c r="A63" s="1">
        <v>38789</v>
      </c>
      <c r="B63">
        <v>59.725000000000001</v>
      </c>
      <c r="D63">
        <f t="shared" si="0"/>
        <v>1</v>
      </c>
      <c r="E63" s="1">
        <f t="shared" si="1"/>
        <v>38782</v>
      </c>
      <c r="F63" s="1">
        <f t="shared" si="2"/>
        <v>38781</v>
      </c>
      <c r="G63" s="1">
        <f t="shared" si="3"/>
        <v>38780</v>
      </c>
      <c r="H63" s="1">
        <f t="shared" si="4"/>
        <v>38779</v>
      </c>
      <c r="I63" s="2">
        <f t="shared" si="5"/>
        <v>60.774999999999999</v>
      </c>
      <c r="K63" s="2">
        <f t="shared" si="6"/>
        <v>0</v>
      </c>
      <c r="L63" s="2">
        <f t="shared" si="7"/>
        <v>0</v>
      </c>
      <c r="M63" s="2">
        <f t="shared" si="8"/>
        <v>1</v>
      </c>
      <c r="N63">
        <f t="shared" si="9"/>
        <v>-1.7427826990313724</v>
      </c>
    </row>
    <row r="64" spans="1:14" x14ac:dyDescent="0.3">
      <c r="A64" s="1">
        <v>38790</v>
      </c>
      <c r="B64">
        <v>57.725000000000001</v>
      </c>
      <c r="D64">
        <f t="shared" si="0"/>
        <v>2</v>
      </c>
      <c r="E64" s="1">
        <f t="shared" si="1"/>
        <v>38783</v>
      </c>
      <c r="F64" s="1">
        <f t="shared" si="2"/>
        <v>38782</v>
      </c>
      <c r="G64" s="1">
        <f t="shared" si="3"/>
        <v>38781</v>
      </c>
      <c r="H64" s="1">
        <f t="shared" si="4"/>
        <v>38780</v>
      </c>
      <c r="I64" s="2">
        <f t="shared" si="5"/>
        <v>59.4</v>
      </c>
      <c r="K64" s="2">
        <f t="shared" si="6"/>
        <v>0</v>
      </c>
      <c r="L64" s="2">
        <f t="shared" si="7"/>
        <v>0</v>
      </c>
      <c r="M64" s="2">
        <f t="shared" si="8"/>
        <v>1</v>
      </c>
      <c r="N64">
        <f t="shared" si="9"/>
        <v>-2.8603871128040099</v>
      </c>
    </row>
    <row r="65" spans="1:14" x14ac:dyDescent="0.3">
      <c r="A65" s="1">
        <v>38791</v>
      </c>
      <c r="B65">
        <v>58.15</v>
      </c>
      <c r="D65">
        <f t="shared" si="0"/>
        <v>3</v>
      </c>
      <c r="E65" s="1">
        <f t="shared" si="1"/>
        <v>38784</v>
      </c>
      <c r="F65" s="1">
        <f t="shared" si="2"/>
        <v>38783</v>
      </c>
      <c r="G65" s="1">
        <f t="shared" si="3"/>
        <v>38782</v>
      </c>
      <c r="H65" s="1">
        <f t="shared" si="4"/>
        <v>38781</v>
      </c>
      <c r="I65" s="2">
        <f t="shared" si="5"/>
        <v>59.15</v>
      </c>
      <c r="K65" s="2">
        <f t="shared" si="6"/>
        <v>0</v>
      </c>
      <c r="L65" s="2">
        <f t="shared" si="7"/>
        <v>0</v>
      </c>
      <c r="M65" s="2">
        <f t="shared" si="8"/>
        <v>1</v>
      </c>
      <c r="N65">
        <f t="shared" si="9"/>
        <v>-1.7050711459722343</v>
      </c>
    </row>
    <row r="66" spans="1:14" x14ac:dyDescent="0.3">
      <c r="A66" s="1">
        <v>38792</v>
      </c>
      <c r="B66">
        <v>58.424999999999997</v>
      </c>
      <c r="D66">
        <f t="shared" si="0"/>
        <v>4</v>
      </c>
      <c r="E66" s="1">
        <f t="shared" si="1"/>
        <v>38785</v>
      </c>
      <c r="F66" s="1">
        <f t="shared" si="2"/>
        <v>38784</v>
      </c>
      <c r="G66" s="1">
        <f t="shared" si="3"/>
        <v>38783</v>
      </c>
      <c r="H66" s="1">
        <f t="shared" si="4"/>
        <v>38782</v>
      </c>
      <c r="I66" s="2">
        <f t="shared" si="5"/>
        <v>58.65</v>
      </c>
      <c r="K66" s="2">
        <f t="shared" si="6"/>
        <v>0</v>
      </c>
      <c r="L66" s="2">
        <f t="shared" si="7"/>
        <v>0</v>
      </c>
      <c r="M66" s="2">
        <f t="shared" si="8"/>
        <v>1</v>
      </c>
      <c r="N66">
        <f t="shared" si="9"/>
        <v>-0.3843694674562827</v>
      </c>
    </row>
    <row r="67" spans="1:14" x14ac:dyDescent="0.3">
      <c r="A67" s="1">
        <v>38793</v>
      </c>
      <c r="B67">
        <v>59.1</v>
      </c>
      <c r="D67">
        <f t="shared" ref="D67:D130" si="10">WEEKDAY(A67,2)</f>
        <v>5</v>
      </c>
      <c r="E67" s="1">
        <f t="shared" si="1"/>
        <v>38786</v>
      </c>
      <c r="F67" s="1">
        <f t="shared" si="2"/>
        <v>38785</v>
      </c>
      <c r="G67" s="1">
        <f t="shared" si="3"/>
        <v>38784</v>
      </c>
      <c r="H67" s="1">
        <f t="shared" si="4"/>
        <v>38783</v>
      </c>
      <c r="I67" s="2">
        <f t="shared" si="5"/>
        <v>58.575000000000003</v>
      </c>
      <c r="K67" s="2">
        <f t="shared" si="6"/>
        <v>0</v>
      </c>
      <c r="L67" s="2">
        <f t="shared" si="7"/>
        <v>0</v>
      </c>
      <c r="M67" s="2">
        <f t="shared" si="8"/>
        <v>1</v>
      </c>
      <c r="N67">
        <f t="shared" si="9"/>
        <v>0.89229400181930274</v>
      </c>
    </row>
    <row r="68" spans="1:14" x14ac:dyDescent="0.3">
      <c r="A68" s="1">
        <v>38796</v>
      </c>
      <c r="B68">
        <v>59</v>
      </c>
      <c r="D68">
        <f t="shared" si="10"/>
        <v>1</v>
      </c>
      <c r="E68" s="1">
        <f t="shared" si="1"/>
        <v>38789</v>
      </c>
      <c r="F68" s="1">
        <f t="shared" si="2"/>
        <v>38788</v>
      </c>
      <c r="G68" s="1">
        <f t="shared" si="3"/>
        <v>38787</v>
      </c>
      <c r="H68" s="1">
        <f t="shared" si="4"/>
        <v>38786</v>
      </c>
      <c r="I68" s="2">
        <f t="shared" si="5"/>
        <v>59.725000000000001</v>
      </c>
      <c r="K68" s="2">
        <f t="shared" si="6"/>
        <v>0</v>
      </c>
      <c r="L68" s="2">
        <f t="shared" si="7"/>
        <v>0</v>
      </c>
      <c r="M68" s="2">
        <f t="shared" si="8"/>
        <v>1</v>
      </c>
      <c r="N68">
        <f t="shared" si="9"/>
        <v>-1.2213249306153786</v>
      </c>
    </row>
    <row r="69" spans="1:14" x14ac:dyDescent="0.3">
      <c r="A69" s="1">
        <v>38797</v>
      </c>
      <c r="B69">
        <v>58.25</v>
      </c>
      <c r="D69">
        <f t="shared" si="10"/>
        <v>2</v>
      </c>
      <c r="E69" s="1">
        <f t="shared" si="1"/>
        <v>38790</v>
      </c>
      <c r="F69" s="1">
        <f t="shared" si="2"/>
        <v>38789</v>
      </c>
      <c r="G69" s="1">
        <f t="shared" si="3"/>
        <v>38788</v>
      </c>
      <c r="H69" s="1">
        <f t="shared" si="4"/>
        <v>38787</v>
      </c>
      <c r="I69" s="2">
        <f t="shared" si="5"/>
        <v>57.725000000000001</v>
      </c>
      <c r="K69" s="2">
        <f t="shared" si="6"/>
        <v>0</v>
      </c>
      <c r="L69" s="2">
        <f t="shared" si="7"/>
        <v>0</v>
      </c>
      <c r="M69" s="2">
        <f t="shared" si="8"/>
        <v>1</v>
      </c>
      <c r="N69">
        <f t="shared" si="9"/>
        <v>0.90537372052507981</v>
      </c>
    </row>
    <row r="70" spans="1:14" x14ac:dyDescent="0.3">
      <c r="A70" s="1">
        <v>38798</v>
      </c>
      <c r="B70">
        <v>57.2</v>
      </c>
      <c r="D70">
        <f t="shared" si="10"/>
        <v>3</v>
      </c>
      <c r="E70" s="1">
        <f t="shared" si="1"/>
        <v>38791</v>
      </c>
      <c r="F70" s="1">
        <f t="shared" si="2"/>
        <v>38790</v>
      </c>
      <c r="G70" s="1">
        <f t="shared" si="3"/>
        <v>38789</v>
      </c>
      <c r="H70" s="1">
        <f t="shared" si="4"/>
        <v>38788</v>
      </c>
      <c r="I70" s="2">
        <f t="shared" si="5"/>
        <v>58.15</v>
      </c>
      <c r="K70" s="2">
        <f t="shared" si="6"/>
        <v>0</v>
      </c>
      <c r="L70" s="2">
        <f t="shared" si="7"/>
        <v>0</v>
      </c>
      <c r="M70" s="2">
        <f t="shared" si="8"/>
        <v>1</v>
      </c>
      <c r="N70">
        <f t="shared" si="9"/>
        <v>-1.6471980578921106</v>
      </c>
    </row>
    <row r="71" spans="1:14" x14ac:dyDescent="0.3">
      <c r="A71" s="1">
        <v>38799</v>
      </c>
      <c r="B71">
        <v>58.225000000000001</v>
      </c>
      <c r="D71">
        <f t="shared" si="10"/>
        <v>4</v>
      </c>
      <c r="E71" s="1">
        <f t="shared" si="1"/>
        <v>38792</v>
      </c>
      <c r="F71" s="1">
        <f t="shared" si="2"/>
        <v>38791</v>
      </c>
      <c r="G71" s="1">
        <f t="shared" si="3"/>
        <v>38790</v>
      </c>
      <c r="H71" s="1">
        <f t="shared" si="4"/>
        <v>38789</v>
      </c>
      <c r="I71" s="2">
        <f t="shared" si="5"/>
        <v>58.424999999999997</v>
      </c>
      <c r="K71" s="2">
        <f t="shared" si="6"/>
        <v>0</v>
      </c>
      <c r="L71" s="2">
        <f t="shared" si="7"/>
        <v>0</v>
      </c>
      <c r="M71" s="2">
        <f t="shared" si="8"/>
        <v>1</v>
      </c>
      <c r="N71">
        <f t="shared" si="9"/>
        <v>-0.34290646545168318</v>
      </c>
    </row>
    <row r="72" spans="1:14" x14ac:dyDescent="0.3">
      <c r="A72" s="1">
        <v>38800</v>
      </c>
      <c r="B72">
        <v>58.725000000000001</v>
      </c>
      <c r="D72">
        <f t="shared" si="10"/>
        <v>5</v>
      </c>
      <c r="E72" s="1">
        <f t="shared" ref="E72:E135" si="11">A72-7</f>
        <v>38793</v>
      </c>
      <c r="F72" s="1">
        <f t="shared" ref="F72:F135" si="12">E72-1</f>
        <v>38792</v>
      </c>
      <c r="G72" s="1">
        <f t="shared" ref="G72:G135" si="13">E72-2</f>
        <v>38791</v>
      </c>
      <c r="H72" s="1">
        <f t="shared" ref="H72:H135" si="14">E72-3</f>
        <v>38790</v>
      </c>
      <c r="I72" s="2">
        <f t="shared" si="5"/>
        <v>59.1</v>
      </c>
      <c r="K72" s="2">
        <f t="shared" si="6"/>
        <v>0</v>
      </c>
      <c r="L72" s="2">
        <f t="shared" si="7"/>
        <v>0</v>
      </c>
      <c r="M72" s="2">
        <f t="shared" si="8"/>
        <v>1</v>
      </c>
      <c r="N72">
        <f t="shared" si="9"/>
        <v>-0.63653938670760712</v>
      </c>
    </row>
    <row r="73" spans="1:14" x14ac:dyDescent="0.3">
      <c r="A73" s="1">
        <v>38803</v>
      </c>
      <c r="B73">
        <v>57.75</v>
      </c>
      <c r="D73">
        <f t="shared" si="10"/>
        <v>1</v>
      </c>
      <c r="E73" s="1">
        <f t="shared" si="11"/>
        <v>38796</v>
      </c>
      <c r="F73" s="1">
        <f t="shared" si="12"/>
        <v>38795</v>
      </c>
      <c r="G73" s="1">
        <f t="shared" si="13"/>
        <v>38794</v>
      </c>
      <c r="H73" s="1">
        <f t="shared" si="14"/>
        <v>38793</v>
      </c>
      <c r="I73" s="2">
        <f t="shared" ref="I73:I136" si="15">IF(SUMIFS($B$2:$B$3569,$A$2:$A$3569,"="&amp;E73)=0,IF(SUMIFS($B$2:$B$3569,$A$2:$A$3569,"="&amp;F73)=0,IF(SUMIFS($B$2:$B$3569,$A$2:$A$3569,"="&amp;G73)=0,SUMIFS($B$2:$B$3569,$A$2:$A$3569,"="&amp;H73),SUMIFS($B$2:$B$3569,$A$2:$A$3569,"="&amp;G73)),SUMIFS($B$2:$B$3569,$A$2:$A$3569,"="&amp;F73)),SUMIFS($B$2:$B$3569,$A$2:$A$3569,"="&amp;E73))</f>
        <v>59</v>
      </c>
      <c r="K73" s="2">
        <f t="shared" ref="K73:K136" si="16">SUMIFS($J$2:$J$3569,$A$2:$A$3569,"&gt;"&amp;E73,$A$2:$A$3569,"&lt;="&amp;A73)</f>
        <v>0</v>
      </c>
      <c r="L73" s="2">
        <f t="shared" ref="L73:L136" si="17">IF(K73&lt;&gt;0,LOOKUP(K73,C67:C73,B67:B73),0)</f>
        <v>0</v>
      </c>
      <c r="M73" s="2">
        <f t="shared" ref="M73:M136" si="18">IF(K73&lt;&gt;0,L73/K73,1)</f>
        <v>1</v>
      </c>
      <c r="N73">
        <f t="shared" ref="N73:N136" si="19">LN(B73*M73/I73)*100</f>
        <v>-2.1414094503816585</v>
      </c>
    </row>
    <row r="74" spans="1:14" x14ac:dyDescent="0.3">
      <c r="A74" s="1">
        <v>38804</v>
      </c>
      <c r="B74">
        <v>57.45</v>
      </c>
      <c r="D74">
        <f t="shared" si="10"/>
        <v>2</v>
      </c>
      <c r="E74" s="1">
        <f t="shared" si="11"/>
        <v>38797</v>
      </c>
      <c r="F74" s="1">
        <f t="shared" si="12"/>
        <v>38796</v>
      </c>
      <c r="G74" s="1">
        <f t="shared" si="13"/>
        <v>38795</v>
      </c>
      <c r="H74" s="1">
        <f t="shared" si="14"/>
        <v>38794</v>
      </c>
      <c r="I74" s="2">
        <f t="shared" si="15"/>
        <v>58.25</v>
      </c>
      <c r="K74" s="2">
        <f t="shared" si="16"/>
        <v>0</v>
      </c>
      <c r="L74" s="2">
        <f t="shared" si="17"/>
        <v>0</v>
      </c>
      <c r="M74" s="2">
        <f t="shared" si="18"/>
        <v>1</v>
      </c>
      <c r="N74">
        <f t="shared" si="19"/>
        <v>-1.3829088151045248</v>
      </c>
    </row>
    <row r="75" spans="1:14" x14ac:dyDescent="0.3">
      <c r="A75" s="1">
        <v>38805</v>
      </c>
      <c r="B75">
        <v>57.5</v>
      </c>
      <c r="D75">
        <f t="shared" si="10"/>
        <v>3</v>
      </c>
      <c r="E75" s="1">
        <f t="shared" si="11"/>
        <v>38798</v>
      </c>
      <c r="F75" s="1">
        <f t="shared" si="12"/>
        <v>38797</v>
      </c>
      <c r="G75" s="1">
        <f t="shared" si="13"/>
        <v>38796</v>
      </c>
      <c r="H75" s="1">
        <f t="shared" si="14"/>
        <v>38795</v>
      </c>
      <c r="I75" s="2">
        <f t="shared" si="15"/>
        <v>57.2</v>
      </c>
      <c r="K75" s="2">
        <f t="shared" si="16"/>
        <v>0</v>
      </c>
      <c r="L75" s="2">
        <f t="shared" si="17"/>
        <v>0</v>
      </c>
      <c r="M75" s="2">
        <f t="shared" si="18"/>
        <v>1</v>
      </c>
      <c r="N75">
        <f t="shared" si="19"/>
        <v>0.52310494175525024</v>
      </c>
    </row>
    <row r="76" spans="1:14" x14ac:dyDescent="0.3">
      <c r="A76" s="1">
        <v>38806</v>
      </c>
      <c r="B76">
        <v>58.125</v>
      </c>
      <c r="D76">
        <f t="shared" si="10"/>
        <v>4</v>
      </c>
      <c r="E76" s="1">
        <f t="shared" si="11"/>
        <v>38799</v>
      </c>
      <c r="F76" s="1">
        <f t="shared" si="12"/>
        <v>38798</v>
      </c>
      <c r="G76" s="1">
        <f t="shared" si="13"/>
        <v>38797</v>
      </c>
      <c r="H76" s="1">
        <f t="shared" si="14"/>
        <v>38796</v>
      </c>
      <c r="I76" s="2">
        <f t="shared" si="15"/>
        <v>58.225000000000001</v>
      </c>
      <c r="K76" s="2">
        <f t="shared" si="16"/>
        <v>0</v>
      </c>
      <c r="L76" s="2">
        <f t="shared" si="17"/>
        <v>0</v>
      </c>
      <c r="M76" s="2">
        <f t="shared" si="18"/>
        <v>1</v>
      </c>
      <c r="N76">
        <f t="shared" si="19"/>
        <v>-0.17189518628843134</v>
      </c>
    </row>
    <row r="77" spans="1:14" x14ac:dyDescent="0.3">
      <c r="A77" s="1">
        <v>38807</v>
      </c>
      <c r="B77">
        <v>57.35</v>
      </c>
      <c r="D77">
        <f t="shared" si="10"/>
        <v>5</v>
      </c>
      <c r="E77" s="1">
        <f t="shared" si="11"/>
        <v>38800</v>
      </c>
      <c r="F77" s="1">
        <f t="shared" si="12"/>
        <v>38799</v>
      </c>
      <c r="G77" s="1">
        <f t="shared" si="13"/>
        <v>38798</v>
      </c>
      <c r="H77" s="1">
        <f t="shared" si="14"/>
        <v>38797</v>
      </c>
      <c r="I77" s="2">
        <f t="shared" si="15"/>
        <v>58.725000000000001</v>
      </c>
      <c r="K77" s="2">
        <f t="shared" si="16"/>
        <v>0</v>
      </c>
      <c r="L77" s="2">
        <f t="shared" si="17"/>
        <v>0</v>
      </c>
      <c r="M77" s="2">
        <f t="shared" si="18"/>
        <v>1</v>
      </c>
      <c r="N77">
        <f t="shared" si="19"/>
        <v>-2.3692686969596743</v>
      </c>
    </row>
    <row r="78" spans="1:14" x14ac:dyDescent="0.3">
      <c r="A78" s="1">
        <v>38810</v>
      </c>
      <c r="B78">
        <v>58.15</v>
      </c>
      <c r="D78">
        <f t="shared" si="10"/>
        <v>1</v>
      </c>
      <c r="E78" s="1">
        <f t="shared" si="11"/>
        <v>38803</v>
      </c>
      <c r="F78" s="1">
        <f t="shared" si="12"/>
        <v>38802</v>
      </c>
      <c r="G78" s="1">
        <f t="shared" si="13"/>
        <v>38801</v>
      </c>
      <c r="H78" s="1">
        <f t="shared" si="14"/>
        <v>38800</v>
      </c>
      <c r="I78" s="2">
        <f t="shared" si="15"/>
        <v>57.75</v>
      </c>
      <c r="K78" s="2">
        <f t="shared" si="16"/>
        <v>0</v>
      </c>
      <c r="L78" s="2">
        <f t="shared" si="17"/>
        <v>0</v>
      </c>
      <c r="M78" s="2">
        <f t="shared" si="18"/>
        <v>1</v>
      </c>
      <c r="N78">
        <f t="shared" si="19"/>
        <v>0.69025295627705852</v>
      </c>
    </row>
    <row r="79" spans="1:14" x14ac:dyDescent="0.3">
      <c r="A79" s="1">
        <v>38811</v>
      </c>
      <c r="B79">
        <v>56.3</v>
      </c>
      <c r="D79">
        <f t="shared" si="10"/>
        <v>2</v>
      </c>
      <c r="E79" s="1">
        <f t="shared" si="11"/>
        <v>38804</v>
      </c>
      <c r="F79" s="1">
        <f t="shared" si="12"/>
        <v>38803</v>
      </c>
      <c r="G79" s="1">
        <f t="shared" si="13"/>
        <v>38802</v>
      </c>
      <c r="H79" s="1">
        <f t="shared" si="14"/>
        <v>38801</v>
      </c>
      <c r="I79" s="2">
        <f t="shared" si="15"/>
        <v>57.45</v>
      </c>
      <c r="K79" s="2">
        <f t="shared" si="16"/>
        <v>0</v>
      </c>
      <c r="L79" s="2">
        <f t="shared" si="17"/>
        <v>0</v>
      </c>
      <c r="M79" s="2">
        <f t="shared" si="18"/>
        <v>1</v>
      </c>
      <c r="N79">
        <f t="shared" si="19"/>
        <v>-2.0220469149120133</v>
      </c>
    </row>
    <row r="80" spans="1:14" x14ac:dyDescent="0.3">
      <c r="A80" s="1">
        <v>38812</v>
      </c>
      <c r="B80">
        <v>55.65</v>
      </c>
      <c r="D80">
        <f t="shared" si="10"/>
        <v>3</v>
      </c>
      <c r="E80" s="1">
        <f t="shared" si="11"/>
        <v>38805</v>
      </c>
      <c r="F80" s="1">
        <f t="shared" si="12"/>
        <v>38804</v>
      </c>
      <c r="G80" s="1">
        <f t="shared" si="13"/>
        <v>38803</v>
      </c>
      <c r="H80" s="1">
        <f t="shared" si="14"/>
        <v>38802</v>
      </c>
      <c r="I80" s="2">
        <f t="shared" si="15"/>
        <v>57.5</v>
      </c>
      <c r="K80" s="2">
        <f t="shared" si="16"/>
        <v>0</v>
      </c>
      <c r="L80" s="2">
        <f t="shared" si="17"/>
        <v>0</v>
      </c>
      <c r="M80" s="2">
        <f t="shared" si="18"/>
        <v>1</v>
      </c>
      <c r="N80">
        <f t="shared" si="19"/>
        <v>-3.2702870081750932</v>
      </c>
    </row>
    <row r="81" spans="1:14" x14ac:dyDescent="0.3">
      <c r="A81" s="1">
        <v>38813</v>
      </c>
      <c r="B81">
        <v>54.825000000000003</v>
      </c>
      <c r="D81">
        <f t="shared" si="10"/>
        <v>4</v>
      </c>
      <c r="E81" s="1">
        <f t="shared" si="11"/>
        <v>38806</v>
      </c>
      <c r="F81" s="1">
        <f t="shared" si="12"/>
        <v>38805</v>
      </c>
      <c r="G81" s="1">
        <f t="shared" si="13"/>
        <v>38804</v>
      </c>
      <c r="H81" s="1">
        <f t="shared" si="14"/>
        <v>38803</v>
      </c>
      <c r="I81" s="2">
        <f t="shared" si="15"/>
        <v>58.125</v>
      </c>
      <c r="K81" s="2">
        <f t="shared" si="16"/>
        <v>0</v>
      </c>
      <c r="L81" s="2">
        <f t="shared" si="17"/>
        <v>0</v>
      </c>
      <c r="M81" s="2">
        <f t="shared" si="18"/>
        <v>1</v>
      </c>
      <c r="N81">
        <f t="shared" si="19"/>
        <v>-5.8449569603568481</v>
      </c>
    </row>
    <row r="82" spans="1:14" x14ac:dyDescent="0.3">
      <c r="A82" s="1">
        <v>38814</v>
      </c>
      <c r="B82">
        <v>54.375</v>
      </c>
      <c r="C82">
        <v>63.825000000000003</v>
      </c>
      <c r="D82">
        <f t="shared" si="10"/>
        <v>5</v>
      </c>
      <c r="E82" s="1">
        <f t="shared" si="11"/>
        <v>38807</v>
      </c>
      <c r="F82" s="1">
        <f t="shared" si="12"/>
        <v>38806</v>
      </c>
      <c r="G82" s="1">
        <f t="shared" si="13"/>
        <v>38805</v>
      </c>
      <c r="H82" s="1">
        <f t="shared" si="14"/>
        <v>38804</v>
      </c>
      <c r="I82" s="2">
        <f t="shared" si="15"/>
        <v>57.35</v>
      </c>
      <c r="K82" s="2">
        <f t="shared" si="16"/>
        <v>0</v>
      </c>
      <c r="L82" s="2">
        <f t="shared" si="17"/>
        <v>0</v>
      </c>
      <c r="M82" s="2">
        <f t="shared" si="18"/>
        <v>1</v>
      </c>
      <c r="N82">
        <f t="shared" si="19"/>
        <v>-5.3268354166531546</v>
      </c>
    </row>
    <row r="83" spans="1:14" x14ac:dyDescent="0.3">
      <c r="A83" s="1">
        <v>38817</v>
      </c>
      <c r="B83">
        <v>63.1</v>
      </c>
      <c r="D83">
        <f t="shared" si="10"/>
        <v>1</v>
      </c>
      <c r="E83" s="1">
        <f t="shared" si="11"/>
        <v>38810</v>
      </c>
      <c r="F83" s="1">
        <f t="shared" si="12"/>
        <v>38809</v>
      </c>
      <c r="G83" s="1">
        <f t="shared" si="13"/>
        <v>38808</v>
      </c>
      <c r="H83" s="1">
        <f t="shared" si="14"/>
        <v>38807</v>
      </c>
      <c r="I83" s="2">
        <f t="shared" si="15"/>
        <v>58.15</v>
      </c>
      <c r="J83">
        <v>63.825000000000003</v>
      </c>
      <c r="K83" s="2">
        <f t="shared" si="16"/>
        <v>63.825000000000003</v>
      </c>
      <c r="L83" s="2">
        <f t="shared" si="17"/>
        <v>54.375</v>
      </c>
      <c r="M83" s="2">
        <f t="shared" si="18"/>
        <v>0.85193889541715628</v>
      </c>
      <c r="N83">
        <f t="shared" si="19"/>
        <v>-7.8545583136205339</v>
      </c>
    </row>
    <row r="84" spans="1:14" x14ac:dyDescent="0.3">
      <c r="A84" s="1">
        <v>38818</v>
      </c>
      <c r="B84">
        <v>63.6</v>
      </c>
      <c r="D84">
        <f t="shared" si="10"/>
        <v>2</v>
      </c>
      <c r="E84" s="1">
        <f t="shared" si="11"/>
        <v>38811</v>
      </c>
      <c r="F84" s="1">
        <f t="shared" si="12"/>
        <v>38810</v>
      </c>
      <c r="G84" s="1">
        <f t="shared" si="13"/>
        <v>38809</v>
      </c>
      <c r="H84" s="1">
        <f t="shared" si="14"/>
        <v>38808</v>
      </c>
      <c r="I84" s="2">
        <f t="shared" si="15"/>
        <v>56.3</v>
      </c>
      <c r="K84" s="2">
        <f t="shared" si="16"/>
        <v>63.825000000000003</v>
      </c>
      <c r="L84" s="2">
        <f t="shared" si="17"/>
        <v>54.375</v>
      </c>
      <c r="M84" s="2">
        <f t="shared" si="18"/>
        <v>0.85193889541715628</v>
      </c>
      <c r="N84">
        <f t="shared" si="19"/>
        <v>-3.8321538518267464</v>
      </c>
    </row>
    <row r="85" spans="1:14" x14ac:dyDescent="0.3">
      <c r="A85" s="1">
        <v>38819</v>
      </c>
      <c r="B85">
        <v>64.525000000000006</v>
      </c>
      <c r="D85">
        <f t="shared" si="10"/>
        <v>3</v>
      </c>
      <c r="E85" s="1">
        <f t="shared" si="11"/>
        <v>38812</v>
      </c>
      <c r="F85" s="1">
        <f t="shared" si="12"/>
        <v>38811</v>
      </c>
      <c r="G85" s="1">
        <f t="shared" si="13"/>
        <v>38810</v>
      </c>
      <c r="H85" s="1">
        <f t="shared" si="14"/>
        <v>38809</v>
      </c>
      <c r="I85" s="2">
        <f t="shared" si="15"/>
        <v>55.65</v>
      </c>
      <c r="K85" s="2">
        <f t="shared" si="16"/>
        <v>63.825000000000003</v>
      </c>
      <c r="L85" s="2">
        <f t="shared" si="17"/>
        <v>54.375</v>
      </c>
      <c r="M85" s="2">
        <f t="shared" si="18"/>
        <v>0.85193889541715628</v>
      </c>
      <c r="N85">
        <f t="shared" si="19"/>
        <v>-1.2269805835575502</v>
      </c>
    </row>
    <row r="86" spans="1:14" x14ac:dyDescent="0.3">
      <c r="A86" s="1">
        <v>38820</v>
      </c>
      <c r="B86">
        <v>64.8</v>
      </c>
      <c r="D86">
        <f t="shared" si="10"/>
        <v>4</v>
      </c>
      <c r="E86" s="1">
        <f t="shared" si="11"/>
        <v>38813</v>
      </c>
      <c r="F86" s="1">
        <f t="shared" si="12"/>
        <v>38812</v>
      </c>
      <c r="G86" s="1">
        <f t="shared" si="13"/>
        <v>38811</v>
      </c>
      <c r="H86" s="1">
        <f t="shared" si="14"/>
        <v>38810</v>
      </c>
      <c r="I86" s="2">
        <f t="shared" si="15"/>
        <v>54.825000000000003</v>
      </c>
      <c r="K86" s="2">
        <f t="shared" si="16"/>
        <v>63.825000000000003</v>
      </c>
      <c r="L86" s="2">
        <f t="shared" si="17"/>
        <v>54.375</v>
      </c>
      <c r="M86" s="2">
        <f t="shared" si="18"/>
        <v>0.85193889541715628</v>
      </c>
      <c r="N86">
        <f t="shared" si="19"/>
        <v>0.69188353355777177</v>
      </c>
    </row>
    <row r="87" spans="1:14" x14ac:dyDescent="0.3">
      <c r="A87" s="1">
        <v>38824</v>
      </c>
      <c r="B87">
        <v>64.625</v>
      </c>
      <c r="D87">
        <f t="shared" si="10"/>
        <v>1</v>
      </c>
      <c r="E87" s="1">
        <f t="shared" si="11"/>
        <v>38817</v>
      </c>
      <c r="F87" s="1">
        <f t="shared" si="12"/>
        <v>38816</v>
      </c>
      <c r="G87" s="1">
        <f t="shared" si="13"/>
        <v>38815</v>
      </c>
      <c r="H87" s="1">
        <f t="shared" si="14"/>
        <v>38814</v>
      </c>
      <c r="I87" s="2">
        <f t="shared" si="15"/>
        <v>63.1</v>
      </c>
      <c r="K87" s="2">
        <f t="shared" si="16"/>
        <v>0</v>
      </c>
      <c r="L87" s="2">
        <f t="shared" si="17"/>
        <v>0</v>
      </c>
      <c r="M87" s="2">
        <f t="shared" si="18"/>
        <v>1</v>
      </c>
      <c r="N87">
        <f t="shared" si="19"/>
        <v>2.3880563281425711</v>
      </c>
    </row>
    <row r="88" spans="1:14" x14ac:dyDescent="0.3">
      <c r="A88" s="1">
        <v>38825</v>
      </c>
      <c r="B88">
        <v>64.724999999999994</v>
      </c>
      <c r="D88">
        <f t="shared" si="10"/>
        <v>2</v>
      </c>
      <c r="E88" s="1">
        <f t="shared" si="11"/>
        <v>38818</v>
      </c>
      <c r="F88" s="1">
        <f t="shared" si="12"/>
        <v>38817</v>
      </c>
      <c r="G88" s="1">
        <f t="shared" si="13"/>
        <v>38816</v>
      </c>
      <c r="H88" s="1">
        <f t="shared" si="14"/>
        <v>38815</v>
      </c>
      <c r="I88" s="2">
        <f t="shared" si="15"/>
        <v>63.6</v>
      </c>
      <c r="K88" s="2">
        <f t="shared" si="16"/>
        <v>0</v>
      </c>
      <c r="L88" s="2">
        <f t="shared" si="17"/>
        <v>0</v>
      </c>
      <c r="M88" s="2">
        <f t="shared" si="18"/>
        <v>1</v>
      </c>
      <c r="N88">
        <f t="shared" si="19"/>
        <v>1.7534055291524693</v>
      </c>
    </row>
    <row r="89" spans="1:14" x14ac:dyDescent="0.3">
      <c r="A89" s="1">
        <v>38826</v>
      </c>
      <c r="B89">
        <v>65.45</v>
      </c>
      <c r="D89">
        <f t="shared" si="10"/>
        <v>3</v>
      </c>
      <c r="E89" s="1">
        <f t="shared" si="11"/>
        <v>38819</v>
      </c>
      <c r="F89" s="1">
        <f t="shared" si="12"/>
        <v>38818</v>
      </c>
      <c r="G89" s="1">
        <f t="shared" si="13"/>
        <v>38817</v>
      </c>
      <c r="H89" s="1">
        <f t="shared" si="14"/>
        <v>38816</v>
      </c>
      <c r="I89" s="2">
        <f t="shared" si="15"/>
        <v>64.525000000000006</v>
      </c>
      <c r="K89" s="2">
        <f t="shared" si="16"/>
        <v>0</v>
      </c>
      <c r="L89" s="2">
        <f t="shared" si="17"/>
        <v>0</v>
      </c>
      <c r="M89" s="2">
        <f t="shared" si="18"/>
        <v>1</v>
      </c>
      <c r="N89">
        <f t="shared" si="19"/>
        <v>1.4233746751231349</v>
      </c>
    </row>
    <row r="90" spans="1:14" x14ac:dyDescent="0.3">
      <c r="A90" s="1">
        <v>38827</v>
      </c>
      <c r="B90">
        <v>66.025000000000006</v>
      </c>
      <c r="D90">
        <f t="shared" si="10"/>
        <v>4</v>
      </c>
      <c r="E90" s="1">
        <f t="shared" si="11"/>
        <v>38820</v>
      </c>
      <c r="F90" s="1">
        <f t="shared" si="12"/>
        <v>38819</v>
      </c>
      <c r="G90" s="1">
        <f t="shared" si="13"/>
        <v>38818</v>
      </c>
      <c r="H90" s="1">
        <f t="shared" si="14"/>
        <v>38817</v>
      </c>
      <c r="I90" s="2">
        <f t="shared" si="15"/>
        <v>64.8</v>
      </c>
      <c r="K90" s="2">
        <f t="shared" si="16"/>
        <v>0</v>
      </c>
      <c r="L90" s="2">
        <f t="shared" si="17"/>
        <v>0</v>
      </c>
      <c r="M90" s="2">
        <f t="shared" si="18"/>
        <v>1</v>
      </c>
      <c r="N90">
        <f t="shared" si="19"/>
        <v>1.872785482496707</v>
      </c>
    </row>
    <row r="91" spans="1:14" x14ac:dyDescent="0.3">
      <c r="A91" s="1">
        <v>38828</v>
      </c>
      <c r="B91">
        <v>66.174999999999997</v>
      </c>
      <c r="D91">
        <f t="shared" si="10"/>
        <v>5</v>
      </c>
      <c r="E91" s="1">
        <f t="shared" si="11"/>
        <v>38821</v>
      </c>
      <c r="F91" s="1">
        <f t="shared" si="12"/>
        <v>38820</v>
      </c>
      <c r="G91" s="1">
        <f t="shared" si="13"/>
        <v>38819</v>
      </c>
      <c r="H91" s="1">
        <f t="shared" si="14"/>
        <v>38818</v>
      </c>
      <c r="I91" s="2">
        <f t="shared" si="15"/>
        <v>64.8</v>
      </c>
      <c r="K91" s="2">
        <f t="shared" si="16"/>
        <v>0</v>
      </c>
      <c r="L91" s="2">
        <f t="shared" si="17"/>
        <v>0</v>
      </c>
      <c r="M91" s="2">
        <f t="shared" si="18"/>
        <v>1</v>
      </c>
      <c r="N91">
        <f t="shared" si="19"/>
        <v>2.0997144754935966</v>
      </c>
    </row>
    <row r="92" spans="1:14" x14ac:dyDescent="0.3">
      <c r="A92" s="1">
        <v>38831</v>
      </c>
      <c r="B92">
        <v>65.599999999999994</v>
      </c>
      <c r="D92">
        <f t="shared" si="10"/>
        <v>1</v>
      </c>
      <c r="E92" s="1">
        <f t="shared" si="11"/>
        <v>38824</v>
      </c>
      <c r="F92" s="1">
        <f t="shared" si="12"/>
        <v>38823</v>
      </c>
      <c r="G92" s="1">
        <f t="shared" si="13"/>
        <v>38822</v>
      </c>
      <c r="H92" s="1">
        <f t="shared" si="14"/>
        <v>38821</v>
      </c>
      <c r="I92" s="2">
        <f t="shared" si="15"/>
        <v>64.625</v>
      </c>
      <c r="K92" s="2">
        <f t="shared" si="16"/>
        <v>0</v>
      </c>
      <c r="L92" s="2">
        <f t="shared" si="17"/>
        <v>0</v>
      </c>
      <c r="M92" s="2">
        <f t="shared" si="18"/>
        <v>1</v>
      </c>
      <c r="N92">
        <f t="shared" si="19"/>
        <v>1.4974363121450027</v>
      </c>
    </row>
    <row r="93" spans="1:14" x14ac:dyDescent="0.3">
      <c r="A93" s="1">
        <v>38832</v>
      </c>
      <c r="B93">
        <v>65.325000000000003</v>
      </c>
      <c r="D93">
        <f t="shared" si="10"/>
        <v>2</v>
      </c>
      <c r="E93" s="1">
        <f t="shared" si="11"/>
        <v>38825</v>
      </c>
      <c r="F93" s="1">
        <f t="shared" si="12"/>
        <v>38824</v>
      </c>
      <c r="G93" s="1">
        <f t="shared" si="13"/>
        <v>38823</v>
      </c>
      <c r="H93" s="1">
        <f t="shared" si="14"/>
        <v>38822</v>
      </c>
      <c r="I93" s="2">
        <f t="shared" si="15"/>
        <v>64.724999999999994</v>
      </c>
      <c r="K93" s="2">
        <f t="shared" si="16"/>
        <v>0</v>
      </c>
      <c r="L93" s="2">
        <f t="shared" si="17"/>
        <v>0</v>
      </c>
      <c r="M93" s="2">
        <f t="shared" si="18"/>
        <v>1</v>
      </c>
      <c r="N93">
        <f t="shared" si="19"/>
        <v>0.92272857690750609</v>
      </c>
    </row>
    <row r="94" spans="1:14" x14ac:dyDescent="0.3">
      <c r="A94" s="1">
        <v>38833</v>
      </c>
      <c r="B94">
        <v>66.2</v>
      </c>
      <c r="D94">
        <f t="shared" si="10"/>
        <v>3</v>
      </c>
      <c r="E94" s="1">
        <f t="shared" si="11"/>
        <v>38826</v>
      </c>
      <c r="F94" s="1">
        <f t="shared" si="12"/>
        <v>38825</v>
      </c>
      <c r="G94" s="1">
        <f t="shared" si="13"/>
        <v>38824</v>
      </c>
      <c r="H94" s="1">
        <f t="shared" si="14"/>
        <v>38823</v>
      </c>
      <c r="I94" s="2">
        <f t="shared" si="15"/>
        <v>65.45</v>
      </c>
      <c r="K94" s="2">
        <f t="shared" si="16"/>
        <v>0</v>
      </c>
      <c r="L94" s="2">
        <f t="shared" si="17"/>
        <v>0</v>
      </c>
      <c r="M94" s="2">
        <f t="shared" si="18"/>
        <v>1</v>
      </c>
      <c r="N94">
        <f t="shared" si="19"/>
        <v>1.139397058705351</v>
      </c>
    </row>
    <row r="95" spans="1:14" x14ac:dyDescent="0.3">
      <c r="A95" s="1">
        <v>38834</v>
      </c>
      <c r="B95">
        <v>65.825000000000003</v>
      </c>
      <c r="D95">
        <f t="shared" si="10"/>
        <v>4</v>
      </c>
      <c r="E95" s="1">
        <f t="shared" si="11"/>
        <v>38827</v>
      </c>
      <c r="F95" s="1">
        <f t="shared" si="12"/>
        <v>38826</v>
      </c>
      <c r="G95" s="1">
        <f t="shared" si="13"/>
        <v>38825</v>
      </c>
      <c r="H95" s="1">
        <f t="shared" si="14"/>
        <v>38824</v>
      </c>
      <c r="I95" s="2">
        <f t="shared" si="15"/>
        <v>66.025000000000006</v>
      </c>
      <c r="K95" s="2">
        <f t="shared" si="16"/>
        <v>0</v>
      </c>
      <c r="L95" s="2">
        <f t="shared" si="17"/>
        <v>0</v>
      </c>
      <c r="M95" s="2">
        <f t="shared" si="18"/>
        <v>1</v>
      </c>
      <c r="N95">
        <f t="shared" si="19"/>
        <v>-0.30337528008228959</v>
      </c>
    </row>
    <row r="96" spans="1:14" x14ac:dyDescent="0.3">
      <c r="A96" s="1">
        <v>38835</v>
      </c>
      <c r="B96">
        <v>67</v>
      </c>
      <c r="D96">
        <f t="shared" si="10"/>
        <v>5</v>
      </c>
      <c r="E96" s="1">
        <f t="shared" si="11"/>
        <v>38828</v>
      </c>
      <c r="F96" s="1">
        <f t="shared" si="12"/>
        <v>38827</v>
      </c>
      <c r="G96" s="1">
        <f t="shared" si="13"/>
        <v>38826</v>
      </c>
      <c r="H96" s="1">
        <f t="shared" si="14"/>
        <v>38825</v>
      </c>
      <c r="I96" s="2">
        <f t="shared" si="15"/>
        <v>66.174999999999997</v>
      </c>
      <c r="K96" s="2">
        <f t="shared" si="16"/>
        <v>0</v>
      </c>
      <c r="L96" s="2">
        <f t="shared" si="17"/>
        <v>0</v>
      </c>
      <c r="M96" s="2">
        <f t="shared" si="18"/>
        <v>1</v>
      </c>
      <c r="N96">
        <f t="shared" si="19"/>
        <v>1.2389871277801219</v>
      </c>
    </row>
    <row r="97" spans="1:14" x14ac:dyDescent="0.3">
      <c r="A97" s="1">
        <v>38838</v>
      </c>
      <c r="B97">
        <v>66.875</v>
      </c>
      <c r="D97">
        <f t="shared" si="10"/>
        <v>1</v>
      </c>
      <c r="E97" s="1">
        <f t="shared" si="11"/>
        <v>38831</v>
      </c>
      <c r="F97" s="1">
        <f t="shared" si="12"/>
        <v>38830</v>
      </c>
      <c r="G97" s="1">
        <f t="shared" si="13"/>
        <v>38829</v>
      </c>
      <c r="H97" s="1">
        <f t="shared" si="14"/>
        <v>38828</v>
      </c>
      <c r="I97" s="2">
        <f t="shared" si="15"/>
        <v>65.599999999999994</v>
      </c>
      <c r="K97" s="2">
        <f t="shared" si="16"/>
        <v>0</v>
      </c>
      <c r="L97" s="2">
        <f t="shared" si="17"/>
        <v>0</v>
      </c>
      <c r="M97" s="2">
        <f t="shared" si="18"/>
        <v>1</v>
      </c>
      <c r="N97">
        <f t="shared" si="19"/>
        <v>1.9249509266127347</v>
      </c>
    </row>
    <row r="98" spans="1:14" x14ac:dyDescent="0.3">
      <c r="A98" s="1">
        <v>38839</v>
      </c>
      <c r="B98">
        <v>65.7</v>
      </c>
      <c r="D98">
        <f t="shared" si="10"/>
        <v>2</v>
      </c>
      <c r="E98" s="1">
        <f t="shared" si="11"/>
        <v>38832</v>
      </c>
      <c r="F98" s="1">
        <f t="shared" si="12"/>
        <v>38831</v>
      </c>
      <c r="G98" s="1">
        <f t="shared" si="13"/>
        <v>38830</v>
      </c>
      <c r="H98" s="1">
        <f t="shared" si="14"/>
        <v>38829</v>
      </c>
      <c r="I98" s="2">
        <f t="shared" si="15"/>
        <v>65.325000000000003</v>
      </c>
      <c r="K98" s="2">
        <f t="shared" si="16"/>
        <v>0</v>
      </c>
      <c r="L98" s="2">
        <f t="shared" si="17"/>
        <v>0</v>
      </c>
      <c r="M98" s="2">
        <f t="shared" si="18"/>
        <v>1</v>
      </c>
      <c r="N98">
        <f t="shared" si="19"/>
        <v>0.57241140838886428</v>
      </c>
    </row>
    <row r="99" spans="1:14" x14ac:dyDescent="0.3">
      <c r="A99" s="1">
        <v>38840</v>
      </c>
      <c r="B99">
        <v>65.974999999999994</v>
      </c>
      <c r="D99">
        <f t="shared" si="10"/>
        <v>3</v>
      </c>
      <c r="E99" s="1">
        <f t="shared" si="11"/>
        <v>38833</v>
      </c>
      <c r="F99" s="1">
        <f t="shared" si="12"/>
        <v>38832</v>
      </c>
      <c r="G99" s="1">
        <f t="shared" si="13"/>
        <v>38831</v>
      </c>
      <c r="H99" s="1">
        <f t="shared" si="14"/>
        <v>38830</v>
      </c>
      <c r="I99" s="2">
        <f t="shared" si="15"/>
        <v>66.2</v>
      </c>
      <c r="K99" s="2">
        <f t="shared" si="16"/>
        <v>0</v>
      </c>
      <c r="L99" s="2">
        <f t="shared" si="17"/>
        <v>0</v>
      </c>
      <c r="M99" s="2">
        <f t="shared" si="18"/>
        <v>1</v>
      </c>
      <c r="N99">
        <f t="shared" si="19"/>
        <v>-0.3404580553574858</v>
      </c>
    </row>
    <row r="100" spans="1:14" x14ac:dyDescent="0.3">
      <c r="A100" s="1">
        <v>38841</v>
      </c>
      <c r="B100">
        <v>65.424999999999997</v>
      </c>
      <c r="D100">
        <f t="shared" si="10"/>
        <v>4</v>
      </c>
      <c r="E100" s="1">
        <f t="shared" si="11"/>
        <v>38834</v>
      </c>
      <c r="F100" s="1">
        <f t="shared" si="12"/>
        <v>38833</v>
      </c>
      <c r="G100" s="1">
        <f t="shared" si="13"/>
        <v>38832</v>
      </c>
      <c r="H100" s="1">
        <f t="shared" si="14"/>
        <v>38831</v>
      </c>
      <c r="I100" s="2">
        <f t="shared" si="15"/>
        <v>65.825000000000003</v>
      </c>
      <c r="K100" s="2">
        <f t="shared" si="16"/>
        <v>0</v>
      </c>
      <c r="L100" s="2">
        <f t="shared" si="17"/>
        <v>0</v>
      </c>
      <c r="M100" s="2">
        <f t="shared" si="18"/>
        <v>1</v>
      </c>
      <c r="N100">
        <f t="shared" si="19"/>
        <v>-0.60952569661636391</v>
      </c>
    </row>
    <row r="101" spans="1:14" x14ac:dyDescent="0.3">
      <c r="A101" s="1">
        <v>38842</v>
      </c>
      <c r="B101">
        <v>66.375</v>
      </c>
      <c r="D101">
        <f t="shared" si="10"/>
        <v>5</v>
      </c>
      <c r="E101" s="1">
        <f t="shared" si="11"/>
        <v>38835</v>
      </c>
      <c r="F101" s="1">
        <f t="shared" si="12"/>
        <v>38834</v>
      </c>
      <c r="G101" s="1">
        <f t="shared" si="13"/>
        <v>38833</v>
      </c>
      <c r="H101" s="1">
        <f t="shared" si="14"/>
        <v>38832</v>
      </c>
      <c r="I101" s="2">
        <f t="shared" si="15"/>
        <v>67</v>
      </c>
      <c r="K101" s="2">
        <f t="shared" si="16"/>
        <v>0</v>
      </c>
      <c r="L101" s="2">
        <f t="shared" si="17"/>
        <v>0</v>
      </c>
      <c r="M101" s="2">
        <f t="shared" si="18"/>
        <v>1</v>
      </c>
      <c r="N101">
        <f t="shared" si="19"/>
        <v>-0.93721398288632107</v>
      </c>
    </row>
    <row r="102" spans="1:14" x14ac:dyDescent="0.3">
      <c r="A102" s="1">
        <v>38845</v>
      </c>
      <c r="B102">
        <v>66.650000000000006</v>
      </c>
      <c r="D102">
        <f t="shared" si="10"/>
        <v>1</v>
      </c>
      <c r="E102" s="1">
        <f t="shared" si="11"/>
        <v>38838</v>
      </c>
      <c r="F102" s="1">
        <f t="shared" si="12"/>
        <v>38837</v>
      </c>
      <c r="G102" s="1">
        <f t="shared" si="13"/>
        <v>38836</v>
      </c>
      <c r="H102" s="1">
        <f t="shared" si="14"/>
        <v>38835</v>
      </c>
      <c r="I102" s="2">
        <f t="shared" si="15"/>
        <v>66.875</v>
      </c>
      <c r="K102" s="2">
        <f t="shared" si="16"/>
        <v>0</v>
      </c>
      <c r="L102" s="2">
        <f t="shared" si="17"/>
        <v>0</v>
      </c>
      <c r="M102" s="2">
        <f t="shared" si="18"/>
        <v>1</v>
      </c>
      <c r="N102">
        <f t="shared" si="19"/>
        <v>-0.33701585914528726</v>
      </c>
    </row>
    <row r="103" spans="1:14" x14ac:dyDescent="0.3">
      <c r="A103" s="1">
        <v>38846</v>
      </c>
      <c r="B103">
        <v>67.45</v>
      </c>
      <c r="D103">
        <f t="shared" si="10"/>
        <v>2</v>
      </c>
      <c r="E103" s="1">
        <f t="shared" si="11"/>
        <v>38839</v>
      </c>
      <c r="F103" s="1">
        <f t="shared" si="12"/>
        <v>38838</v>
      </c>
      <c r="G103" s="1">
        <f t="shared" si="13"/>
        <v>38837</v>
      </c>
      <c r="H103" s="1">
        <f t="shared" si="14"/>
        <v>38836</v>
      </c>
      <c r="I103" s="2">
        <f t="shared" si="15"/>
        <v>65.7</v>
      </c>
      <c r="K103" s="2">
        <f t="shared" si="16"/>
        <v>0</v>
      </c>
      <c r="L103" s="2">
        <f t="shared" si="17"/>
        <v>0</v>
      </c>
      <c r="M103" s="2">
        <f t="shared" si="18"/>
        <v>1</v>
      </c>
      <c r="N103">
        <f t="shared" si="19"/>
        <v>2.628765716320014</v>
      </c>
    </row>
    <row r="104" spans="1:14" x14ac:dyDescent="0.3">
      <c r="A104" s="1">
        <v>38847</v>
      </c>
      <c r="B104">
        <v>67.5</v>
      </c>
      <c r="D104">
        <f t="shared" si="10"/>
        <v>3</v>
      </c>
      <c r="E104" s="1">
        <f t="shared" si="11"/>
        <v>38840</v>
      </c>
      <c r="F104" s="1">
        <f t="shared" si="12"/>
        <v>38839</v>
      </c>
      <c r="G104" s="1">
        <f t="shared" si="13"/>
        <v>38838</v>
      </c>
      <c r="H104" s="1">
        <f t="shared" si="14"/>
        <v>38837</v>
      </c>
      <c r="I104" s="2">
        <f t="shared" si="15"/>
        <v>65.974999999999994</v>
      </c>
      <c r="K104" s="2">
        <f t="shared" si="16"/>
        <v>0</v>
      </c>
      <c r="L104" s="2">
        <f t="shared" si="17"/>
        <v>0</v>
      </c>
      <c r="M104" s="2">
        <f t="shared" si="18"/>
        <v>1</v>
      </c>
      <c r="N104">
        <f t="shared" si="19"/>
        <v>2.2851715489096489</v>
      </c>
    </row>
    <row r="105" spans="1:14" x14ac:dyDescent="0.3">
      <c r="A105" s="1">
        <v>38848</v>
      </c>
      <c r="B105">
        <v>67.099999999999994</v>
      </c>
      <c r="D105">
        <f t="shared" si="10"/>
        <v>4</v>
      </c>
      <c r="E105" s="1">
        <f t="shared" si="11"/>
        <v>38841</v>
      </c>
      <c r="F105" s="1">
        <f t="shared" si="12"/>
        <v>38840</v>
      </c>
      <c r="G105" s="1">
        <f t="shared" si="13"/>
        <v>38839</v>
      </c>
      <c r="H105" s="1">
        <f t="shared" si="14"/>
        <v>38838</v>
      </c>
      <c r="I105" s="2">
        <f t="shared" si="15"/>
        <v>65.424999999999997</v>
      </c>
      <c r="K105" s="2">
        <f t="shared" si="16"/>
        <v>0</v>
      </c>
      <c r="L105" s="2">
        <f t="shared" si="17"/>
        <v>0</v>
      </c>
      <c r="M105" s="2">
        <f t="shared" si="18"/>
        <v>1</v>
      </c>
      <c r="N105">
        <f t="shared" si="19"/>
        <v>2.52795955614266</v>
      </c>
    </row>
    <row r="106" spans="1:14" x14ac:dyDescent="0.3">
      <c r="A106" s="1">
        <v>38849</v>
      </c>
      <c r="B106">
        <v>67.125</v>
      </c>
      <c r="D106">
        <f t="shared" si="10"/>
        <v>5</v>
      </c>
      <c r="E106" s="1">
        <f t="shared" si="11"/>
        <v>38842</v>
      </c>
      <c r="F106" s="1">
        <f t="shared" si="12"/>
        <v>38841</v>
      </c>
      <c r="G106" s="1">
        <f t="shared" si="13"/>
        <v>38840</v>
      </c>
      <c r="H106" s="1">
        <f t="shared" si="14"/>
        <v>38839</v>
      </c>
      <c r="I106" s="2">
        <f t="shared" si="15"/>
        <v>66.375</v>
      </c>
      <c r="K106" s="2">
        <f t="shared" si="16"/>
        <v>0</v>
      </c>
      <c r="L106" s="2">
        <f t="shared" si="17"/>
        <v>0</v>
      </c>
      <c r="M106" s="2">
        <f t="shared" si="18"/>
        <v>1</v>
      </c>
      <c r="N106">
        <f t="shared" si="19"/>
        <v>1.1236073266925752</v>
      </c>
    </row>
    <row r="107" spans="1:14" x14ac:dyDescent="0.3">
      <c r="A107" s="1">
        <v>38852</v>
      </c>
      <c r="B107">
        <v>66.599999999999994</v>
      </c>
      <c r="D107">
        <f t="shared" si="10"/>
        <v>1</v>
      </c>
      <c r="E107" s="1">
        <f t="shared" si="11"/>
        <v>38845</v>
      </c>
      <c r="F107" s="1">
        <f t="shared" si="12"/>
        <v>38844</v>
      </c>
      <c r="G107" s="1">
        <f t="shared" si="13"/>
        <v>38843</v>
      </c>
      <c r="H107" s="1">
        <f t="shared" si="14"/>
        <v>38842</v>
      </c>
      <c r="I107" s="2">
        <f t="shared" si="15"/>
        <v>66.650000000000006</v>
      </c>
      <c r="K107" s="2">
        <f t="shared" si="16"/>
        <v>0</v>
      </c>
      <c r="L107" s="2">
        <f t="shared" si="17"/>
        <v>0</v>
      </c>
      <c r="M107" s="2">
        <f t="shared" si="18"/>
        <v>1</v>
      </c>
      <c r="N107">
        <f t="shared" si="19"/>
        <v>-7.5046907837443971E-2</v>
      </c>
    </row>
    <row r="108" spans="1:14" x14ac:dyDescent="0.3">
      <c r="A108" s="1">
        <v>38853</v>
      </c>
      <c r="B108">
        <v>67.375</v>
      </c>
      <c r="D108">
        <f t="shared" si="10"/>
        <v>2</v>
      </c>
      <c r="E108" s="1">
        <f t="shared" si="11"/>
        <v>38846</v>
      </c>
      <c r="F108" s="1">
        <f t="shared" si="12"/>
        <v>38845</v>
      </c>
      <c r="G108" s="1">
        <f t="shared" si="13"/>
        <v>38844</v>
      </c>
      <c r="H108" s="1">
        <f t="shared" si="14"/>
        <v>38843</v>
      </c>
      <c r="I108" s="2">
        <f t="shared" si="15"/>
        <v>67.45</v>
      </c>
      <c r="K108" s="2">
        <f t="shared" si="16"/>
        <v>0</v>
      </c>
      <c r="L108" s="2">
        <f t="shared" si="17"/>
        <v>0</v>
      </c>
      <c r="M108" s="2">
        <f t="shared" si="18"/>
        <v>1</v>
      </c>
      <c r="N108">
        <f t="shared" si="19"/>
        <v>-0.11125534246037014</v>
      </c>
    </row>
    <row r="109" spans="1:14" x14ac:dyDescent="0.3">
      <c r="A109" s="1">
        <v>38854</v>
      </c>
      <c r="B109">
        <v>67.7</v>
      </c>
      <c r="D109">
        <f t="shared" si="10"/>
        <v>3</v>
      </c>
      <c r="E109" s="1">
        <f t="shared" si="11"/>
        <v>38847</v>
      </c>
      <c r="F109" s="1">
        <f t="shared" si="12"/>
        <v>38846</v>
      </c>
      <c r="G109" s="1">
        <f t="shared" si="13"/>
        <v>38845</v>
      </c>
      <c r="H109" s="1">
        <f t="shared" si="14"/>
        <v>38844</v>
      </c>
      <c r="I109" s="2">
        <f t="shared" si="15"/>
        <v>67.5</v>
      </c>
      <c r="K109" s="2">
        <f t="shared" si="16"/>
        <v>0</v>
      </c>
      <c r="L109" s="2">
        <f t="shared" si="17"/>
        <v>0</v>
      </c>
      <c r="M109" s="2">
        <f t="shared" si="18"/>
        <v>1</v>
      </c>
      <c r="N109">
        <f t="shared" si="19"/>
        <v>0.29585820397452628</v>
      </c>
    </row>
    <row r="110" spans="1:14" x14ac:dyDescent="0.3">
      <c r="A110" s="1">
        <v>38855</v>
      </c>
      <c r="B110">
        <v>67.924999999999997</v>
      </c>
      <c r="D110">
        <f t="shared" si="10"/>
        <v>4</v>
      </c>
      <c r="E110" s="1">
        <f t="shared" si="11"/>
        <v>38848</v>
      </c>
      <c r="F110" s="1">
        <f t="shared" si="12"/>
        <v>38847</v>
      </c>
      <c r="G110" s="1">
        <f t="shared" si="13"/>
        <v>38846</v>
      </c>
      <c r="H110" s="1">
        <f t="shared" si="14"/>
        <v>38845</v>
      </c>
      <c r="I110" s="2">
        <f t="shared" si="15"/>
        <v>67.099999999999994</v>
      </c>
      <c r="K110" s="2">
        <f t="shared" si="16"/>
        <v>0</v>
      </c>
      <c r="L110" s="2">
        <f t="shared" si="17"/>
        <v>0</v>
      </c>
      <c r="M110" s="2">
        <f t="shared" si="18"/>
        <v>1</v>
      </c>
      <c r="N110">
        <f t="shared" si="19"/>
        <v>1.2220111334775396</v>
      </c>
    </row>
    <row r="111" spans="1:14" x14ac:dyDescent="0.3">
      <c r="A111" s="1">
        <v>38856</v>
      </c>
      <c r="B111">
        <v>68.150000000000006</v>
      </c>
      <c r="D111">
        <f t="shared" si="10"/>
        <v>5</v>
      </c>
      <c r="E111" s="1">
        <f t="shared" si="11"/>
        <v>38849</v>
      </c>
      <c r="F111" s="1">
        <f t="shared" si="12"/>
        <v>38848</v>
      </c>
      <c r="G111" s="1">
        <f t="shared" si="13"/>
        <v>38847</v>
      </c>
      <c r="H111" s="1">
        <f t="shared" si="14"/>
        <v>38846</v>
      </c>
      <c r="I111" s="2">
        <f t="shared" si="15"/>
        <v>67.125</v>
      </c>
      <c r="K111" s="2">
        <f t="shared" si="16"/>
        <v>0</v>
      </c>
      <c r="L111" s="2">
        <f t="shared" si="17"/>
        <v>0</v>
      </c>
      <c r="M111" s="2">
        <f t="shared" si="18"/>
        <v>1</v>
      </c>
      <c r="N111">
        <f t="shared" si="19"/>
        <v>1.5154605313513008</v>
      </c>
    </row>
    <row r="112" spans="1:14" x14ac:dyDescent="0.3">
      <c r="A112" s="1">
        <v>38859</v>
      </c>
      <c r="B112">
        <v>67.525000000000006</v>
      </c>
      <c r="D112">
        <f t="shared" si="10"/>
        <v>1</v>
      </c>
      <c r="E112" s="1">
        <f t="shared" si="11"/>
        <v>38852</v>
      </c>
      <c r="F112" s="1">
        <f t="shared" si="12"/>
        <v>38851</v>
      </c>
      <c r="G112" s="1">
        <f t="shared" si="13"/>
        <v>38850</v>
      </c>
      <c r="H112" s="1">
        <f t="shared" si="14"/>
        <v>38849</v>
      </c>
      <c r="I112" s="2">
        <f t="shared" si="15"/>
        <v>66.599999999999994</v>
      </c>
      <c r="K112" s="2">
        <f t="shared" si="16"/>
        <v>0</v>
      </c>
      <c r="L112" s="2">
        <f t="shared" si="17"/>
        <v>0</v>
      </c>
      <c r="M112" s="2">
        <f t="shared" si="18"/>
        <v>1</v>
      </c>
      <c r="N112">
        <f t="shared" si="19"/>
        <v>1.3793322132335988</v>
      </c>
    </row>
    <row r="113" spans="1:14" x14ac:dyDescent="0.3">
      <c r="A113" s="1">
        <v>38860</v>
      </c>
      <c r="B113">
        <v>66.05</v>
      </c>
      <c r="D113">
        <f t="shared" si="10"/>
        <v>2</v>
      </c>
      <c r="E113" s="1">
        <f t="shared" si="11"/>
        <v>38853</v>
      </c>
      <c r="F113" s="1">
        <f t="shared" si="12"/>
        <v>38852</v>
      </c>
      <c r="G113" s="1">
        <f t="shared" si="13"/>
        <v>38851</v>
      </c>
      <c r="H113" s="1">
        <f t="shared" si="14"/>
        <v>38850</v>
      </c>
      <c r="I113" s="2">
        <f t="shared" si="15"/>
        <v>67.375</v>
      </c>
      <c r="K113" s="2">
        <f t="shared" si="16"/>
        <v>0</v>
      </c>
      <c r="L113" s="2">
        <f t="shared" si="17"/>
        <v>0</v>
      </c>
      <c r="M113" s="2">
        <f t="shared" si="18"/>
        <v>1</v>
      </c>
      <c r="N113">
        <f t="shared" si="19"/>
        <v>-1.9861998260826956</v>
      </c>
    </row>
    <row r="114" spans="1:14" x14ac:dyDescent="0.3">
      <c r="A114" s="1">
        <v>38861</v>
      </c>
      <c r="B114">
        <v>66.45</v>
      </c>
      <c r="D114">
        <f t="shared" si="10"/>
        <v>3</v>
      </c>
      <c r="E114" s="1">
        <f t="shared" si="11"/>
        <v>38854</v>
      </c>
      <c r="F114" s="1">
        <f t="shared" si="12"/>
        <v>38853</v>
      </c>
      <c r="G114" s="1">
        <f t="shared" si="13"/>
        <v>38852</v>
      </c>
      <c r="H114" s="1">
        <f t="shared" si="14"/>
        <v>38851</v>
      </c>
      <c r="I114" s="2">
        <f t="shared" si="15"/>
        <v>67.7</v>
      </c>
      <c r="K114" s="2">
        <f t="shared" si="16"/>
        <v>0</v>
      </c>
      <c r="L114" s="2">
        <f t="shared" si="17"/>
        <v>0</v>
      </c>
      <c r="M114" s="2">
        <f t="shared" si="18"/>
        <v>1</v>
      </c>
      <c r="N114">
        <f t="shared" si="19"/>
        <v>-1.8636394758974932</v>
      </c>
    </row>
    <row r="115" spans="1:14" x14ac:dyDescent="0.3">
      <c r="A115" s="1">
        <v>38862</v>
      </c>
      <c r="B115">
        <v>65.95</v>
      </c>
      <c r="D115">
        <f t="shared" si="10"/>
        <v>4</v>
      </c>
      <c r="E115" s="1">
        <f t="shared" si="11"/>
        <v>38855</v>
      </c>
      <c r="F115" s="1">
        <f t="shared" si="12"/>
        <v>38854</v>
      </c>
      <c r="G115" s="1">
        <f t="shared" si="13"/>
        <v>38853</v>
      </c>
      <c r="H115" s="1">
        <f t="shared" si="14"/>
        <v>38852</v>
      </c>
      <c r="I115" s="2">
        <f t="shared" si="15"/>
        <v>67.924999999999997</v>
      </c>
      <c r="K115" s="2">
        <f t="shared" si="16"/>
        <v>0</v>
      </c>
      <c r="L115" s="2">
        <f t="shared" si="17"/>
        <v>0</v>
      </c>
      <c r="M115" s="2">
        <f t="shared" si="18"/>
        <v>1</v>
      </c>
      <c r="N115">
        <f t="shared" si="19"/>
        <v>-2.9507276149087751</v>
      </c>
    </row>
    <row r="116" spans="1:14" x14ac:dyDescent="0.3">
      <c r="A116" s="1">
        <v>38863</v>
      </c>
      <c r="B116">
        <v>66.775000000000006</v>
      </c>
      <c r="D116">
        <f t="shared" si="10"/>
        <v>5</v>
      </c>
      <c r="E116" s="1">
        <f t="shared" si="11"/>
        <v>38856</v>
      </c>
      <c r="F116" s="1">
        <f t="shared" si="12"/>
        <v>38855</v>
      </c>
      <c r="G116" s="1">
        <f t="shared" si="13"/>
        <v>38854</v>
      </c>
      <c r="H116" s="1">
        <f t="shared" si="14"/>
        <v>38853</v>
      </c>
      <c r="I116" s="2">
        <f t="shared" si="15"/>
        <v>68.150000000000006</v>
      </c>
      <c r="K116" s="2">
        <f t="shared" si="16"/>
        <v>0</v>
      </c>
      <c r="L116" s="2">
        <f t="shared" si="17"/>
        <v>0</v>
      </c>
      <c r="M116" s="2">
        <f t="shared" si="18"/>
        <v>1</v>
      </c>
      <c r="N116">
        <f t="shared" si="19"/>
        <v>-2.0382399146517036</v>
      </c>
    </row>
    <row r="117" spans="1:14" x14ac:dyDescent="0.3">
      <c r="A117" s="1">
        <v>38867</v>
      </c>
      <c r="B117">
        <v>67.7</v>
      </c>
      <c r="D117">
        <f t="shared" si="10"/>
        <v>2</v>
      </c>
      <c r="E117" s="1">
        <f t="shared" si="11"/>
        <v>38860</v>
      </c>
      <c r="F117" s="1">
        <f t="shared" si="12"/>
        <v>38859</v>
      </c>
      <c r="G117" s="1">
        <f t="shared" si="13"/>
        <v>38858</v>
      </c>
      <c r="H117" s="1">
        <f t="shared" si="14"/>
        <v>38857</v>
      </c>
      <c r="I117" s="2">
        <f t="shared" si="15"/>
        <v>66.05</v>
      </c>
      <c r="K117" s="2">
        <f t="shared" si="16"/>
        <v>0</v>
      </c>
      <c r="L117" s="2">
        <f t="shared" si="17"/>
        <v>0</v>
      </c>
      <c r="M117" s="2">
        <f t="shared" si="18"/>
        <v>1</v>
      </c>
      <c r="N117">
        <f t="shared" si="19"/>
        <v>2.4674148949895032</v>
      </c>
    </row>
    <row r="118" spans="1:14" x14ac:dyDescent="0.3">
      <c r="A118" s="1">
        <v>38868</v>
      </c>
      <c r="B118">
        <v>68.075000000000003</v>
      </c>
      <c r="D118">
        <f t="shared" si="10"/>
        <v>3</v>
      </c>
      <c r="E118" s="1">
        <f t="shared" si="11"/>
        <v>38861</v>
      </c>
      <c r="F118" s="1">
        <f t="shared" si="12"/>
        <v>38860</v>
      </c>
      <c r="G118" s="1">
        <f t="shared" si="13"/>
        <v>38859</v>
      </c>
      <c r="H118" s="1">
        <f t="shared" si="14"/>
        <v>38858</v>
      </c>
      <c r="I118" s="2">
        <f t="shared" si="15"/>
        <v>66.45</v>
      </c>
      <c r="K118" s="2">
        <f t="shared" si="16"/>
        <v>0</v>
      </c>
      <c r="L118" s="2">
        <f t="shared" si="17"/>
        <v>0</v>
      </c>
      <c r="M118" s="2">
        <f t="shared" si="18"/>
        <v>1</v>
      </c>
      <c r="N118">
        <f t="shared" si="19"/>
        <v>2.4160253400568927</v>
      </c>
    </row>
    <row r="119" spans="1:14" x14ac:dyDescent="0.3">
      <c r="A119" s="1">
        <v>38869</v>
      </c>
      <c r="B119">
        <v>69.599999999999994</v>
      </c>
      <c r="D119">
        <f t="shared" si="10"/>
        <v>4</v>
      </c>
      <c r="E119" s="1">
        <f t="shared" si="11"/>
        <v>38862</v>
      </c>
      <c r="F119" s="1">
        <f t="shared" si="12"/>
        <v>38861</v>
      </c>
      <c r="G119" s="1">
        <f t="shared" si="13"/>
        <v>38860</v>
      </c>
      <c r="H119" s="1">
        <f t="shared" si="14"/>
        <v>38859</v>
      </c>
      <c r="I119" s="2">
        <f t="shared" si="15"/>
        <v>65.95</v>
      </c>
      <c r="K119" s="2">
        <f t="shared" si="16"/>
        <v>0</v>
      </c>
      <c r="L119" s="2">
        <f t="shared" si="17"/>
        <v>0</v>
      </c>
      <c r="M119" s="2">
        <f t="shared" si="18"/>
        <v>1</v>
      </c>
      <c r="N119">
        <f t="shared" si="19"/>
        <v>5.3867688177050201</v>
      </c>
    </row>
    <row r="120" spans="1:14" x14ac:dyDescent="0.3">
      <c r="A120" s="1">
        <v>38870</v>
      </c>
      <c r="B120">
        <v>69.400000000000006</v>
      </c>
      <c r="D120">
        <f t="shared" si="10"/>
        <v>5</v>
      </c>
      <c r="E120" s="1">
        <f t="shared" si="11"/>
        <v>38863</v>
      </c>
      <c r="F120" s="1">
        <f t="shared" si="12"/>
        <v>38862</v>
      </c>
      <c r="G120" s="1">
        <f t="shared" si="13"/>
        <v>38861</v>
      </c>
      <c r="H120" s="1">
        <f t="shared" si="14"/>
        <v>38860</v>
      </c>
      <c r="I120" s="2">
        <f t="shared" si="15"/>
        <v>66.775000000000006</v>
      </c>
      <c r="K120" s="2">
        <f t="shared" si="16"/>
        <v>0</v>
      </c>
      <c r="L120" s="2">
        <f t="shared" si="17"/>
        <v>0</v>
      </c>
      <c r="M120" s="2">
        <f t="shared" si="18"/>
        <v>1</v>
      </c>
      <c r="N120">
        <f t="shared" si="19"/>
        <v>3.8558108516734304</v>
      </c>
    </row>
    <row r="121" spans="1:14" x14ac:dyDescent="0.3">
      <c r="A121" s="1">
        <v>38873</v>
      </c>
      <c r="B121">
        <v>70.125</v>
      </c>
      <c r="D121">
        <f t="shared" si="10"/>
        <v>1</v>
      </c>
      <c r="E121" s="1">
        <f t="shared" si="11"/>
        <v>38866</v>
      </c>
      <c r="F121" s="1">
        <f t="shared" si="12"/>
        <v>38865</v>
      </c>
      <c r="G121" s="1">
        <f t="shared" si="13"/>
        <v>38864</v>
      </c>
      <c r="H121" s="1">
        <f t="shared" si="14"/>
        <v>38863</v>
      </c>
      <c r="I121" s="2">
        <f t="shared" si="15"/>
        <v>66.775000000000006</v>
      </c>
      <c r="K121" s="2">
        <f t="shared" si="16"/>
        <v>0</v>
      </c>
      <c r="L121" s="2">
        <f t="shared" si="17"/>
        <v>0</v>
      </c>
      <c r="M121" s="2">
        <f t="shared" si="18"/>
        <v>1</v>
      </c>
      <c r="N121">
        <f t="shared" si="19"/>
        <v>4.8950604846835803</v>
      </c>
    </row>
    <row r="122" spans="1:14" x14ac:dyDescent="0.3">
      <c r="A122" s="1">
        <v>38874</v>
      </c>
      <c r="B122">
        <v>70.3</v>
      </c>
      <c r="D122">
        <f t="shared" si="10"/>
        <v>2</v>
      </c>
      <c r="E122" s="1">
        <f t="shared" si="11"/>
        <v>38867</v>
      </c>
      <c r="F122" s="1">
        <f t="shared" si="12"/>
        <v>38866</v>
      </c>
      <c r="G122" s="1">
        <f t="shared" si="13"/>
        <v>38865</v>
      </c>
      <c r="H122" s="1">
        <f t="shared" si="14"/>
        <v>38864</v>
      </c>
      <c r="I122" s="2">
        <f t="shared" si="15"/>
        <v>67.7</v>
      </c>
      <c r="K122" s="2">
        <f t="shared" si="16"/>
        <v>0</v>
      </c>
      <c r="L122" s="2">
        <f t="shared" si="17"/>
        <v>0</v>
      </c>
      <c r="M122" s="2">
        <f t="shared" si="18"/>
        <v>1</v>
      </c>
      <c r="N122">
        <f t="shared" si="19"/>
        <v>3.7685618898389928</v>
      </c>
    </row>
    <row r="123" spans="1:14" x14ac:dyDescent="0.3">
      <c r="A123" s="1">
        <v>38875</v>
      </c>
      <c r="B123">
        <v>71.424999999999997</v>
      </c>
      <c r="D123">
        <f t="shared" si="10"/>
        <v>3</v>
      </c>
      <c r="E123" s="1">
        <f t="shared" si="11"/>
        <v>38868</v>
      </c>
      <c r="F123" s="1">
        <f t="shared" si="12"/>
        <v>38867</v>
      </c>
      <c r="G123" s="1">
        <f t="shared" si="13"/>
        <v>38866</v>
      </c>
      <c r="H123" s="1">
        <f t="shared" si="14"/>
        <v>38865</v>
      </c>
      <c r="I123" s="2">
        <f t="shared" si="15"/>
        <v>68.075000000000003</v>
      </c>
      <c r="K123" s="2">
        <f t="shared" si="16"/>
        <v>0</v>
      </c>
      <c r="L123" s="2">
        <f t="shared" si="17"/>
        <v>0</v>
      </c>
      <c r="M123" s="2">
        <f t="shared" si="18"/>
        <v>1</v>
      </c>
      <c r="N123">
        <f t="shared" si="19"/>
        <v>4.803790955701345</v>
      </c>
    </row>
    <row r="124" spans="1:14" x14ac:dyDescent="0.3">
      <c r="A124" s="1">
        <v>38876</v>
      </c>
      <c r="B124">
        <v>72.3</v>
      </c>
      <c r="D124">
        <f t="shared" si="10"/>
        <v>4</v>
      </c>
      <c r="E124" s="1">
        <f t="shared" si="11"/>
        <v>38869</v>
      </c>
      <c r="F124" s="1">
        <f t="shared" si="12"/>
        <v>38868</v>
      </c>
      <c r="G124" s="1">
        <f t="shared" si="13"/>
        <v>38867</v>
      </c>
      <c r="H124" s="1">
        <f t="shared" si="14"/>
        <v>38866</v>
      </c>
      <c r="I124" s="2">
        <f t="shared" si="15"/>
        <v>69.599999999999994</v>
      </c>
      <c r="K124" s="2">
        <f t="shared" si="16"/>
        <v>0</v>
      </c>
      <c r="L124" s="2">
        <f t="shared" si="17"/>
        <v>0</v>
      </c>
      <c r="M124" s="2">
        <f t="shared" si="18"/>
        <v>1</v>
      </c>
      <c r="N124">
        <f t="shared" si="19"/>
        <v>3.8059561824344978</v>
      </c>
    </row>
    <row r="125" spans="1:14" x14ac:dyDescent="0.3">
      <c r="A125" s="1">
        <v>38877</v>
      </c>
      <c r="B125">
        <v>72.95</v>
      </c>
      <c r="C125">
        <v>70.7</v>
      </c>
      <c r="D125">
        <f t="shared" si="10"/>
        <v>5</v>
      </c>
      <c r="E125" s="1">
        <f t="shared" si="11"/>
        <v>38870</v>
      </c>
      <c r="F125" s="1">
        <f t="shared" si="12"/>
        <v>38869</v>
      </c>
      <c r="G125" s="1">
        <f t="shared" si="13"/>
        <v>38868</v>
      </c>
      <c r="H125" s="1">
        <f t="shared" si="14"/>
        <v>38867</v>
      </c>
      <c r="I125" s="2">
        <f t="shared" si="15"/>
        <v>69.400000000000006</v>
      </c>
      <c r="K125" s="2">
        <f t="shared" si="16"/>
        <v>0</v>
      </c>
      <c r="L125" s="2">
        <f t="shared" si="17"/>
        <v>0</v>
      </c>
      <c r="M125" s="2">
        <f t="shared" si="18"/>
        <v>1</v>
      </c>
      <c r="N125">
        <f t="shared" si="19"/>
        <v>4.9887407456035895</v>
      </c>
    </row>
    <row r="126" spans="1:14" x14ac:dyDescent="0.3">
      <c r="A126" s="1">
        <v>38880</v>
      </c>
      <c r="B126">
        <v>70.875</v>
      </c>
      <c r="D126">
        <f t="shared" si="10"/>
        <v>1</v>
      </c>
      <c r="E126" s="1">
        <f t="shared" si="11"/>
        <v>38873</v>
      </c>
      <c r="F126" s="1">
        <f t="shared" si="12"/>
        <v>38872</v>
      </c>
      <c r="G126" s="1">
        <f t="shared" si="13"/>
        <v>38871</v>
      </c>
      <c r="H126" s="1">
        <f t="shared" si="14"/>
        <v>38870</v>
      </c>
      <c r="I126" s="2">
        <f t="shared" si="15"/>
        <v>70.125</v>
      </c>
      <c r="J126">
        <v>70.7</v>
      </c>
      <c r="K126" s="2">
        <f t="shared" si="16"/>
        <v>70.7</v>
      </c>
      <c r="L126" s="2">
        <f t="shared" si="17"/>
        <v>72.95</v>
      </c>
      <c r="M126" s="2">
        <f t="shared" si="18"/>
        <v>1.0318246110325318</v>
      </c>
      <c r="N126">
        <f t="shared" si="19"/>
        <v>4.1967100271323208</v>
      </c>
    </row>
    <row r="127" spans="1:14" x14ac:dyDescent="0.3">
      <c r="A127" s="1">
        <v>38881</v>
      </c>
      <c r="B127">
        <v>73.150000000000006</v>
      </c>
      <c r="D127">
        <f t="shared" si="10"/>
        <v>2</v>
      </c>
      <c r="E127" s="1">
        <f t="shared" si="11"/>
        <v>38874</v>
      </c>
      <c r="F127" s="1">
        <f t="shared" si="12"/>
        <v>38873</v>
      </c>
      <c r="G127" s="1">
        <f t="shared" si="13"/>
        <v>38872</v>
      </c>
      <c r="H127" s="1">
        <f t="shared" si="14"/>
        <v>38871</v>
      </c>
      <c r="I127" s="2">
        <f t="shared" si="15"/>
        <v>70.3</v>
      </c>
      <c r="K127" s="2">
        <f t="shared" si="16"/>
        <v>70.7</v>
      </c>
      <c r="L127" s="2">
        <f t="shared" si="17"/>
        <v>72.95</v>
      </c>
      <c r="M127" s="2">
        <f t="shared" si="18"/>
        <v>1.0318246110325318</v>
      </c>
      <c r="N127">
        <f t="shared" si="19"/>
        <v>7.1069030715781727</v>
      </c>
    </row>
    <row r="128" spans="1:14" x14ac:dyDescent="0.3">
      <c r="A128" s="1">
        <v>38882</v>
      </c>
      <c r="B128">
        <v>73.25</v>
      </c>
      <c r="D128">
        <f t="shared" si="10"/>
        <v>3</v>
      </c>
      <c r="E128" s="1">
        <f t="shared" si="11"/>
        <v>38875</v>
      </c>
      <c r="F128" s="1">
        <f t="shared" si="12"/>
        <v>38874</v>
      </c>
      <c r="G128" s="1">
        <f t="shared" si="13"/>
        <v>38873</v>
      </c>
      <c r="H128" s="1">
        <f t="shared" si="14"/>
        <v>38872</v>
      </c>
      <c r="I128" s="2">
        <f t="shared" si="15"/>
        <v>71.424999999999997</v>
      </c>
      <c r="K128" s="2">
        <f t="shared" si="16"/>
        <v>70.7</v>
      </c>
      <c r="L128" s="2">
        <f t="shared" si="17"/>
        <v>72.95</v>
      </c>
      <c r="M128" s="2">
        <f t="shared" si="18"/>
        <v>1.0318246110325318</v>
      </c>
      <c r="N128">
        <f t="shared" si="19"/>
        <v>5.6559001846607382</v>
      </c>
    </row>
    <row r="129" spans="1:14" x14ac:dyDescent="0.3">
      <c r="A129" s="1">
        <v>38883</v>
      </c>
      <c r="B129">
        <v>75.400000000000006</v>
      </c>
      <c r="D129">
        <f t="shared" si="10"/>
        <v>4</v>
      </c>
      <c r="E129" s="1">
        <f t="shared" si="11"/>
        <v>38876</v>
      </c>
      <c r="F129" s="1">
        <f t="shared" si="12"/>
        <v>38875</v>
      </c>
      <c r="G129" s="1">
        <f t="shared" si="13"/>
        <v>38874</v>
      </c>
      <c r="H129" s="1">
        <f t="shared" si="14"/>
        <v>38873</v>
      </c>
      <c r="I129" s="2">
        <f t="shared" si="15"/>
        <v>72.3</v>
      </c>
      <c r="K129" s="2">
        <f t="shared" si="16"/>
        <v>70.7</v>
      </c>
      <c r="L129" s="2">
        <f t="shared" si="17"/>
        <v>72.95</v>
      </c>
      <c r="M129" s="2">
        <f t="shared" si="18"/>
        <v>1.0318246110325318</v>
      </c>
      <c r="N129">
        <f t="shared" si="19"/>
        <v>7.3311847915459056</v>
      </c>
    </row>
    <row r="130" spans="1:14" x14ac:dyDescent="0.3">
      <c r="A130" s="1">
        <v>38884</v>
      </c>
      <c r="B130">
        <v>75.474999999999994</v>
      </c>
      <c r="D130">
        <f t="shared" si="10"/>
        <v>5</v>
      </c>
      <c r="E130" s="1">
        <f t="shared" si="11"/>
        <v>38877</v>
      </c>
      <c r="F130" s="1">
        <f t="shared" si="12"/>
        <v>38876</v>
      </c>
      <c r="G130" s="1">
        <f t="shared" si="13"/>
        <v>38875</v>
      </c>
      <c r="H130" s="1">
        <f t="shared" si="14"/>
        <v>38874</v>
      </c>
      <c r="I130" s="2">
        <f t="shared" si="15"/>
        <v>72.95</v>
      </c>
      <c r="K130" s="2">
        <f t="shared" si="16"/>
        <v>70.7</v>
      </c>
      <c r="L130" s="2">
        <f t="shared" si="17"/>
        <v>72.95</v>
      </c>
      <c r="M130" s="2">
        <f t="shared" si="18"/>
        <v>1.0318246110325318</v>
      </c>
      <c r="N130">
        <f t="shared" si="19"/>
        <v>6.5355902690375247</v>
      </c>
    </row>
    <row r="131" spans="1:14" x14ac:dyDescent="0.3">
      <c r="A131" s="1">
        <v>38887</v>
      </c>
      <c r="B131">
        <v>76.924999999999997</v>
      </c>
      <c r="D131">
        <f t="shared" ref="D131:D194" si="20">WEEKDAY(A131,2)</f>
        <v>1</v>
      </c>
      <c r="E131" s="1">
        <f t="shared" si="11"/>
        <v>38880</v>
      </c>
      <c r="F131" s="1">
        <f t="shared" si="12"/>
        <v>38879</v>
      </c>
      <c r="G131" s="1">
        <f t="shared" si="13"/>
        <v>38878</v>
      </c>
      <c r="H131" s="1">
        <f t="shared" si="14"/>
        <v>38877</v>
      </c>
      <c r="I131" s="2">
        <f t="shared" si="15"/>
        <v>70.875</v>
      </c>
      <c r="K131" s="2">
        <f t="shared" si="16"/>
        <v>0</v>
      </c>
      <c r="L131" s="2">
        <f t="shared" si="17"/>
        <v>0</v>
      </c>
      <c r="M131" s="2">
        <f t="shared" si="18"/>
        <v>1</v>
      </c>
      <c r="N131">
        <f t="shared" si="19"/>
        <v>8.1913159160189402</v>
      </c>
    </row>
    <row r="132" spans="1:14" x14ac:dyDescent="0.3">
      <c r="A132" s="1">
        <v>38888</v>
      </c>
      <c r="B132">
        <v>75.625</v>
      </c>
      <c r="D132">
        <f t="shared" si="20"/>
        <v>2</v>
      </c>
      <c r="E132" s="1">
        <f t="shared" si="11"/>
        <v>38881</v>
      </c>
      <c r="F132" s="1">
        <f t="shared" si="12"/>
        <v>38880</v>
      </c>
      <c r="G132" s="1">
        <f t="shared" si="13"/>
        <v>38879</v>
      </c>
      <c r="H132" s="1">
        <f t="shared" si="14"/>
        <v>38878</v>
      </c>
      <c r="I132" s="2">
        <f t="shared" si="15"/>
        <v>73.150000000000006</v>
      </c>
      <c r="K132" s="2">
        <f t="shared" si="16"/>
        <v>0</v>
      </c>
      <c r="L132" s="2">
        <f t="shared" si="17"/>
        <v>0</v>
      </c>
      <c r="M132" s="2">
        <f t="shared" si="18"/>
        <v>1</v>
      </c>
      <c r="N132">
        <f t="shared" si="19"/>
        <v>3.3274788884872133</v>
      </c>
    </row>
    <row r="133" spans="1:14" x14ac:dyDescent="0.3">
      <c r="A133" s="1">
        <v>38889</v>
      </c>
      <c r="B133">
        <v>74.525000000000006</v>
      </c>
      <c r="D133">
        <f t="shared" si="20"/>
        <v>3</v>
      </c>
      <c r="E133" s="1">
        <f t="shared" si="11"/>
        <v>38882</v>
      </c>
      <c r="F133" s="1">
        <f t="shared" si="12"/>
        <v>38881</v>
      </c>
      <c r="G133" s="1">
        <f t="shared" si="13"/>
        <v>38880</v>
      </c>
      <c r="H133" s="1">
        <f t="shared" si="14"/>
        <v>38879</v>
      </c>
      <c r="I133" s="2">
        <f t="shared" si="15"/>
        <v>73.25</v>
      </c>
      <c r="K133" s="2">
        <f t="shared" si="16"/>
        <v>0</v>
      </c>
      <c r="L133" s="2">
        <f t="shared" si="17"/>
        <v>0</v>
      </c>
      <c r="M133" s="2">
        <f t="shared" si="18"/>
        <v>1</v>
      </c>
      <c r="N133">
        <f t="shared" si="19"/>
        <v>1.7256391666958466</v>
      </c>
    </row>
    <row r="134" spans="1:14" x14ac:dyDescent="0.3">
      <c r="A134" s="1">
        <v>38890</v>
      </c>
      <c r="B134">
        <v>74.875</v>
      </c>
      <c r="D134">
        <f t="shared" si="20"/>
        <v>4</v>
      </c>
      <c r="E134" s="1">
        <f t="shared" si="11"/>
        <v>38883</v>
      </c>
      <c r="F134" s="1">
        <f t="shared" si="12"/>
        <v>38882</v>
      </c>
      <c r="G134" s="1">
        <f t="shared" si="13"/>
        <v>38881</v>
      </c>
      <c r="H134" s="1">
        <f t="shared" si="14"/>
        <v>38880</v>
      </c>
      <c r="I134" s="2">
        <f t="shared" si="15"/>
        <v>75.400000000000006</v>
      </c>
      <c r="K134" s="2">
        <f t="shared" si="16"/>
        <v>0</v>
      </c>
      <c r="L134" s="2">
        <f t="shared" si="17"/>
        <v>0</v>
      </c>
      <c r="M134" s="2">
        <f t="shared" si="18"/>
        <v>1</v>
      </c>
      <c r="N134">
        <f t="shared" si="19"/>
        <v>-0.69872185782969964</v>
      </c>
    </row>
    <row r="135" spans="1:14" x14ac:dyDescent="0.3">
      <c r="A135" s="1">
        <v>38891</v>
      </c>
      <c r="B135">
        <v>73.224999999999994</v>
      </c>
      <c r="D135">
        <f t="shared" si="20"/>
        <v>5</v>
      </c>
      <c r="E135" s="1">
        <f t="shared" si="11"/>
        <v>38884</v>
      </c>
      <c r="F135" s="1">
        <f t="shared" si="12"/>
        <v>38883</v>
      </c>
      <c r="G135" s="1">
        <f t="shared" si="13"/>
        <v>38882</v>
      </c>
      <c r="H135" s="1">
        <f t="shared" si="14"/>
        <v>38881</v>
      </c>
      <c r="I135" s="2">
        <f t="shared" si="15"/>
        <v>75.474999999999994</v>
      </c>
      <c r="K135" s="2">
        <f t="shared" si="16"/>
        <v>0</v>
      </c>
      <c r="L135" s="2">
        <f t="shared" si="17"/>
        <v>0</v>
      </c>
      <c r="M135" s="2">
        <f t="shared" si="18"/>
        <v>1</v>
      </c>
      <c r="N135">
        <f t="shared" si="19"/>
        <v>-3.0264582879105371</v>
      </c>
    </row>
    <row r="136" spans="1:14" x14ac:dyDescent="0.3">
      <c r="A136" s="1">
        <v>38894</v>
      </c>
      <c r="B136">
        <v>74</v>
      </c>
      <c r="D136">
        <f t="shared" si="20"/>
        <v>1</v>
      </c>
      <c r="E136" s="1">
        <f t="shared" ref="E136:E199" si="21">A136-7</f>
        <v>38887</v>
      </c>
      <c r="F136" s="1">
        <f t="shared" ref="F136:F199" si="22">E136-1</f>
        <v>38886</v>
      </c>
      <c r="G136" s="1">
        <f t="shared" ref="G136:G199" si="23">E136-2</f>
        <v>38885</v>
      </c>
      <c r="H136" s="1">
        <f t="shared" ref="H136:H199" si="24">E136-3</f>
        <v>38884</v>
      </c>
      <c r="I136" s="2">
        <f t="shared" si="15"/>
        <v>76.924999999999997</v>
      </c>
      <c r="K136" s="2">
        <f t="shared" si="16"/>
        <v>0</v>
      </c>
      <c r="L136" s="2">
        <f t="shared" si="17"/>
        <v>0</v>
      </c>
      <c r="M136" s="2">
        <f t="shared" si="18"/>
        <v>1</v>
      </c>
      <c r="N136">
        <f t="shared" si="19"/>
        <v>-3.8765828003935763</v>
      </c>
    </row>
    <row r="137" spans="1:14" x14ac:dyDescent="0.3">
      <c r="A137" s="1">
        <v>38895</v>
      </c>
      <c r="B137">
        <v>73.849999999999994</v>
      </c>
      <c r="D137">
        <f t="shared" si="20"/>
        <v>2</v>
      </c>
      <c r="E137" s="1">
        <f t="shared" si="21"/>
        <v>38888</v>
      </c>
      <c r="F137" s="1">
        <f t="shared" si="22"/>
        <v>38887</v>
      </c>
      <c r="G137" s="1">
        <f t="shared" si="23"/>
        <v>38886</v>
      </c>
      <c r="H137" s="1">
        <f t="shared" si="24"/>
        <v>38885</v>
      </c>
      <c r="I137" s="2">
        <f t="shared" ref="I137:I200" si="25">IF(SUMIFS($B$2:$B$3569,$A$2:$A$3569,"="&amp;E137)=0,IF(SUMIFS($B$2:$B$3569,$A$2:$A$3569,"="&amp;F137)=0,IF(SUMIFS($B$2:$B$3569,$A$2:$A$3569,"="&amp;G137)=0,SUMIFS($B$2:$B$3569,$A$2:$A$3569,"="&amp;H137),SUMIFS($B$2:$B$3569,$A$2:$A$3569,"="&amp;G137)),SUMIFS($B$2:$B$3569,$A$2:$A$3569,"="&amp;F137)),SUMIFS($B$2:$B$3569,$A$2:$A$3569,"="&amp;E137))</f>
        <v>75.625</v>
      </c>
      <c r="K137" s="2">
        <f t="shared" ref="K137:K200" si="26">SUMIFS($J$2:$J$3569,$A$2:$A$3569,"&gt;"&amp;E137,$A$2:$A$3569,"&lt;="&amp;A137)</f>
        <v>0</v>
      </c>
      <c r="L137" s="2">
        <f t="shared" ref="L137:L200" si="27">IF(K137&lt;&gt;0,LOOKUP(K137,C131:C137,B131:B137),0)</f>
        <v>0</v>
      </c>
      <c r="M137" s="2">
        <f t="shared" ref="M137:M200" si="28">IF(K137&lt;&gt;0,L137/K137,1)</f>
        <v>1</v>
      </c>
      <c r="N137">
        <f t="shared" ref="N137:N200" si="29">LN(B137*M137/I137)*100</f>
        <v>-2.3750907373616821</v>
      </c>
    </row>
    <row r="138" spans="1:14" x14ac:dyDescent="0.3">
      <c r="A138" s="1">
        <v>38896</v>
      </c>
      <c r="B138">
        <v>72.025000000000006</v>
      </c>
      <c r="D138">
        <f t="shared" si="20"/>
        <v>3</v>
      </c>
      <c r="E138" s="1">
        <f t="shared" si="21"/>
        <v>38889</v>
      </c>
      <c r="F138" s="1">
        <f t="shared" si="22"/>
        <v>38888</v>
      </c>
      <c r="G138" s="1">
        <f t="shared" si="23"/>
        <v>38887</v>
      </c>
      <c r="H138" s="1">
        <f t="shared" si="24"/>
        <v>38886</v>
      </c>
      <c r="I138" s="2">
        <f t="shared" si="25"/>
        <v>74.525000000000006</v>
      </c>
      <c r="K138" s="2">
        <f t="shared" si="26"/>
        <v>0</v>
      </c>
      <c r="L138" s="2">
        <f t="shared" si="27"/>
        <v>0</v>
      </c>
      <c r="M138" s="2">
        <f t="shared" si="28"/>
        <v>1</v>
      </c>
      <c r="N138">
        <f t="shared" si="29"/>
        <v>-3.4121358593542941</v>
      </c>
    </row>
    <row r="139" spans="1:14" x14ac:dyDescent="0.3">
      <c r="A139" s="1">
        <v>38897</v>
      </c>
      <c r="B139">
        <v>72.099999999999994</v>
      </c>
      <c r="D139">
        <f t="shared" si="20"/>
        <v>4</v>
      </c>
      <c r="E139" s="1">
        <f t="shared" si="21"/>
        <v>38890</v>
      </c>
      <c r="F139" s="1">
        <f t="shared" si="22"/>
        <v>38889</v>
      </c>
      <c r="G139" s="1">
        <f t="shared" si="23"/>
        <v>38888</v>
      </c>
      <c r="H139" s="1">
        <f t="shared" si="24"/>
        <v>38887</v>
      </c>
      <c r="I139" s="2">
        <f t="shared" si="25"/>
        <v>74.875</v>
      </c>
      <c r="K139" s="2">
        <f t="shared" si="26"/>
        <v>0</v>
      </c>
      <c r="L139" s="2">
        <f t="shared" si="27"/>
        <v>0</v>
      </c>
      <c r="M139" s="2">
        <f t="shared" si="28"/>
        <v>1</v>
      </c>
      <c r="N139">
        <f t="shared" si="29"/>
        <v>-3.7766012144710128</v>
      </c>
    </row>
    <row r="140" spans="1:14" x14ac:dyDescent="0.3">
      <c r="A140" s="1">
        <v>38898</v>
      </c>
      <c r="B140">
        <v>72.55</v>
      </c>
      <c r="D140">
        <f t="shared" si="20"/>
        <v>5</v>
      </c>
      <c r="E140" s="1">
        <f t="shared" si="21"/>
        <v>38891</v>
      </c>
      <c r="F140" s="1">
        <f t="shared" si="22"/>
        <v>38890</v>
      </c>
      <c r="G140" s="1">
        <f t="shared" si="23"/>
        <v>38889</v>
      </c>
      <c r="H140" s="1">
        <f t="shared" si="24"/>
        <v>38888</v>
      </c>
      <c r="I140" s="2">
        <f t="shared" si="25"/>
        <v>73.224999999999994</v>
      </c>
      <c r="K140" s="2">
        <f t="shared" si="26"/>
        <v>0</v>
      </c>
      <c r="L140" s="2">
        <f t="shared" si="27"/>
        <v>0</v>
      </c>
      <c r="M140" s="2">
        <f t="shared" si="28"/>
        <v>1</v>
      </c>
      <c r="N140">
        <f t="shared" si="29"/>
        <v>-0.926091338360026</v>
      </c>
    </row>
    <row r="141" spans="1:14" x14ac:dyDescent="0.3">
      <c r="A141" s="1">
        <v>38901</v>
      </c>
      <c r="B141">
        <v>72.875</v>
      </c>
      <c r="D141">
        <f t="shared" si="20"/>
        <v>1</v>
      </c>
      <c r="E141" s="1">
        <f t="shared" si="21"/>
        <v>38894</v>
      </c>
      <c r="F141" s="1">
        <f t="shared" si="22"/>
        <v>38893</v>
      </c>
      <c r="G141" s="1">
        <f t="shared" si="23"/>
        <v>38892</v>
      </c>
      <c r="H141" s="1">
        <f t="shared" si="24"/>
        <v>38891</v>
      </c>
      <c r="I141" s="2">
        <f t="shared" si="25"/>
        <v>74</v>
      </c>
      <c r="K141" s="2">
        <f t="shared" si="26"/>
        <v>0</v>
      </c>
      <c r="L141" s="2">
        <f t="shared" si="27"/>
        <v>0</v>
      </c>
      <c r="M141" s="2">
        <f t="shared" si="28"/>
        <v>1</v>
      </c>
      <c r="N141">
        <f t="shared" si="29"/>
        <v>-1.5319448533513345</v>
      </c>
    </row>
    <row r="142" spans="1:14" x14ac:dyDescent="0.3">
      <c r="A142" s="1">
        <v>38903</v>
      </c>
      <c r="B142">
        <v>73.150000000000006</v>
      </c>
      <c r="D142">
        <f t="shared" si="20"/>
        <v>3</v>
      </c>
      <c r="E142" s="1">
        <f t="shared" si="21"/>
        <v>38896</v>
      </c>
      <c r="F142" s="1">
        <f t="shared" si="22"/>
        <v>38895</v>
      </c>
      <c r="G142" s="1">
        <f t="shared" si="23"/>
        <v>38894</v>
      </c>
      <c r="H142" s="1">
        <f t="shared" si="24"/>
        <v>38893</v>
      </c>
      <c r="I142" s="2">
        <f t="shared" si="25"/>
        <v>72.025000000000006</v>
      </c>
      <c r="K142" s="2">
        <f t="shared" si="26"/>
        <v>0</v>
      </c>
      <c r="L142" s="2">
        <f t="shared" si="27"/>
        <v>0</v>
      </c>
      <c r="M142" s="2">
        <f t="shared" si="28"/>
        <v>1</v>
      </c>
      <c r="N142">
        <f t="shared" si="29"/>
        <v>1.5498846495541161</v>
      </c>
    </row>
    <row r="143" spans="1:14" x14ac:dyDescent="0.3">
      <c r="A143" s="1">
        <v>38904</v>
      </c>
      <c r="B143">
        <v>73.325000000000003</v>
      </c>
      <c r="D143">
        <f t="shared" si="20"/>
        <v>4</v>
      </c>
      <c r="E143" s="1">
        <f t="shared" si="21"/>
        <v>38897</v>
      </c>
      <c r="F143" s="1">
        <f t="shared" si="22"/>
        <v>38896</v>
      </c>
      <c r="G143" s="1">
        <f t="shared" si="23"/>
        <v>38895</v>
      </c>
      <c r="H143" s="1">
        <f t="shared" si="24"/>
        <v>38894</v>
      </c>
      <c r="I143" s="2">
        <f t="shared" si="25"/>
        <v>72.099999999999994</v>
      </c>
      <c r="K143" s="2">
        <f t="shared" si="26"/>
        <v>0</v>
      </c>
      <c r="L143" s="2">
        <f t="shared" si="27"/>
        <v>0</v>
      </c>
      <c r="M143" s="2">
        <f t="shared" si="28"/>
        <v>1</v>
      </c>
      <c r="N143">
        <f t="shared" si="29"/>
        <v>1.6847570572611443</v>
      </c>
    </row>
    <row r="144" spans="1:14" x14ac:dyDescent="0.3">
      <c r="A144" s="1">
        <v>38905</v>
      </c>
      <c r="B144">
        <v>71.25</v>
      </c>
      <c r="C144">
        <v>68.724999999999994</v>
      </c>
      <c r="D144">
        <f t="shared" si="20"/>
        <v>5</v>
      </c>
      <c r="E144" s="1">
        <f t="shared" si="21"/>
        <v>38898</v>
      </c>
      <c r="F144" s="1">
        <f t="shared" si="22"/>
        <v>38897</v>
      </c>
      <c r="G144" s="1">
        <f t="shared" si="23"/>
        <v>38896</v>
      </c>
      <c r="H144" s="1">
        <f t="shared" si="24"/>
        <v>38895</v>
      </c>
      <c r="I144" s="2">
        <f t="shared" si="25"/>
        <v>72.55</v>
      </c>
      <c r="K144" s="2">
        <f t="shared" si="26"/>
        <v>0</v>
      </c>
      <c r="L144" s="2">
        <f t="shared" si="27"/>
        <v>0</v>
      </c>
      <c r="M144" s="2">
        <f t="shared" si="28"/>
        <v>1</v>
      </c>
      <c r="N144">
        <f t="shared" si="29"/>
        <v>-1.8081160181436862</v>
      </c>
    </row>
    <row r="145" spans="1:14" x14ac:dyDescent="0.3">
      <c r="A145" s="1">
        <v>38908</v>
      </c>
      <c r="B145">
        <v>67.55</v>
      </c>
      <c r="D145">
        <f t="shared" si="20"/>
        <v>1</v>
      </c>
      <c r="E145" s="1">
        <f t="shared" si="21"/>
        <v>38901</v>
      </c>
      <c r="F145" s="1">
        <f t="shared" si="22"/>
        <v>38900</v>
      </c>
      <c r="G145" s="1">
        <f t="shared" si="23"/>
        <v>38899</v>
      </c>
      <c r="H145" s="1">
        <f t="shared" si="24"/>
        <v>38898</v>
      </c>
      <c r="I145" s="2">
        <f t="shared" si="25"/>
        <v>72.875</v>
      </c>
      <c r="J145">
        <v>68.724999999999994</v>
      </c>
      <c r="K145" s="2">
        <f t="shared" si="26"/>
        <v>68.724999999999994</v>
      </c>
      <c r="L145" s="2">
        <f t="shared" si="27"/>
        <v>71.25</v>
      </c>
      <c r="M145" s="2">
        <f t="shared" si="28"/>
        <v>1.0367406329574391</v>
      </c>
      <c r="N145">
        <f t="shared" si="29"/>
        <v>-3.9795795166997938</v>
      </c>
    </row>
    <row r="146" spans="1:14" x14ac:dyDescent="0.3">
      <c r="A146" s="1">
        <v>38909</v>
      </c>
      <c r="B146">
        <v>67.849999999999994</v>
      </c>
      <c r="D146">
        <f t="shared" si="20"/>
        <v>2</v>
      </c>
      <c r="E146" s="1">
        <f t="shared" si="21"/>
        <v>38902</v>
      </c>
      <c r="F146" s="1">
        <f t="shared" si="22"/>
        <v>38901</v>
      </c>
      <c r="G146" s="1">
        <f t="shared" si="23"/>
        <v>38900</v>
      </c>
      <c r="H146" s="1">
        <f t="shared" si="24"/>
        <v>38899</v>
      </c>
      <c r="I146" s="2">
        <f t="shared" si="25"/>
        <v>72.875</v>
      </c>
      <c r="K146" s="2">
        <f t="shared" si="26"/>
        <v>68.724999999999994</v>
      </c>
      <c r="L146" s="2">
        <f t="shared" si="27"/>
        <v>71.25</v>
      </c>
      <c r="M146" s="2">
        <f t="shared" si="28"/>
        <v>1.0367406329574391</v>
      </c>
      <c r="N146">
        <f t="shared" si="29"/>
        <v>-3.53644732923278</v>
      </c>
    </row>
    <row r="147" spans="1:14" x14ac:dyDescent="0.3">
      <c r="A147" s="1">
        <v>38910</v>
      </c>
      <c r="B147">
        <v>67.525000000000006</v>
      </c>
      <c r="D147">
        <f t="shared" si="20"/>
        <v>3</v>
      </c>
      <c r="E147" s="1">
        <f t="shared" si="21"/>
        <v>38903</v>
      </c>
      <c r="F147" s="1">
        <f t="shared" si="22"/>
        <v>38902</v>
      </c>
      <c r="G147" s="1">
        <f t="shared" si="23"/>
        <v>38901</v>
      </c>
      <c r="H147" s="1">
        <f t="shared" si="24"/>
        <v>38900</v>
      </c>
      <c r="I147" s="2">
        <f t="shared" si="25"/>
        <v>73.150000000000006</v>
      </c>
      <c r="K147" s="2">
        <f t="shared" si="26"/>
        <v>68.724999999999994</v>
      </c>
      <c r="L147" s="2">
        <f t="shared" si="27"/>
        <v>71.25</v>
      </c>
      <c r="M147" s="2">
        <f t="shared" si="28"/>
        <v>1.0367406329574391</v>
      </c>
      <c r="N147">
        <f t="shared" si="29"/>
        <v>-4.3932442690003439</v>
      </c>
    </row>
    <row r="148" spans="1:14" x14ac:dyDescent="0.3">
      <c r="A148" s="1">
        <v>38911</v>
      </c>
      <c r="B148">
        <v>68.900000000000006</v>
      </c>
      <c r="D148">
        <f t="shared" si="20"/>
        <v>4</v>
      </c>
      <c r="E148" s="1">
        <f t="shared" si="21"/>
        <v>38904</v>
      </c>
      <c r="F148" s="1">
        <f t="shared" si="22"/>
        <v>38903</v>
      </c>
      <c r="G148" s="1">
        <f t="shared" si="23"/>
        <v>38902</v>
      </c>
      <c r="H148" s="1">
        <f t="shared" si="24"/>
        <v>38901</v>
      </c>
      <c r="I148" s="2">
        <f t="shared" si="25"/>
        <v>73.325000000000003</v>
      </c>
      <c r="K148" s="2">
        <f t="shared" si="26"/>
        <v>68.724999999999994</v>
      </c>
      <c r="L148" s="2">
        <f t="shared" si="27"/>
        <v>71.25</v>
      </c>
      <c r="M148" s="2">
        <f t="shared" si="28"/>
        <v>1.0367406329574391</v>
      </c>
      <c r="N148">
        <f t="shared" si="29"/>
        <v>-2.6163651746451242</v>
      </c>
    </row>
    <row r="149" spans="1:14" x14ac:dyDescent="0.3">
      <c r="A149" s="1">
        <v>38912</v>
      </c>
      <c r="B149">
        <v>67.95</v>
      </c>
      <c r="D149">
        <f t="shared" si="20"/>
        <v>5</v>
      </c>
      <c r="E149" s="1">
        <f t="shared" si="21"/>
        <v>38905</v>
      </c>
      <c r="F149" s="1">
        <f t="shared" si="22"/>
        <v>38904</v>
      </c>
      <c r="G149" s="1">
        <f t="shared" si="23"/>
        <v>38903</v>
      </c>
      <c r="H149" s="1">
        <f t="shared" si="24"/>
        <v>38902</v>
      </c>
      <c r="I149" s="2">
        <f t="shared" si="25"/>
        <v>71.25</v>
      </c>
      <c r="K149" s="2">
        <f t="shared" si="26"/>
        <v>68.724999999999994</v>
      </c>
      <c r="L149" s="2">
        <f t="shared" si="27"/>
        <v>71.25</v>
      </c>
      <c r="M149" s="2">
        <f t="shared" si="28"/>
        <v>1.0367406329574391</v>
      </c>
      <c r="N149">
        <f t="shared" si="29"/>
        <v>-1.1340893454156462</v>
      </c>
    </row>
    <row r="150" spans="1:14" x14ac:dyDescent="0.3">
      <c r="A150" s="1">
        <v>38915</v>
      </c>
      <c r="B150">
        <v>68.424999999999997</v>
      </c>
      <c r="D150">
        <f t="shared" si="20"/>
        <v>1</v>
      </c>
      <c r="E150" s="1">
        <f t="shared" si="21"/>
        <v>38908</v>
      </c>
      <c r="F150" s="1">
        <f t="shared" si="22"/>
        <v>38907</v>
      </c>
      <c r="G150" s="1">
        <f t="shared" si="23"/>
        <v>38906</v>
      </c>
      <c r="H150" s="1">
        <f t="shared" si="24"/>
        <v>38905</v>
      </c>
      <c r="I150" s="2">
        <f t="shared" si="25"/>
        <v>67.55</v>
      </c>
      <c r="K150" s="2">
        <f t="shared" si="26"/>
        <v>0</v>
      </c>
      <c r="L150" s="2">
        <f t="shared" si="27"/>
        <v>0</v>
      </c>
      <c r="M150" s="2">
        <f t="shared" si="28"/>
        <v>1</v>
      </c>
      <c r="N150">
        <f t="shared" si="29"/>
        <v>1.2870190520534956</v>
      </c>
    </row>
    <row r="151" spans="1:14" x14ac:dyDescent="0.3">
      <c r="A151" s="1">
        <v>38916</v>
      </c>
      <c r="B151">
        <v>68.2</v>
      </c>
      <c r="D151">
        <f t="shared" si="20"/>
        <v>2</v>
      </c>
      <c r="E151" s="1">
        <f t="shared" si="21"/>
        <v>38909</v>
      </c>
      <c r="F151" s="1">
        <f t="shared" si="22"/>
        <v>38908</v>
      </c>
      <c r="G151" s="1">
        <f t="shared" si="23"/>
        <v>38907</v>
      </c>
      <c r="H151" s="1">
        <f t="shared" si="24"/>
        <v>38906</v>
      </c>
      <c r="I151" s="2">
        <f t="shared" si="25"/>
        <v>67.849999999999994</v>
      </c>
      <c r="K151" s="2">
        <f t="shared" si="26"/>
        <v>0</v>
      </c>
      <c r="L151" s="2">
        <f t="shared" si="27"/>
        <v>0</v>
      </c>
      <c r="M151" s="2">
        <f t="shared" si="28"/>
        <v>1</v>
      </c>
      <c r="N151">
        <f t="shared" si="29"/>
        <v>0.51451785685384366</v>
      </c>
    </row>
    <row r="152" spans="1:14" x14ac:dyDescent="0.3">
      <c r="A152" s="1">
        <v>38917</v>
      </c>
      <c r="B152">
        <v>67.8</v>
      </c>
      <c r="D152">
        <f t="shared" si="20"/>
        <v>3</v>
      </c>
      <c r="E152" s="1">
        <f t="shared" si="21"/>
        <v>38910</v>
      </c>
      <c r="F152" s="1">
        <f t="shared" si="22"/>
        <v>38909</v>
      </c>
      <c r="G152" s="1">
        <f t="shared" si="23"/>
        <v>38908</v>
      </c>
      <c r="H152" s="1">
        <f t="shared" si="24"/>
        <v>38907</v>
      </c>
      <c r="I152" s="2">
        <f t="shared" si="25"/>
        <v>67.525000000000006</v>
      </c>
      <c r="K152" s="2">
        <f t="shared" si="26"/>
        <v>0</v>
      </c>
      <c r="L152" s="2">
        <f t="shared" si="27"/>
        <v>0</v>
      </c>
      <c r="M152" s="2">
        <f t="shared" si="28"/>
        <v>1</v>
      </c>
      <c r="N152">
        <f t="shared" si="29"/>
        <v>0.40642952676704158</v>
      </c>
    </row>
    <row r="153" spans="1:14" x14ac:dyDescent="0.3">
      <c r="A153" s="1">
        <v>38918</v>
      </c>
      <c r="B153">
        <v>67.400000000000006</v>
      </c>
      <c r="D153">
        <f t="shared" si="20"/>
        <v>4</v>
      </c>
      <c r="E153" s="1">
        <f t="shared" si="21"/>
        <v>38911</v>
      </c>
      <c r="F153" s="1">
        <f t="shared" si="22"/>
        <v>38910</v>
      </c>
      <c r="G153" s="1">
        <f t="shared" si="23"/>
        <v>38909</v>
      </c>
      <c r="H153" s="1">
        <f t="shared" si="24"/>
        <v>38908</v>
      </c>
      <c r="I153" s="2">
        <f t="shared" si="25"/>
        <v>68.900000000000006</v>
      </c>
      <c r="K153" s="2">
        <f t="shared" si="26"/>
        <v>0</v>
      </c>
      <c r="L153" s="2">
        <f t="shared" si="27"/>
        <v>0</v>
      </c>
      <c r="M153" s="2">
        <f t="shared" si="28"/>
        <v>1</v>
      </c>
      <c r="N153">
        <f t="shared" si="29"/>
        <v>-2.2011160101351575</v>
      </c>
    </row>
    <row r="154" spans="1:14" x14ac:dyDescent="0.3">
      <c r="A154" s="1">
        <v>38919</v>
      </c>
      <c r="B154">
        <v>67.375</v>
      </c>
      <c r="D154">
        <f t="shared" si="20"/>
        <v>5</v>
      </c>
      <c r="E154" s="1">
        <f t="shared" si="21"/>
        <v>38912</v>
      </c>
      <c r="F154" s="1">
        <f t="shared" si="22"/>
        <v>38911</v>
      </c>
      <c r="G154" s="1">
        <f t="shared" si="23"/>
        <v>38910</v>
      </c>
      <c r="H154" s="1">
        <f t="shared" si="24"/>
        <v>38909</v>
      </c>
      <c r="I154" s="2">
        <f t="shared" si="25"/>
        <v>67.95</v>
      </c>
      <c r="K154" s="2">
        <f t="shared" si="26"/>
        <v>0</v>
      </c>
      <c r="L154" s="2">
        <f t="shared" si="27"/>
        <v>0</v>
      </c>
      <c r="M154" s="2">
        <f t="shared" si="28"/>
        <v>1</v>
      </c>
      <c r="N154">
        <f t="shared" si="29"/>
        <v>-0.84981113679915743</v>
      </c>
    </row>
    <row r="155" spans="1:14" x14ac:dyDescent="0.3">
      <c r="A155" s="1">
        <v>38922</v>
      </c>
      <c r="B155">
        <v>67.7</v>
      </c>
      <c r="D155">
        <f t="shared" si="20"/>
        <v>1</v>
      </c>
      <c r="E155" s="1">
        <f t="shared" si="21"/>
        <v>38915</v>
      </c>
      <c r="F155" s="1">
        <f t="shared" si="22"/>
        <v>38914</v>
      </c>
      <c r="G155" s="1">
        <f t="shared" si="23"/>
        <v>38913</v>
      </c>
      <c r="H155" s="1">
        <f t="shared" si="24"/>
        <v>38912</v>
      </c>
      <c r="I155" s="2">
        <f t="shared" si="25"/>
        <v>68.424999999999997</v>
      </c>
      <c r="K155" s="2">
        <f t="shared" si="26"/>
        <v>0</v>
      </c>
      <c r="L155" s="2">
        <f t="shared" si="27"/>
        <v>0</v>
      </c>
      <c r="M155" s="2">
        <f t="shared" si="28"/>
        <v>1</v>
      </c>
      <c r="N155">
        <f t="shared" si="29"/>
        <v>-1.0652075008513391</v>
      </c>
    </row>
    <row r="156" spans="1:14" x14ac:dyDescent="0.3">
      <c r="A156" s="1">
        <v>38923</v>
      </c>
      <c r="B156">
        <v>66.924999999999997</v>
      </c>
      <c r="D156">
        <f t="shared" si="20"/>
        <v>2</v>
      </c>
      <c r="E156" s="1">
        <f t="shared" si="21"/>
        <v>38916</v>
      </c>
      <c r="F156" s="1">
        <f t="shared" si="22"/>
        <v>38915</v>
      </c>
      <c r="G156" s="1">
        <f t="shared" si="23"/>
        <v>38914</v>
      </c>
      <c r="H156" s="1">
        <f t="shared" si="24"/>
        <v>38913</v>
      </c>
      <c r="I156" s="2">
        <f t="shared" si="25"/>
        <v>68.2</v>
      </c>
      <c r="K156" s="2">
        <f t="shared" si="26"/>
        <v>0</v>
      </c>
      <c r="L156" s="2">
        <f t="shared" si="27"/>
        <v>0</v>
      </c>
      <c r="M156" s="2">
        <f t="shared" si="28"/>
        <v>1</v>
      </c>
      <c r="N156">
        <f t="shared" si="29"/>
        <v>-1.8871975443000306</v>
      </c>
    </row>
    <row r="157" spans="1:14" x14ac:dyDescent="0.3">
      <c r="A157" s="1">
        <v>38924</v>
      </c>
      <c r="B157">
        <v>67.099999999999994</v>
      </c>
      <c r="D157">
        <f t="shared" si="20"/>
        <v>3</v>
      </c>
      <c r="E157" s="1">
        <f t="shared" si="21"/>
        <v>38917</v>
      </c>
      <c r="F157" s="1">
        <f t="shared" si="22"/>
        <v>38916</v>
      </c>
      <c r="G157" s="1">
        <f t="shared" si="23"/>
        <v>38915</v>
      </c>
      <c r="H157" s="1">
        <f t="shared" si="24"/>
        <v>38914</v>
      </c>
      <c r="I157" s="2">
        <f t="shared" si="25"/>
        <v>67.8</v>
      </c>
      <c r="K157" s="2">
        <f t="shared" si="26"/>
        <v>0</v>
      </c>
      <c r="L157" s="2">
        <f t="shared" si="27"/>
        <v>0</v>
      </c>
      <c r="M157" s="2">
        <f t="shared" si="28"/>
        <v>1</v>
      </c>
      <c r="N157">
        <f t="shared" si="29"/>
        <v>-1.0378150968713866</v>
      </c>
    </row>
    <row r="158" spans="1:14" x14ac:dyDescent="0.3">
      <c r="A158" s="1">
        <v>38925</v>
      </c>
      <c r="B158">
        <v>67.775000000000006</v>
      </c>
      <c r="D158">
        <f t="shared" si="20"/>
        <v>4</v>
      </c>
      <c r="E158" s="1">
        <f t="shared" si="21"/>
        <v>38918</v>
      </c>
      <c r="F158" s="1">
        <f t="shared" si="22"/>
        <v>38917</v>
      </c>
      <c r="G158" s="1">
        <f t="shared" si="23"/>
        <v>38916</v>
      </c>
      <c r="H158" s="1">
        <f t="shared" si="24"/>
        <v>38915</v>
      </c>
      <c r="I158" s="2">
        <f t="shared" si="25"/>
        <v>67.400000000000006</v>
      </c>
      <c r="K158" s="2">
        <f t="shared" si="26"/>
        <v>0</v>
      </c>
      <c r="L158" s="2">
        <f t="shared" si="27"/>
        <v>0</v>
      </c>
      <c r="M158" s="2">
        <f t="shared" si="28"/>
        <v>1</v>
      </c>
      <c r="N158">
        <f t="shared" si="29"/>
        <v>0.55483774664679397</v>
      </c>
    </row>
    <row r="159" spans="1:14" x14ac:dyDescent="0.3">
      <c r="A159" s="1">
        <v>38926</v>
      </c>
      <c r="B159">
        <v>68.650000000000006</v>
      </c>
      <c r="D159">
        <f t="shared" si="20"/>
        <v>5</v>
      </c>
      <c r="E159" s="1">
        <f t="shared" si="21"/>
        <v>38919</v>
      </c>
      <c r="F159" s="1">
        <f t="shared" si="22"/>
        <v>38918</v>
      </c>
      <c r="G159" s="1">
        <f t="shared" si="23"/>
        <v>38917</v>
      </c>
      <c r="H159" s="1">
        <f t="shared" si="24"/>
        <v>38916</v>
      </c>
      <c r="I159" s="2">
        <f t="shared" si="25"/>
        <v>67.375</v>
      </c>
      <c r="K159" s="2">
        <f t="shared" si="26"/>
        <v>0</v>
      </c>
      <c r="L159" s="2">
        <f t="shared" si="27"/>
        <v>0</v>
      </c>
      <c r="M159" s="2">
        <f t="shared" si="28"/>
        <v>1</v>
      </c>
      <c r="N159">
        <f t="shared" si="29"/>
        <v>1.8747102984818915</v>
      </c>
    </row>
    <row r="160" spans="1:14" x14ac:dyDescent="0.3">
      <c r="A160" s="1">
        <v>38929</v>
      </c>
      <c r="B160">
        <v>68.55</v>
      </c>
      <c r="D160">
        <f t="shared" si="20"/>
        <v>1</v>
      </c>
      <c r="E160" s="1">
        <f t="shared" si="21"/>
        <v>38922</v>
      </c>
      <c r="F160" s="1">
        <f t="shared" si="22"/>
        <v>38921</v>
      </c>
      <c r="G160" s="1">
        <f t="shared" si="23"/>
        <v>38920</v>
      </c>
      <c r="H160" s="1">
        <f t="shared" si="24"/>
        <v>38919</v>
      </c>
      <c r="I160" s="2">
        <f t="shared" si="25"/>
        <v>67.7</v>
      </c>
      <c r="K160" s="2">
        <f t="shared" si="26"/>
        <v>0</v>
      </c>
      <c r="L160" s="2">
        <f t="shared" si="27"/>
        <v>0</v>
      </c>
      <c r="M160" s="2">
        <f t="shared" si="28"/>
        <v>1</v>
      </c>
      <c r="N160">
        <f t="shared" si="29"/>
        <v>1.2477226090093967</v>
      </c>
    </row>
    <row r="161" spans="1:14" x14ac:dyDescent="0.3">
      <c r="A161" s="1">
        <v>38930</v>
      </c>
      <c r="B161">
        <v>68.599999999999994</v>
      </c>
      <c r="D161">
        <f t="shared" si="20"/>
        <v>2</v>
      </c>
      <c r="E161" s="1">
        <f t="shared" si="21"/>
        <v>38923</v>
      </c>
      <c r="F161" s="1">
        <f t="shared" si="22"/>
        <v>38922</v>
      </c>
      <c r="G161" s="1">
        <f t="shared" si="23"/>
        <v>38921</v>
      </c>
      <c r="H161" s="1">
        <f t="shared" si="24"/>
        <v>38920</v>
      </c>
      <c r="I161" s="2">
        <f t="shared" si="25"/>
        <v>66.924999999999997</v>
      </c>
      <c r="K161" s="2">
        <f t="shared" si="26"/>
        <v>0</v>
      </c>
      <c r="L161" s="2">
        <f t="shared" si="27"/>
        <v>0</v>
      </c>
      <c r="M161" s="2">
        <f t="shared" si="28"/>
        <v>1</v>
      </c>
      <c r="N161">
        <f t="shared" si="29"/>
        <v>2.4719945325423289</v>
      </c>
    </row>
    <row r="162" spans="1:14" x14ac:dyDescent="0.3">
      <c r="A162" s="1">
        <v>38931</v>
      </c>
      <c r="B162">
        <v>69.375</v>
      </c>
      <c r="D162">
        <f t="shared" si="20"/>
        <v>3</v>
      </c>
      <c r="E162" s="1">
        <f t="shared" si="21"/>
        <v>38924</v>
      </c>
      <c r="F162" s="1">
        <f t="shared" si="22"/>
        <v>38923</v>
      </c>
      <c r="G162" s="1">
        <f t="shared" si="23"/>
        <v>38922</v>
      </c>
      <c r="H162" s="1">
        <f t="shared" si="24"/>
        <v>38921</v>
      </c>
      <c r="I162" s="2">
        <f t="shared" si="25"/>
        <v>67.099999999999994</v>
      </c>
      <c r="K162" s="2">
        <f t="shared" si="26"/>
        <v>0</v>
      </c>
      <c r="L162" s="2">
        <f t="shared" si="27"/>
        <v>0</v>
      </c>
      <c r="M162" s="2">
        <f t="shared" si="28"/>
        <v>1</v>
      </c>
      <c r="N162">
        <f t="shared" si="29"/>
        <v>3.3342528088962515</v>
      </c>
    </row>
    <row r="163" spans="1:14" x14ac:dyDescent="0.3">
      <c r="A163" s="1">
        <v>38932</v>
      </c>
      <c r="B163">
        <v>69</v>
      </c>
      <c r="D163">
        <f t="shared" si="20"/>
        <v>4</v>
      </c>
      <c r="E163" s="1">
        <f t="shared" si="21"/>
        <v>38925</v>
      </c>
      <c r="F163" s="1">
        <f t="shared" si="22"/>
        <v>38924</v>
      </c>
      <c r="G163" s="1">
        <f t="shared" si="23"/>
        <v>38923</v>
      </c>
      <c r="H163" s="1">
        <f t="shared" si="24"/>
        <v>38922</v>
      </c>
      <c r="I163" s="2">
        <f t="shared" si="25"/>
        <v>67.775000000000006</v>
      </c>
      <c r="K163" s="2">
        <f t="shared" si="26"/>
        <v>0</v>
      </c>
      <c r="L163" s="2">
        <f t="shared" si="27"/>
        <v>0</v>
      </c>
      <c r="M163" s="2">
        <f t="shared" si="28"/>
        <v>1</v>
      </c>
      <c r="N163">
        <f t="shared" si="29"/>
        <v>1.7913109212530076</v>
      </c>
    </row>
    <row r="164" spans="1:14" x14ac:dyDescent="0.3">
      <c r="A164" s="1">
        <v>38933</v>
      </c>
      <c r="B164">
        <v>69.974999999999994</v>
      </c>
      <c r="D164">
        <f t="shared" si="20"/>
        <v>5</v>
      </c>
      <c r="E164" s="1">
        <f t="shared" si="21"/>
        <v>38926</v>
      </c>
      <c r="F164" s="1">
        <f t="shared" si="22"/>
        <v>38925</v>
      </c>
      <c r="G164" s="1">
        <f t="shared" si="23"/>
        <v>38924</v>
      </c>
      <c r="H164" s="1">
        <f t="shared" si="24"/>
        <v>38923</v>
      </c>
      <c r="I164" s="2">
        <f t="shared" si="25"/>
        <v>68.650000000000006</v>
      </c>
      <c r="K164" s="2">
        <f t="shared" si="26"/>
        <v>0</v>
      </c>
      <c r="L164" s="2">
        <f t="shared" si="27"/>
        <v>0</v>
      </c>
      <c r="M164" s="2">
        <f t="shared" si="28"/>
        <v>1</v>
      </c>
      <c r="N164">
        <f t="shared" si="29"/>
        <v>1.9116903187537053</v>
      </c>
    </row>
    <row r="165" spans="1:14" x14ac:dyDescent="0.3">
      <c r="A165" s="1">
        <v>38936</v>
      </c>
      <c r="B165">
        <v>71.424999999999997</v>
      </c>
      <c r="D165">
        <f t="shared" si="20"/>
        <v>1</v>
      </c>
      <c r="E165" s="1">
        <f t="shared" si="21"/>
        <v>38929</v>
      </c>
      <c r="F165" s="1">
        <f t="shared" si="22"/>
        <v>38928</v>
      </c>
      <c r="G165" s="1">
        <f t="shared" si="23"/>
        <v>38927</v>
      </c>
      <c r="H165" s="1">
        <f t="shared" si="24"/>
        <v>38926</v>
      </c>
      <c r="I165" s="2">
        <f t="shared" si="25"/>
        <v>68.55</v>
      </c>
      <c r="K165" s="2">
        <f t="shared" si="26"/>
        <v>0</v>
      </c>
      <c r="L165" s="2">
        <f t="shared" si="27"/>
        <v>0</v>
      </c>
      <c r="M165" s="2">
        <f t="shared" si="28"/>
        <v>1</v>
      </c>
      <c r="N165">
        <f t="shared" si="29"/>
        <v>4.1084542108513329</v>
      </c>
    </row>
    <row r="166" spans="1:14" x14ac:dyDescent="0.3">
      <c r="A166" s="1">
        <v>38937</v>
      </c>
      <c r="B166">
        <v>71.424999999999997</v>
      </c>
      <c r="D166">
        <f t="shared" si="20"/>
        <v>2</v>
      </c>
      <c r="E166" s="1">
        <f t="shared" si="21"/>
        <v>38930</v>
      </c>
      <c r="F166" s="1">
        <f t="shared" si="22"/>
        <v>38929</v>
      </c>
      <c r="G166" s="1">
        <f t="shared" si="23"/>
        <v>38928</v>
      </c>
      <c r="H166" s="1">
        <f t="shared" si="24"/>
        <v>38927</v>
      </c>
      <c r="I166" s="2">
        <f t="shared" si="25"/>
        <v>68.599999999999994</v>
      </c>
      <c r="K166" s="2">
        <f t="shared" si="26"/>
        <v>0</v>
      </c>
      <c r="L166" s="2">
        <f t="shared" si="27"/>
        <v>0</v>
      </c>
      <c r="M166" s="2">
        <f t="shared" si="28"/>
        <v>1</v>
      </c>
      <c r="N166">
        <f t="shared" si="29"/>
        <v>4.0355413384997281</v>
      </c>
    </row>
    <row r="167" spans="1:14" x14ac:dyDescent="0.3">
      <c r="A167" s="1">
        <v>38938</v>
      </c>
      <c r="B167">
        <v>70.75</v>
      </c>
      <c r="C167">
        <v>62.65</v>
      </c>
      <c r="D167">
        <f t="shared" si="20"/>
        <v>3</v>
      </c>
      <c r="E167" s="1">
        <f t="shared" si="21"/>
        <v>38931</v>
      </c>
      <c r="F167" s="1">
        <f t="shared" si="22"/>
        <v>38930</v>
      </c>
      <c r="G167" s="1">
        <f t="shared" si="23"/>
        <v>38929</v>
      </c>
      <c r="H167" s="1">
        <f t="shared" si="24"/>
        <v>38928</v>
      </c>
      <c r="I167" s="2">
        <f t="shared" si="25"/>
        <v>69.375</v>
      </c>
      <c r="K167" s="2">
        <f t="shared" si="26"/>
        <v>0</v>
      </c>
      <c r="L167" s="2">
        <f t="shared" si="27"/>
        <v>0</v>
      </c>
      <c r="M167" s="2">
        <f t="shared" si="28"/>
        <v>1</v>
      </c>
      <c r="N167">
        <f t="shared" si="29"/>
        <v>1.9625964456748444</v>
      </c>
    </row>
    <row r="168" spans="1:14" x14ac:dyDescent="0.3">
      <c r="A168" s="1">
        <v>38939</v>
      </c>
      <c r="B168">
        <v>64.400000000000006</v>
      </c>
      <c r="D168">
        <f t="shared" si="20"/>
        <v>4</v>
      </c>
      <c r="E168" s="1">
        <f t="shared" si="21"/>
        <v>38932</v>
      </c>
      <c r="F168" s="1">
        <f t="shared" si="22"/>
        <v>38931</v>
      </c>
      <c r="G168" s="1">
        <f t="shared" si="23"/>
        <v>38930</v>
      </c>
      <c r="H168" s="1">
        <f t="shared" si="24"/>
        <v>38929</v>
      </c>
      <c r="I168" s="2">
        <f t="shared" si="25"/>
        <v>69</v>
      </c>
      <c r="J168">
        <v>62.65</v>
      </c>
      <c r="K168" s="2">
        <f t="shared" si="26"/>
        <v>62.65</v>
      </c>
      <c r="L168" s="2">
        <f t="shared" si="27"/>
        <v>70.75</v>
      </c>
      <c r="M168" s="2">
        <f t="shared" si="28"/>
        <v>1.1292897047086992</v>
      </c>
      <c r="N168">
        <f t="shared" si="29"/>
        <v>5.2595983694318349</v>
      </c>
    </row>
    <row r="169" spans="1:14" x14ac:dyDescent="0.3">
      <c r="A169" s="1">
        <v>38940</v>
      </c>
      <c r="B169">
        <v>64.5</v>
      </c>
      <c r="D169">
        <f t="shared" si="20"/>
        <v>5</v>
      </c>
      <c r="E169" s="1">
        <f t="shared" si="21"/>
        <v>38933</v>
      </c>
      <c r="F169" s="1">
        <f t="shared" si="22"/>
        <v>38932</v>
      </c>
      <c r="G169" s="1">
        <f t="shared" si="23"/>
        <v>38931</v>
      </c>
      <c r="H169" s="1">
        <f t="shared" si="24"/>
        <v>38930</v>
      </c>
      <c r="I169" s="2">
        <f t="shared" si="25"/>
        <v>69.974999999999994</v>
      </c>
      <c r="K169" s="2">
        <f t="shared" si="26"/>
        <v>62.65</v>
      </c>
      <c r="L169" s="2">
        <f t="shared" si="27"/>
        <v>70.75</v>
      </c>
      <c r="M169" s="2">
        <f t="shared" si="28"/>
        <v>1.1292897047086992</v>
      </c>
      <c r="N169">
        <f t="shared" si="29"/>
        <v>4.0116043581479435</v>
      </c>
    </row>
    <row r="170" spans="1:14" x14ac:dyDescent="0.3">
      <c r="A170" s="1">
        <v>38943</v>
      </c>
      <c r="B170">
        <v>64.5</v>
      </c>
      <c r="D170">
        <f t="shared" si="20"/>
        <v>1</v>
      </c>
      <c r="E170" s="1">
        <f t="shared" si="21"/>
        <v>38936</v>
      </c>
      <c r="F170" s="1">
        <f t="shared" si="22"/>
        <v>38935</v>
      </c>
      <c r="G170" s="1">
        <f t="shared" si="23"/>
        <v>38934</v>
      </c>
      <c r="H170" s="1">
        <f t="shared" si="24"/>
        <v>38933</v>
      </c>
      <c r="I170" s="2">
        <f t="shared" si="25"/>
        <v>71.424999999999997</v>
      </c>
      <c r="K170" s="2">
        <f t="shared" si="26"/>
        <v>62.65</v>
      </c>
      <c r="L170" s="2">
        <f t="shared" si="27"/>
        <v>70.75</v>
      </c>
      <c r="M170" s="2">
        <f t="shared" si="28"/>
        <v>1.1292897047086992</v>
      </c>
      <c r="N170">
        <f t="shared" si="29"/>
        <v>1.9606130866159799</v>
      </c>
    </row>
    <row r="171" spans="1:14" x14ac:dyDescent="0.3">
      <c r="A171" s="1">
        <v>38944</v>
      </c>
      <c r="B171">
        <v>63.15</v>
      </c>
      <c r="D171">
        <f t="shared" si="20"/>
        <v>2</v>
      </c>
      <c r="E171" s="1">
        <f t="shared" si="21"/>
        <v>38937</v>
      </c>
      <c r="F171" s="1">
        <f t="shared" si="22"/>
        <v>38936</v>
      </c>
      <c r="G171" s="1">
        <f t="shared" si="23"/>
        <v>38935</v>
      </c>
      <c r="H171" s="1">
        <f t="shared" si="24"/>
        <v>38934</v>
      </c>
      <c r="I171" s="2">
        <f t="shared" si="25"/>
        <v>71.424999999999997</v>
      </c>
      <c r="K171" s="2">
        <f t="shared" si="26"/>
        <v>62.65</v>
      </c>
      <c r="L171" s="2">
        <f t="shared" si="27"/>
        <v>70.75</v>
      </c>
      <c r="M171" s="2">
        <f t="shared" si="28"/>
        <v>1.1292897047086992</v>
      </c>
      <c r="N171">
        <f t="shared" si="29"/>
        <v>-0.15462441390669282</v>
      </c>
    </row>
    <row r="172" spans="1:14" x14ac:dyDescent="0.3">
      <c r="A172" s="1">
        <v>38945</v>
      </c>
      <c r="B172">
        <v>64.775000000000006</v>
      </c>
      <c r="D172">
        <f t="shared" si="20"/>
        <v>3</v>
      </c>
      <c r="E172" s="1">
        <f t="shared" si="21"/>
        <v>38938</v>
      </c>
      <c r="F172" s="1">
        <f t="shared" si="22"/>
        <v>38937</v>
      </c>
      <c r="G172" s="1">
        <f t="shared" si="23"/>
        <v>38936</v>
      </c>
      <c r="H172" s="1">
        <f t="shared" si="24"/>
        <v>38935</v>
      </c>
      <c r="I172" s="2">
        <f t="shared" si="25"/>
        <v>70.75</v>
      </c>
      <c r="K172" s="2">
        <f t="shared" si="26"/>
        <v>62.65</v>
      </c>
      <c r="L172" s="2">
        <f t="shared" si="27"/>
        <v>70.75</v>
      </c>
      <c r="M172" s="2">
        <f t="shared" si="28"/>
        <v>1.1292897047086992</v>
      </c>
      <c r="N172">
        <f t="shared" si="29"/>
        <v>3.3356045106096439</v>
      </c>
    </row>
    <row r="173" spans="1:14" x14ac:dyDescent="0.3">
      <c r="A173" s="1">
        <v>38946</v>
      </c>
      <c r="B173">
        <v>65.724999999999994</v>
      </c>
      <c r="D173">
        <f t="shared" si="20"/>
        <v>4</v>
      </c>
      <c r="E173" s="1">
        <f t="shared" si="21"/>
        <v>38939</v>
      </c>
      <c r="F173" s="1">
        <f t="shared" si="22"/>
        <v>38938</v>
      </c>
      <c r="G173" s="1">
        <f t="shared" si="23"/>
        <v>38937</v>
      </c>
      <c r="H173" s="1">
        <f t="shared" si="24"/>
        <v>38936</v>
      </c>
      <c r="I173" s="2">
        <f t="shared" si="25"/>
        <v>64.400000000000006</v>
      </c>
      <c r="K173" s="2">
        <f t="shared" si="26"/>
        <v>0</v>
      </c>
      <c r="L173" s="2">
        <f t="shared" si="27"/>
        <v>0</v>
      </c>
      <c r="M173" s="2">
        <f t="shared" si="28"/>
        <v>1</v>
      </c>
      <c r="N173">
        <f t="shared" si="29"/>
        <v>2.0365737505636763</v>
      </c>
    </row>
    <row r="174" spans="1:14" x14ac:dyDescent="0.3">
      <c r="A174" s="1">
        <v>38947</v>
      </c>
      <c r="B174">
        <v>66.325000000000003</v>
      </c>
      <c r="D174">
        <f t="shared" si="20"/>
        <v>5</v>
      </c>
      <c r="E174" s="1">
        <f t="shared" si="21"/>
        <v>38940</v>
      </c>
      <c r="F174" s="1">
        <f t="shared" si="22"/>
        <v>38939</v>
      </c>
      <c r="G174" s="1">
        <f t="shared" si="23"/>
        <v>38938</v>
      </c>
      <c r="H174" s="1">
        <f t="shared" si="24"/>
        <v>38937</v>
      </c>
      <c r="I174" s="2">
        <f t="shared" si="25"/>
        <v>64.5</v>
      </c>
      <c r="K174" s="2">
        <f t="shared" si="26"/>
        <v>0</v>
      </c>
      <c r="L174" s="2">
        <f t="shared" si="27"/>
        <v>0</v>
      </c>
      <c r="M174" s="2">
        <f t="shared" si="28"/>
        <v>1</v>
      </c>
      <c r="N174">
        <f t="shared" si="29"/>
        <v>2.7901676222076506</v>
      </c>
    </row>
    <row r="175" spans="1:14" x14ac:dyDescent="0.3">
      <c r="A175" s="1">
        <v>38950</v>
      </c>
      <c r="B175">
        <v>67.05</v>
      </c>
      <c r="D175">
        <f t="shared" si="20"/>
        <v>1</v>
      </c>
      <c r="E175" s="1">
        <f t="shared" si="21"/>
        <v>38943</v>
      </c>
      <c r="F175" s="1">
        <f t="shared" si="22"/>
        <v>38942</v>
      </c>
      <c r="G175" s="1">
        <f t="shared" si="23"/>
        <v>38941</v>
      </c>
      <c r="H175" s="1">
        <f t="shared" si="24"/>
        <v>38940</v>
      </c>
      <c r="I175" s="2">
        <f t="shared" si="25"/>
        <v>64.5</v>
      </c>
      <c r="K175" s="2">
        <f t="shared" si="26"/>
        <v>0</v>
      </c>
      <c r="L175" s="2">
        <f t="shared" si="27"/>
        <v>0</v>
      </c>
      <c r="M175" s="2">
        <f t="shared" si="28"/>
        <v>1</v>
      </c>
      <c r="N175">
        <f t="shared" si="29"/>
        <v>3.8773385925960664</v>
      </c>
    </row>
    <row r="176" spans="1:14" x14ac:dyDescent="0.3">
      <c r="A176" s="1">
        <v>38951</v>
      </c>
      <c r="B176">
        <v>67</v>
      </c>
      <c r="D176">
        <f t="shared" si="20"/>
        <v>2</v>
      </c>
      <c r="E176" s="1">
        <f t="shared" si="21"/>
        <v>38944</v>
      </c>
      <c r="F176" s="1">
        <f t="shared" si="22"/>
        <v>38943</v>
      </c>
      <c r="G176" s="1">
        <f t="shared" si="23"/>
        <v>38942</v>
      </c>
      <c r="H176" s="1">
        <f t="shared" si="24"/>
        <v>38941</v>
      </c>
      <c r="I176" s="2">
        <f t="shared" si="25"/>
        <v>63.15</v>
      </c>
      <c r="K176" s="2">
        <f t="shared" si="26"/>
        <v>0</v>
      </c>
      <c r="L176" s="2">
        <f t="shared" si="27"/>
        <v>0</v>
      </c>
      <c r="M176" s="2">
        <f t="shared" si="28"/>
        <v>1</v>
      </c>
      <c r="N176">
        <f t="shared" si="29"/>
        <v>5.9179770594465992</v>
      </c>
    </row>
    <row r="177" spans="1:14" x14ac:dyDescent="0.3">
      <c r="A177" s="1">
        <v>38952</v>
      </c>
      <c r="B177">
        <v>66.174999999999997</v>
      </c>
      <c r="D177">
        <f t="shared" si="20"/>
        <v>3</v>
      </c>
      <c r="E177" s="1">
        <f t="shared" si="21"/>
        <v>38945</v>
      </c>
      <c r="F177" s="1">
        <f t="shared" si="22"/>
        <v>38944</v>
      </c>
      <c r="G177" s="1">
        <f t="shared" si="23"/>
        <v>38943</v>
      </c>
      <c r="H177" s="1">
        <f t="shared" si="24"/>
        <v>38942</v>
      </c>
      <c r="I177" s="2">
        <f t="shared" si="25"/>
        <v>64.775000000000006</v>
      </c>
      <c r="K177" s="2">
        <f t="shared" si="26"/>
        <v>0</v>
      </c>
      <c r="L177" s="2">
        <f t="shared" si="27"/>
        <v>0</v>
      </c>
      <c r="M177" s="2">
        <f t="shared" si="28"/>
        <v>1</v>
      </c>
      <c r="N177">
        <f t="shared" si="29"/>
        <v>2.1383021664991122</v>
      </c>
    </row>
    <row r="178" spans="1:14" x14ac:dyDescent="0.3">
      <c r="A178" s="1">
        <v>38953</v>
      </c>
      <c r="B178">
        <v>66.424999999999997</v>
      </c>
      <c r="D178">
        <f t="shared" si="20"/>
        <v>4</v>
      </c>
      <c r="E178" s="1">
        <f t="shared" si="21"/>
        <v>38946</v>
      </c>
      <c r="F178" s="1">
        <f t="shared" si="22"/>
        <v>38945</v>
      </c>
      <c r="G178" s="1">
        <f t="shared" si="23"/>
        <v>38944</v>
      </c>
      <c r="H178" s="1">
        <f t="shared" si="24"/>
        <v>38943</v>
      </c>
      <c r="I178" s="2">
        <f t="shared" si="25"/>
        <v>65.724999999999994</v>
      </c>
      <c r="K178" s="2">
        <f t="shared" si="26"/>
        <v>0</v>
      </c>
      <c r="L178" s="2">
        <f t="shared" si="27"/>
        <v>0</v>
      </c>
      <c r="M178" s="2">
        <f t="shared" si="28"/>
        <v>1</v>
      </c>
      <c r="N178">
        <f t="shared" si="29"/>
        <v>1.0594121029932402</v>
      </c>
    </row>
    <row r="179" spans="1:14" x14ac:dyDescent="0.3">
      <c r="A179" s="1">
        <v>38954</v>
      </c>
      <c r="B179">
        <v>65.025000000000006</v>
      </c>
      <c r="D179">
        <f t="shared" si="20"/>
        <v>5</v>
      </c>
      <c r="E179" s="1">
        <f t="shared" si="21"/>
        <v>38947</v>
      </c>
      <c r="F179" s="1">
        <f t="shared" si="22"/>
        <v>38946</v>
      </c>
      <c r="G179" s="1">
        <f t="shared" si="23"/>
        <v>38945</v>
      </c>
      <c r="H179" s="1">
        <f t="shared" si="24"/>
        <v>38944</v>
      </c>
      <c r="I179" s="2">
        <f t="shared" si="25"/>
        <v>66.325000000000003</v>
      </c>
      <c r="K179" s="2">
        <f t="shared" si="26"/>
        <v>0</v>
      </c>
      <c r="L179" s="2">
        <f t="shared" si="27"/>
        <v>0</v>
      </c>
      <c r="M179" s="2">
        <f t="shared" si="28"/>
        <v>1</v>
      </c>
      <c r="N179">
        <f t="shared" si="29"/>
        <v>-1.9795088689088036</v>
      </c>
    </row>
    <row r="180" spans="1:14" x14ac:dyDescent="0.3">
      <c r="A180" s="1">
        <v>38957</v>
      </c>
      <c r="B180">
        <v>65.400000000000006</v>
      </c>
      <c r="D180">
        <f t="shared" si="20"/>
        <v>1</v>
      </c>
      <c r="E180" s="1">
        <f t="shared" si="21"/>
        <v>38950</v>
      </c>
      <c r="F180" s="1">
        <f t="shared" si="22"/>
        <v>38949</v>
      </c>
      <c r="G180" s="1">
        <f t="shared" si="23"/>
        <v>38948</v>
      </c>
      <c r="H180" s="1">
        <f t="shared" si="24"/>
        <v>38947</v>
      </c>
      <c r="I180" s="2">
        <f t="shared" si="25"/>
        <v>67.05</v>
      </c>
      <c r="K180" s="2">
        <f t="shared" si="26"/>
        <v>0</v>
      </c>
      <c r="L180" s="2">
        <f t="shared" si="27"/>
        <v>0</v>
      </c>
      <c r="M180" s="2">
        <f t="shared" si="28"/>
        <v>1</v>
      </c>
      <c r="N180">
        <f t="shared" si="29"/>
        <v>-2.4916351264534438</v>
      </c>
    </row>
    <row r="181" spans="1:14" x14ac:dyDescent="0.3">
      <c r="A181" s="1">
        <v>38958</v>
      </c>
      <c r="B181">
        <v>65.375</v>
      </c>
      <c r="D181">
        <f t="shared" si="20"/>
        <v>2</v>
      </c>
      <c r="E181" s="1">
        <f t="shared" si="21"/>
        <v>38951</v>
      </c>
      <c r="F181" s="1">
        <f t="shared" si="22"/>
        <v>38950</v>
      </c>
      <c r="G181" s="1">
        <f t="shared" si="23"/>
        <v>38949</v>
      </c>
      <c r="H181" s="1">
        <f t="shared" si="24"/>
        <v>38948</v>
      </c>
      <c r="I181" s="2">
        <f t="shared" si="25"/>
        <v>67</v>
      </c>
      <c r="K181" s="2">
        <f t="shared" si="26"/>
        <v>0</v>
      </c>
      <c r="L181" s="2">
        <f t="shared" si="27"/>
        <v>0</v>
      </c>
      <c r="M181" s="2">
        <f t="shared" si="28"/>
        <v>1</v>
      </c>
      <c r="N181">
        <f t="shared" si="29"/>
        <v>-2.4552697005879072</v>
      </c>
    </row>
    <row r="182" spans="1:14" x14ac:dyDescent="0.3">
      <c r="A182" s="1">
        <v>38959</v>
      </c>
      <c r="B182">
        <v>66.599999999999994</v>
      </c>
      <c r="D182">
        <f t="shared" si="20"/>
        <v>3</v>
      </c>
      <c r="E182" s="1">
        <f t="shared" si="21"/>
        <v>38952</v>
      </c>
      <c r="F182" s="1">
        <f t="shared" si="22"/>
        <v>38951</v>
      </c>
      <c r="G182" s="1">
        <f t="shared" si="23"/>
        <v>38950</v>
      </c>
      <c r="H182" s="1">
        <f t="shared" si="24"/>
        <v>38949</v>
      </c>
      <c r="I182" s="2">
        <f t="shared" si="25"/>
        <v>66.174999999999997</v>
      </c>
      <c r="K182" s="2">
        <f t="shared" si="26"/>
        <v>0</v>
      </c>
      <c r="L182" s="2">
        <f t="shared" si="27"/>
        <v>0</v>
      </c>
      <c r="M182" s="2">
        <f t="shared" si="28"/>
        <v>1</v>
      </c>
      <c r="N182">
        <f t="shared" si="29"/>
        <v>0.64018294331783376</v>
      </c>
    </row>
    <row r="183" spans="1:14" x14ac:dyDescent="0.3">
      <c r="A183" s="1">
        <v>38960</v>
      </c>
      <c r="B183">
        <v>66.900000000000006</v>
      </c>
      <c r="D183">
        <f t="shared" si="20"/>
        <v>4</v>
      </c>
      <c r="E183" s="1">
        <f t="shared" si="21"/>
        <v>38953</v>
      </c>
      <c r="F183" s="1">
        <f t="shared" si="22"/>
        <v>38952</v>
      </c>
      <c r="G183" s="1">
        <f t="shared" si="23"/>
        <v>38951</v>
      </c>
      <c r="H183" s="1">
        <f t="shared" si="24"/>
        <v>38950</v>
      </c>
      <c r="I183" s="2">
        <f t="shared" si="25"/>
        <v>66.424999999999997</v>
      </c>
      <c r="K183" s="2">
        <f t="shared" si="26"/>
        <v>0</v>
      </c>
      <c r="L183" s="2">
        <f t="shared" si="27"/>
        <v>0</v>
      </c>
      <c r="M183" s="2">
        <f t="shared" si="28"/>
        <v>1</v>
      </c>
      <c r="N183">
        <f t="shared" si="29"/>
        <v>0.71254754883057714</v>
      </c>
    </row>
    <row r="184" spans="1:14" x14ac:dyDescent="0.3">
      <c r="A184" s="1">
        <v>38961</v>
      </c>
      <c r="B184">
        <v>66.55</v>
      </c>
      <c r="D184">
        <f t="shared" si="20"/>
        <v>5</v>
      </c>
      <c r="E184" s="1">
        <f t="shared" si="21"/>
        <v>38954</v>
      </c>
      <c r="F184" s="1">
        <f t="shared" si="22"/>
        <v>38953</v>
      </c>
      <c r="G184" s="1">
        <f t="shared" si="23"/>
        <v>38952</v>
      </c>
      <c r="H184" s="1">
        <f t="shared" si="24"/>
        <v>38951</v>
      </c>
      <c r="I184" s="2">
        <f t="shared" si="25"/>
        <v>65.025000000000006</v>
      </c>
      <c r="K184" s="2">
        <f t="shared" si="26"/>
        <v>0</v>
      </c>
      <c r="L184" s="2">
        <f t="shared" si="27"/>
        <v>0</v>
      </c>
      <c r="M184" s="2">
        <f t="shared" si="28"/>
        <v>1</v>
      </c>
      <c r="N184">
        <f t="shared" si="29"/>
        <v>2.3181733506405293</v>
      </c>
    </row>
    <row r="185" spans="1:14" x14ac:dyDescent="0.3">
      <c r="A185" s="1">
        <v>38965</v>
      </c>
      <c r="B185">
        <v>68.075000000000003</v>
      </c>
      <c r="D185">
        <f t="shared" si="20"/>
        <v>2</v>
      </c>
      <c r="E185" s="1">
        <f t="shared" si="21"/>
        <v>38958</v>
      </c>
      <c r="F185" s="1">
        <f t="shared" si="22"/>
        <v>38957</v>
      </c>
      <c r="G185" s="1">
        <f t="shared" si="23"/>
        <v>38956</v>
      </c>
      <c r="H185" s="1">
        <f t="shared" si="24"/>
        <v>38955</v>
      </c>
      <c r="I185" s="2">
        <f t="shared" si="25"/>
        <v>65.375</v>
      </c>
      <c r="K185" s="2">
        <f t="shared" si="26"/>
        <v>0</v>
      </c>
      <c r="L185" s="2">
        <f t="shared" si="27"/>
        <v>0</v>
      </c>
      <c r="M185" s="2">
        <f t="shared" si="28"/>
        <v>1</v>
      </c>
      <c r="N185">
        <f t="shared" si="29"/>
        <v>4.0470116174736352</v>
      </c>
    </row>
    <row r="186" spans="1:14" x14ac:dyDescent="0.3">
      <c r="A186" s="1">
        <v>38966</v>
      </c>
      <c r="B186">
        <v>67.825000000000003</v>
      </c>
      <c r="D186">
        <f t="shared" si="20"/>
        <v>3</v>
      </c>
      <c r="E186" s="1">
        <f t="shared" si="21"/>
        <v>38959</v>
      </c>
      <c r="F186" s="1">
        <f t="shared" si="22"/>
        <v>38958</v>
      </c>
      <c r="G186" s="1">
        <f t="shared" si="23"/>
        <v>38957</v>
      </c>
      <c r="H186" s="1">
        <f t="shared" si="24"/>
        <v>38956</v>
      </c>
      <c r="I186" s="2">
        <f t="shared" si="25"/>
        <v>66.599999999999994</v>
      </c>
      <c r="K186" s="2">
        <f t="shared" si="26"/>
        <v>0</v>
      </c>
      <c r="L186" s="2">
        <f t="shared" si="27"/>
        <v>0</v>
      </c>
      <c r="M186" s="2">
        <f t="shared" si="28"/>
        <v>1</v>
      </c>
      <c r="N186">
        <f t="shared" si="29"/>
        <v>1.8226280998652113</v>
      </c>
    </row>
    <row r="187" spans="1:14" x14ac:dyDescent="0.3">
      <c r="A187" s="1">
        <v>38967</v>
      </c>
      <c r="B187">
        <v>67.075000000000003</v>
      </c>
      <c r="D187">
        <f t="shared" si="20"/>
        <v>4</v>
      </c>
      <c r="E187" s="1">
        <f t="shared" si="21"/>
        <v>38960</v>
      </c>
      <c r="F187" s="1">
        <f t="shared" si="22"/>
        <v>38959</v>
      </c>
      <c r="G187" s="1">
        <f t="shared" si="23"/>
        <v>38958</v>
      </c>
      <c r="H187" s="1">
        <f t="shared" si="24"/>
        <v>38957</v>
      </c>
      <c r="I187" s="2">
        <f t="shared" si="25"/>
        <v>66.900000000000006</v>
      </c>
      <c r="K187" s="2">
        <f t="shared" si="26"/>
        <v>0</v>
      </c>
      <c r="L187" s="2">
        <f t="shared" si="27"/>
        <v>0</v>
      </c>
      <c r="M187" s="2">
        <f t="shared" si="28"/>
        <v>1</v>
      </c>
      <c r="N187">
        <f t="shared" si="29"/>
        <v>0.26124291775049852</v>
      </c>
    </row>
    <row r="188" spans="1:14" x14ac:dyDescent="0.3">
      <c r="A188" s="1">
        <v>38968</v>
      </c>
      <c r="B188">
        <v>66.55</v>
      </c>
      <c r="D188">
        <f t="shared" si="20"/>
        <v>5</v>
      </c>
      <c r="E188" s="1">
        <f t="shared" si="21"/>
        <v>38961</v>
      </c>
      <c r="F188" s="1">
        <f t="shared" si="22"/>
        <v>38960</v>
      </c>
      <c r="G188" s="1">
        <f t="shared" si="23"/>
        <v>38959</v>
      </c>
      <c r="H188" s="1">
        <f t="shared" si="24"/>
        <v>38958</v>
      </c>
      <c r="I188" s="2">
        <f t="shared" si="25"/>
        <v>66.55</v>
      </c>
      <c r="K188" s="2">
        <f t="shared" si="26"/>
        <v>0</v>
      </c>
      <c r="L188" s="2">
        <f t="shared" si="27"/>
        <v>0</v>
      </c>
      <c r="M188" s="2">
        <f t="shared" si="28"/>
        <v>1</v>
      </c>
      <c r="N188">
        <f t="shared" si="29"/>
        <v>0</v>
      </c>
    </row>
    <row r="189" spans="1:14" x14ac:dyDescent="0.3">
      <c r="A189" s="1">
        <v>38971</v>
      </c>
      <c r="B189">
        <v>67</v>
      </c>
      <c r="D189">
        <f t="shared" si="20"/>
        <v>1</v>
      </c>
      <c r="E189" s="1">
        <f t="shared" si="21"/>
        <v>38964</v>
      </c>
      <c r="F189" s="1">
        <f t="shared" si="22"/>
        <v>38963</v>
      </c>
      <c r="G189" s="1">
        <f t="shared" si="23"/>
        <v>38962</v>
      </c>
      <c r="H189" s="1">
        <f t="shared" si="24"/>
        <v>38961</v>
      </c>
      <c r="I189" s="2">
        <f t="shared" si="25"/>
        <v>66.55</v>
      </c>
      <c r="K189" s="2">
        <f t="shared" si="26"/>
        <v>0</v>
      </c>
      <c r="L189" s="2">
        <f t="shared" si="27"/>
        <v>0</v>
      </c>
      <c r="M189" s="2">
        <f t="shared" si="28"/>
        <v>1</v>
      </c>
      <c r="N189">
        <f t="shared" si="29"/>
        <v>0.67390745498455196</v>
      </c>
    </row>
    <row r="190" spans="1:14" x14ac:dyDescent="0.3">
      <c r="A190" s="1">
        <v>38972</v>
      </c>
      <c r="B190">
        <v>67.5</v>
      </c>
      <c r="D190">
        <f t="shared" si="20"/>
        <v>2</v>
      </c>
      <c r="E190" s="1">
        <f t="shared" si="21"/>
        <v>38965</v>
      </c>
      <c r="F190" s="1">
        <f t="shared" si="22"/>
        <v>38964</v>
      </c>
      <c r="G190" s="1">
        <f t="shared" si="23"/>
        <v>38963</v>
      </c>
      <c r="H190" s="1">
        <f t="shared" si="24"/>
        <v>38962</v>
      </c>
      <c r="I190" s="2">
        <f t="shared" si="25"/>
        <v>68.075000000000003</v>
      </c>
      <c r="K190" s="2">
        <f t="shared" si="26"/>
        <v>0</v>
      </c>
      <c r="L190" s="2">
        <f t="shared" si="27"/>
        <v>0</v>
      </c>
      <c r="M190" s="2">
        <f t="shared" si="28"/>
        <v>1</v>
      </c>
      <c r="N190">
        <f t="shared" si="29"/>
        <v>-0.84824406813392239</v>
      </c>
    </row>
    <row r="191" spans="1:14" x14ac:dyDescent="0.3">
      <c r="A191" s="1">
        <v>38973</v>
      </c>
      <c r="B191">
        <v>65.924999999999997</v>
      </c>
      <c r="D191">
        <f t="shared" si="20"/>
        <v>3</v>
      </c>
      <c r="E191" s="1">
        <f t="shared" si="21"/>
        <v>38966</v>
      </c>
      <c r="F191" s="1">
        <f t="shared" si="22"/>
        <v>38965</v>
      </c>
      <c r="G191" s="1">
        <f t="shared" si="23"/>
        <v>38964</v>
      </c>
      <c r="H191" s="1">
        <f t="shared" si="24"/>
        <v>38963</v>
      </c>
      <c r="I191" s="2">
        <f t="shared" si="25"/>
        <v>67.825000000000003</v>
      </c>
      <c r="K191" s="2">
        <f t="shared" si="26"/>
        <v>0</v>
      </c>
      <c r="L191" s="2">
        <f t="shared" si="27"/>
        <v>0</v>
      </c>
      <c r="M191" s="2">
        <f t="shared" si="28"/>
        <v>1</v>
      </c>
      <c r="N191">
        <f t="shared" si="29"/>
        <v>-2.8413126305645129</v>
      </c>
    </row>
    <row r="192" spans="1:14" x14ac:dyDescent="0.3">
      <c r="A192" s="1">
        <v>38974</v>
      </c>
      <c r="B192">
        <v>64.75</v>
      </c>
      <c r="D192">
        <f t="shared" si="20"/>
        <v>4</v>
      </c>
      <c r="E192" s="1">
        <f t="shared" si="21"/>
        <v>38967</v>
      </c>
      <c r="F192" s="1">
        <f t="shared" si="22"/>
        <v>38966</v>
      </c>
      <c r="G192" s="1">
        <f t="shared" si="23"/>
        <v>38965</v>
      </c>
      <c r="H192" s="1">
        <f t="shared" si="24"/>
        <v>38964</v>
      </c>
      <c r="I192" s="2">
        <f t="shared" si="25"/>
        <v>67.075000000000003</v>
      </c>
      <c r="K192" s="2">
        <f t="shared" si="26"/>
        <v>0</v>
      </c>
      <c r="L192" s="2">
        <f t="shared" si="27"/>
        <v>0</v>
      </c>
      <c r="M192" s="2">
        <f t="shared" si="28"/>
        <v>1</v>
      </c>
      <c r="N192">
        <f t="shared" si="29"/>
        <v>-3.5277695732040737</v>
      </c>
    </row>
    <row r="193" spans="1:14" x14ac:dyDescent="0.3">
      <c r="A193" s="1">
        <v>38975</v>
      </c>
      <c r="B193">
        <v>66</v>
      </c>
      <c r="D193">
        <f t="shared" si="20"/>
        <v>5</v>
      </c>
      <c r="E193" s="1">
        <f t="shared" si="21"/>
        <v>38968</v>
      </c>
      <c r="F193" s="1">
        <f t="shared" si="22"/>
        <v>38967</v>
      </c>
      <c r="G193" s="1">
        <f t="shared" si="23"/>
        <v>38966</v>
      </c>
      <c r="H193" s="1">
        <f t="shared" si="24"/>
        <v>38965</v>
      </c>
      <c r="I193" s="2">
        <f t="shared" si="25"/>
        <v>66.55</v>
      </c>
      <c r="K193" s="2">
        <f t="shared" si="26"/>
        <v>0</v>
      </c>
      <c r="L193" s="2">
        <f t="shared" si="27"/>
        <v>0</v>
      </c>
      <c r="M193" s="2">
        <f t="shared" si="28"/>
        <v>1</v>
      </c>
      <c r="N193">
        <f t="shared" si="29"/>
        <v>-0.82988028146950654</v>
      </c>
    </row>
    <row r="194" spans="1:14" x14ac:dyDescent="0.3">
      <c r="A194" s="1">
        <v>38978</v>
      </c>
      <c r="B194">
        <v>64.7</v>
      </c>
      <c r="D194">
        <f t="shared" si="20"/>
        <v>1</v>
      </c>
      <c r="E194" s="1">
        <f t="shared" si="21"/>
        <v>38971</v>
      </c>
      <c r="F194" s="1">
        <f t="shared" si="22"/>
        <v>38970</v>
      </c>
      <c r="G194" s="1">
        <f t="shared" si="23"/>
        <v>38969</v>
      </c>
      <c r="H194" s="1">
        <f t="shared" si="24"/>
        <v>38968</v>
      </c>
      <c r="I194" s="2">
        <f t="shared" si="25"/>
        <v>67</v>
      </c>
      <c r="K194" s="2">
        <f t="shared" si="26"/>
        <v>0</v>
      </c>
      <c r="L194" s="2">
        <f t="shared" si="27"/>
        <v>0</v>
      </c>
      <c r="M194" s="2">
        <f t="shared" si="28"/>
        <v>1</v>
      </c>
      <c r="N194">
        <f t="shared" si="29"/>
        <v>-3.4931417884111147</v>
      </c>
    </row>
    <row r="195" spans="1:14" x14ac:dyDescent="0.3">
      <c r="A195" s="1">
        <v>38979</v>
      </c>
      <c r="B195">
        <v>64.924999999999997</v>
      </c>
      <c r="D195">
        <f t="shared" ref="D195:D258" si="30">WEEKDAY(A195,2)</f>
        <v>2</v>
      </c>
      <c r="E195" s="1">
        <f t="shared" si="21"/>
        <v>38972</v>
      </c>
      <c r="F195" s="1">
        <f t="shared" si="22"/>
        <v>38971</v>
      </c>
      <c r="G195" s="1">
        <f t="shared" si="23"/>
        <v>38970</v>
      </c>
      <c r="H195" s="1">
        <f t="shared" si="24"/>
        <v>38969</v>
      </c>
      <c r="I195" s="2">
        <f t="shared" si="25"/>
        <v>67.5</v>
      </c>
      <c r="K195" s="2">
        <f t="shared" si="26"/>
        <v>0</v>
      </c>
      <c r="L195" s="2">
        <f t="shared" si="27"/>
        <v>0</v>
      </c>
      <c r="M195" s="2">
        <f t="shared" si="28"/>
        <v>1</v>
      </c>
      <c r="N195">
        <f t="shared" si="29"/>
        <v>-3.8894840329672005</v>
      </c>
    </row>
    <row r="196" spans="1:14" x14ac:dyDescent="0.3">
      <c r="A196" s="1">
        <v>38980</v>
      </c>
      <c r="B196">
        <v>64.174999999999997</v>
      </c>
      <c r="D196">
        <f t="shared" si="30"/>
        <v>3</v>
      </c>
      <c r="E196" s="1">
        <f t="shared" si="21"/>
        <v>38973</v>
      </c>
      <c r="F196" s="1">
        <f t="shared" si="22"/>
        <v>38972</v>
      </c>
      <c r="G196" s="1">
        <f t="shared" si="23"/>
        <v>38971</v>
      </c>
      <c r="H196" s="1">
        <f t="shared" si="24"/>
        <v>38970</v>
      </c>
      <c r="I196" s="2">
        <f t="shared" si="25"/>
        <v>65.924999999999997</v>
      </c>
      <c r="K196" s="2">
        <f t="shared" si="26"/>
        <v>0</v>
      </c>
      <c r="L196" s="2">
        <f t="shared" si="27"/>
        <v>0</v>
      </c>
      <c r="M196" s="2">
        <f t="shared" si="28"/>
        <v>1</v>
      </c>
      <c r="N196">
        <f t="shared" si="29"/>
        <v>-2.6904005482146318</v>
      </c>
    </row>
    <row r="197" spans="1:14" x14ac:dyDescent="0.3">
      <c r="A197" s="1">
        <v>38981</v>
      </c>
      <c r="B197">
        <v>63.85</v>
      </c>
      <c r="D197">
        <f t="shared" si="30"/>
        <v>4</v>
      </c>
      <c r="E197" s="1">
        <f t="shared" si="21"/>
        <v>38974</v>
      </c>
      <c r="F197" s="1">
        <f t="shared" si="22"/>
        <v>38973</v>
      </c>
      <c r="G197" s="1">
        <f t="shared" si="23"/>
        <v>38972</v>
      </c>
      <c r="H197" s="1">
        <f t="shared" si="24"/>
        <v>38971</v>
      </c>
      <c r="I197" s="2">
        <f t="shared" si="25"/>
        <v>64.75</v>
      </c>
      <c r="K197" s="2">
        <f t="shared" si="26"/>
        <v>0</v>
      </c>
      <c r="L197" s="2">
        <f t="shared" si="27"/>
        <v>0</v>
      </c>
      <c r="M197" s="2">
        <f t="shared" si="28"/>
        <v>1</v>
      </c>
      <c r="N197">
        <f t="shared" si="29"/>
        <v>-1.3997118101098849</v>
      </c>
    </row>
    <row r="198" spans="1:14" x14ac:dyDescent="0.3">
      <c r="A198" s="1">
        <v>38982</v>
      </c>
      <c r="B198">
        <v>62.65</v>
      </c>
      <c r="D198">
        <f t="shared" si="30"/>
        <v>5</v>
      </c>
      <c r="E198" s="1">
        <f t="shared" si="21"/>
        <v>38975</v>
      </c>
      <c r="F198" s="1">
        <f t="shared" si="22"/>
        <v>38974</v>
      </c>
      <c r="G198" s="1">
        <f t="shared" si="23"/>
        <v>38973</v>
      </c>
      <c r="H198" s="1">
        <f t="shared" si="24"/>
        <v>38972</v>
      </c>
      <c r="I198" s="2">
        <f t="shared" si="25"/>
        <v>66</v>
      </c>
      <c r="K198" s="2">
        <f t="shared" si="26"/>
        <v>0</v>
      </c>
      <c r="L198" s="2">
        <f t="shared" si="27"/>
        <v>0</v>
      </c>
      <c r="M198" s="2">
        <f t="shared" si="28"/>
        <v>1</v>
      </c>
      <c r="N198">
        <f t="shared" si="29"/>
        <v>-5.209106068434826</v>
      </c>
    </row>
    <row r="199" spans="1:14" x14ac:dyDescent="0.3">
      <c r="A199" s="1">
        <v>38985</v>
      </c>
      <c r="B199">
        <v>62.125</v>
      </c>
      <c r="D199">
        <f t="shared" si="30"/>
        <v>1</v>
      </c>
      <c r="E199" s="1">
        <f t="shared" si="21"/>
        <v>38978</v>
      </c>
      <c r="F199" s="1">
        <f t="shared" si="22"/>
        <v>38977</v>
      </c>
      <c r="G199" s="1">
        <f t="shared" si="23"/>
        <v>38976</v>
      </c>
      <c r="H199" s="1">
        <f t="shared" si="24"/>
        <v>38975</v>
      </c>
      <c r="I199" s="2">
        <f t="shared" si="25"/>
        <v>64.7</v>
      </c>
      <c r="K199" s="2">
        <f t="shared" si="26"/>
        <v>0</v>
      </c>
      <c r="L199" s="2">
        <f t="shared" si="27"/>
        <v>0</v>
      </c>
      <c r="M199" s="2">
        <f t="shared" si="28"/>
        <v>1</v>
      </c>
      <c r="N199">
        <f t="shared" si="29"/>
        <v>-4.0612717090062098</v>
      </c>
    </row>
    <row r="200" spans="1:14" x14ac:dyDescent="0.3">
      <c r="A200" s="1">
        <v>38986</v>
      </c>
      <c r="B200">
        <v>62.15</v>
      </c>
      <c r="D200">
        <f t="shared" si="30"/>
        <v>2</v>
      </c>
      <c r="E200" s="1">
        <f t="shared" ref="E200:E263" si="31">A200-7</f>
        <v>38979</v>
      </c>
      <c r="F200" s="1">
        <f t="shared" ref="F200:F263" si="32">E200-1</f>
        <v>38978</v>
      </c>
      <c r="G200" s="1">
        <f t="shared" ref="G200:G263" si="33">E200-2</f>
        <v>38977</v>
      </c>
      <c r="H200" s="1">
        <f t="shared" ref="H200:H263" si="34">E200-3</f>
        <v>38976</v>
      </c>
      <c r="I200" s="2">
        <f t="shared" si="25"/>
        <v>64.924999999999997</v>
      </c>
      <c r="K200" s="2">
        <f t="shared" si="26"/>
        <v>0</v>
      </c>
      <c r="L200" s="2">
        <f t="shared" si="27"/>
        <v>0</v>
      </c>
      <c r="M200" s="2">
        <f t="shared" si="28"/>
        <v>1</v>
      </c>
      <c r="N200">
        <f t="shared" si="29"/>
        <v>-4.368193959209199</v>
      </c>
    </row>
    <row r="201" spans="1:14" x14ac:dyDescent="0.3">
      <c r="A201" s="1">
        <v>38987</v>
      </c>
      <c r="B201">
        <v>62.15</v>
      </c>
      <c r="D201">
        <f t="shared" si="30"/>
        <v>3</v>
      </c>
      <c r="E201" s="1">
        <f t="shared" si="31"/>
        <v>38980</v>
      </c>
      <c r="F201" s="1">
        <f t="shared" si="32"/>
        <v>38979</v>
      </c>
      <c r="G201" s="1">
        <f t="shared" si="33"/>
        <v>38978</v>
      </c>
      <c r="H201" s="1">
        <f t="shared" si="34"/>
        <v>38977</v>
      </c>
      <c r="I201" s="2">
        <f t="shared" ref="I201:I264" si="35">IF(SUMIFS($B$2:$B$3569,$A$2:$A$3569,"="&amp;E201)=0,IF(SUMIFS($B$2:$B$3569,$A$2:$A$3569,"="&amp;F201)=0,IF(SUMIFS($B$2:$B$3569,$A$2:$A$3569,"="&amp;G201)=0,SUMIFS($B$2:$B$3569,$A$2:$A$3569,"="&amp;H201),SUMIFS($B$2:$B$3569,$A$2:$A$3569,"="&amp;G201)),SUMIFS($B$2:$B$3569,$A$2:$A$3569,"="&amp;F201)),SUMIFS($B$2:$B$3569,$A$2:$A$3569,"="&amp;E201))</f>
        <v>64.174999999999997</v>
      </c>
      <c r="K201" s="2">
        <f t="shared" ref="K201:K264" si="36">SUMIFS($J$2:$J$3569,$A$2:$A$3569,"&gt;"&amp;E201,$A$2:$A$3569,"&lt;="&amp;A201)</f>
        <v>0</v>
      </c>
      <c r="L201" s="2">
        <f t="shared" ref="L201:L264" si="37">IF(K201&lt;&gt;0,LOOKUP(K201,C195:C201,B195:B201),0)</f>
        <v>0</v>
      </c>
      <c r="M201" s="2">
        <f t="shared" ref="M201:M264" si="38">IF(K201&lt;&gt;0,L201/K201,1)</f>
        <v>1</v>
      </c>
      <c r="N201">
        <f t="shared" ref="N201:N264" si="39">LN(B201*M201/I201)*100</f>
        <v>-3.2062908800484022</v>
      </c>
    </row>
    <row r="202" spans="1:14" x14ac:dyDescent="0.3">
      <c r="A202" s="1">
        <v>38988</v>
      </c>
      <c r="B202">
        <v>62.55</v>
      </c>
      <c r="D202">
        <f t="shared" si="30"/>
        <v>4</v>
      </c>
      <c r="E202" s="1">
        <f t="shared" si="31"/>
        <v>38981</v>
      </c>
      <c r="F202" s="1">
        <f t="shared" si="32"/>
        <v>38980</v>
      </c>
      <c r="G202" s="1">
        <f t="shared" si="33"/>
        <v>38979</v>
      </c>
      <c r="H202" s="1">
        <f t="shared" si="34"/>
        <v>38978</v>
      </c>
      <c r="I202" s="2">
        <f t="shared" si="35"/>
        <v>63.85</v>
      </c>
      <c r="K202" s="2">
        <f t="shared" si="36"/>
        <v>0</v>
      </c>
      <c r="L202" s="2">
        <f t="shared" si="37"/>
        <v>0</v>
      </c>
      <c r="M202" s="2">
        <f t="shared" si="38"/>
        <v>1</v>
      </c>
      <c r="N202">
        <f t="shared" si="39"/>
        <v>-2.0570345565628245</v>
      </c>
    </row>
    <row r="203" spans="1:14" x14ac:dyDescent="0.3">
      <c r="A203" s="1">
        <v>38989</v>
      </c>
      <c r="B203">
        <v>63.625</v>
      </c>
      <c r="D203">
        <f t="shared" si="30"/>
        <v>5</v>
      </c>
      <c r="E203" s="1">
        <f t="shared" si="31"/>
        <v>38982</v>
      </c>
      <c r="F203" s="1">
        <f t="shared" si="32"/>
        <v>38981</v>
      </c>
      <c r="G203" s="1">
        <f t="shared" si="33"/>
        <v>38980</v>
      </c>
      <c r="H203" s="1">
        <f t="shared" si="34"/>
        <v>38979</v>
      </c>
      <c r="I203" s="2">
        <f t="shared" si="35"/>
        <v>62.65</v>
      </c>
      <c r="K203" s="2">
        <f t="shared" si="36"/>
        <v>0</v>
      </c>
      <c r="L203" s="2">
        <f t="shared" si="37"/>
        <v>0</v>
      </c>
      <c r="M203" s="2">
        <f t="shared" si="38"/>
        <v>1</v>
      </c>
      <c r="N203">
        <f t="shared" si="39"/>
        <v>1.5442793528609424</v>
      </c>
    </row>
    <row r="204" spans="1:14" x14ac:dyDescent="0.3">
      <c r="A204" s="1">
        <v>38992</v>
      </c>
      <c r="B204">
        <v>64.25</v>
      </c>
      <c r="D204">
        <f t="shared" si="30"/>
        <v>1</v>
      </c>
      <c r="E204" s="1">
        <f t="shared" si="31"/>
        <v>38985</v>
      </c>
      <c r="F204" s="1">
        <f t="shared" si="32"/>
        <v>38984</v>
      </c>
      <c r="G204" s="1">
        <f t="shared" si="33"/>
        <v>38983</v>
      </c>
      <c r="H204" s="1">
        <f t="shared" si="34"/>
        <v>38982</v>
      </c>
      <c r="I204" s="2">
        <f t="shared" si="35"/>
        <v>62.125</v>
      </c>
      <c r="K204" s="2">
        <f t="shared" si="36"/>
        <v>0</v>
      </c>
      <c r="L204" s="2">
        <f t="shared" si="37"/>
        <v>0</v>
      </c>
      <c r="M204" s="2">
        <f t="shared" si="38"/>
        <v>1</v>
      </c>
      <c r="N204">
        <f t="shared" si="39"/>
        <v>3.3633239358536278</v>
      </c>
    </row>
    <row r="205" spans="1:14" x14ac:dyDescent="0.3">
      <c r="A205" s="1">
        <v>38993</v>
      </c>
      <c r="B205">
        <v>64.5</v>
      </c>
      <c r="D205">
        <f t="shared" si="30"/>
        <v>2</v>
      </c>
      <c r="E205" s="1">
        <f t="shared" si="31"/>
        <v>38986</v>
      </c>
      <c r="F205" s="1">
        <f t="shared" si="32"/>
        <v>38985</v>
      </c>
      <c r="G205" s="1">
        <f t="shared" si="33"/>
        <v>38984</v>
      </c>
      <c r="H205" s="1">
        <f t="shared" si="34"/>
        <v>38983</v>
      </c>
      <c r="I205" s="2">
        <f t="shared" si="35"/>
        <v>62.15</v>
      </c>
      <c r="K205" s="2">
        <f t="shared" si="36"/>
        <v>0</v>
      </c>
      <c r="L205" s="2">
        <f t="shared" si="37"/>
        <v>0</v>
      </c>
      <c r="M205" s="2">
        <f t="shared" si="38"/>
        <v>1</v>
      </c>
      <c r="N205">
        <f t="shared" si="39"/>
        <v>3.7114405845006742</v>
      </c>
    </row>
    <row r="206" spans="1:14" x14ac:dyDescent="0.3">
      <c r="A206" s="1">
        <v>38994</v>
      </c>
      <c r="B206">
        <v>64.525000000000006</v>
      </c>
      <c r="D206">
        <f t="shared" si="30"/>
        <v>3</v>
      </c>
      <c r="E206" s="1">
        <f t="shared" si="31"/>
        <v>38987</v>
      </c>
      <c r="F206" s="1">
        <f t="shared" si="32"/>
        <v>38986</v>
      </c>
      <c r="G206" s="1">
        <f t="shared" si="33"/>
        <v>38985</v>
      </c>
      <c r="H206" s="1">
        <f t="shared" si="34"/>
        <v>38984</v>
      </c>
      <c r="I206" s="2">
        <f t="shared" si="35"/>
        <v>62.15</v>
      </c>
      <c r="K206" s="2">
        <f t="shared" si="36"/>
        <v>0</v>
      </c>
      <c r="L206" s="2">
        <f t="shared" si="37"/>
        <v>0</v>
      </c>
      <c r="M206" s="2">
        <f t="shared" si="38"/>
        <v>1</v>
      </c>
      <c r="N206">
        <f t="shared" si="39"/>
        <v>3.7501927647957607</v>
      </c>
    </row>
    <row r="207" spans="1:14" x14ac:dyDescent="0.3">
      <c r="A207" s="1">
        <v>38995</v>
      </c>
      <c r="B207">
        <v>65.349999999999994</v>
      </c>
      <c r="D207">
        <f t="shared" si="30"/>
        <v>4</v>
      </c>
      <c r="E207" s="1">
        <f t="shared" si="31"/>
        <v>38988</v>
      </c>
      <c r="F207" s="1">
        <f t="shared" si="32"/>
        <v>38987</v>
      </c>
      <c r="G207" s="1">
        <f t="shared" si="33"/>
        <v>38986</v>
      </c>
      <c r="H207" s="1">
        <f t="shared" si="34"/>
        <v>38985</v>
      </c>
      <c r="I207" s="2">
        <f t="shared" si="35"/>
        <v>62.55</v>
      </c>
      <c r="K207" s="2">
        <f t="shared" si="36"/>
        <v>0</v>
      </c>
      <c r="L207" s="2">
        <f t="shared" si="37"/>
        <v>0</v>
      </c>
      <c r="M207" s="2">
        <f t="shared" si="38"/>
        <v>1</v>
      </c>
      <c r="N207">
        <f t="shared" si="39"/>
        <v>4.3791203157310683</v>
      </c>
    </row>
    <row r="208" spans="1:14" x14ac:dyDescent="0.3">
      <c r="A208" s="1">
        <v>38996</v>
      </c>
      <c r="B208">
        <v>64.575000000000003</v>
      </c>
      <c r="D208">
        <f t="shared" si="30"/>
        <v>5</v>
      </c>
      <c r="E208" s="1">
        <f t="shared" si="31"/>
        <v>38989</v>
      </c>
      <c r="F208" s="1">
        <f t="shared" si="32"/>
        <v>38988</v>
      </c>
      <c r="G208" s="1">
        <f t="shared" si="33"/>
        <v>38987</v>
      </c>
      <c r="H208" s="1">
        <f t="shared" si="34"/>
        <v>38986</v>
      </c>
      <c r="I208" s="2">
        <f t="shared" si="35"/>
        <v>63.625</v>
      </c>
      <c r="K208" s="2">
        <f t="shared" si="36"/>
        <v>0</v>
      </c>
      <c r="L208" s="2">
        <f t="shared" si="37"/>
        <v>0</v>
      </c>
      <c r="M208" s="2">
        <f t="shared" si="38"/>
        <v>1</v>
      </c>
      <c r="N208">
        <f t="shared" si="39"/>
        <v>1.4820864111217327</v>
      </c>
    </row>
    <row r="209" spans="1:14" x14ac:dyDescent="0.3">
      <c r="A209" s="1">
        <v>38999</v>
      </c>
      <c r="B209">
        <v>64.349999999999994</v>
      </c>
      <c r="C209">
        <v>59.174999999999997</v>
      </c>
      <c r="D209">
        <f t="shared" si="30"/>
        <v>1</v>
      </c>
      <c r="E209" s="1">
        <f t="shared" si="31"/>
        <v>38992</v>
      </c>
      <c r="F209" s="1">
        <f t="shared" si="32"/>
        <v>38991</v>
      </c>
      <c r="G209" s="1">
        <f t="shared" si="33"/>
        <v>38990</v>
      </c>
      <c r="H209" s="1">
        <f t="shared" si="34"/>
        <v>38989</v>
      </c>
      <c r="I209" s="2">
        <f t="shared" si="35"/>
        <v>64.25</v>
      </c>
      <c r="K209" s="2">
        <f t="shared" si="36"/>
        <v>0</v>
      </c>
      <c r="L209" s="2">
        <f t="shared" si="37"/>
        <v>0</v>
      </c>
      <c r="M209" s="2">
        <f t="shared" si="38"/>
        <v>1</v>
      </c>
      <c r="N209">
        <f t="shared" si="39"/>
        <v>0.15552102668064843</v>
      </c>
    </row>
    <row r="210" spans="1:14" x14ac:dyDescent="0.3">
      <c r="A210" s="1">
        <v>39000</v>
      </c>
      <c r="B210">
        <v>59.25</v>
      </c>
      <c r="D210">
        <f t="shared" si="30"/>
        <v>2</v>
      </c>
      <c r="E210" s="1">
        <f t="shared" si="31"/>
        <v>38993</v>
      </c>
      <c r="F210" s="1">
        <f t="shared" si="32"/>
        <v>38992</v>
      </c>
      <c r="G210" s="1">
        <f t="shared" si="33"/>
        <v>38991</v>
      </c>
      <c r="H210" s="1">
        <f t="shared" si="34"/>
        <v>38990</v>
      </c>
      <c r="I210" s="2">
        <f t="shared" si="35"/>
        <v>64.5</v>
      </c>
      <c r="J210">
        <v>59.174999999999997</v>
      </c>
      <c r="K210" s="2">
        <f t="shared" si="36"/>
        <v>59.174999999999997</v>
      </c>
      <c r="L210" s="2">
        <f t="shared" si="37"/>
        <v>64.349999999999994</v>
      </c>
      <c r="M210" s="2">
        <f t="shared" si="38"/>
        <v>1.0874524714828897</v>
      </c>
      <c r="N210">
        <f t="shared" si="39"/>
        <v>-0.10616651443983643</v>
      </c>
    </row>
    <row r="211" spans="1:14" x14ac:dyDescent="0.3">
      <c r="A211" s="1">
        <v>39001</v>
      </c>
      <c r="B211">
        <v>59.825000000000003</v>
      </c>
      <c r="D211">
        <f t="shared" si="30"/>
        <v>3</v>
      </c>
      <c r="E211" s="1">
        <f t="shared" si="31"/>
        <v>38994</v>
      </c>
      <c r="F211" s="1">
        <f t="shared" si="32"/>
        <v>38993</v>
      </c>
      <c r="G211" s="1">
        <f t="shared" si="33"/>
        <v>38992</v>
      </c>
      <c r="H211" s="1">
        <f t="shared" si="34"/>
        <v>38991</v>
      </c>
      <c r="I211" s="2">
        <f t="shared" si="35"/>
        <v>64.525000000000006</v>
      </c>
      <c r="K211" s="2">
        <f t="shared" si="36"/>
        <v>59.174999999999997</v>
      </c>
      <c r="L211" s="2">
        <f t="shared" si="37"/>
        <v>64.349999999999994</v>
      </c>
      <c r="M211" s="2">
        <f t="shared" si="38"/>
        <v>1.0874524714828897</v>
      </c>
      <c r="N211">
        <f t="shared" si="39"/>
        <v>0.82086668318475442</v>
      </c>
    </row>
    <row r="212" spans="1:14" x14ac:dyDescent="0.3">
      <c r="A212" s="1">
        <v>39002</v>
      </c>
      <c r="B212">
        <v>61</v>
      </c>
      <c r="D212">
        <f t="shared" si="30"/>
        <v>4</v>
      </c>
      <c r="E212" s="1">
        <f t="shared" si="31"/>
        <v>38995</v>
      </c>
      <c r="F212" s="1">
        <f t="shared" si="32"/>
        <v>38994</v>
      </c>
      <c r="G212" s="1">
        <f t="shared" si="33"/>
        <v>38993</v>
      </c>
      <c r="H212" s="1">
        <f t="shared" si="34"/>
        <v>38992</v>
      </c>
      <c r="I212" s="2">
        <f t="shared" si="35"/>
        <v>65.349999999999994</v>
      </c>
      <c r="K212" s="2">
        <f t="shared" si="36"/>
        <v>59.174999999999997</v>
      </c>
      <c r="L212" s="2">
        <f t="shared" si="37"/>
        <v>64.349999999999994</v>
      </c>
      <c r="M212" s="2">
        <f t="shared" si="38"/>
        <v>1.0874524714828897</v>
      </c>
      <c r="N212">
        <f t="shared" si="39"/>
        <v>1.4954202745168415</v>
      </c>
    </row>
    <row r="213" spans="1:14" x14ac:dyDescent="0.3">
      <c r="A213" s="1">
        <v>39003</v>
      </c>
      <c r="B213">
        <v>61.05</v>
      </c>
      <c r="D213">
        <f t="shared" si="30"/>
        <v>5</v>
      </c>
      <c r="E213" s="1">
        <f t="shared" si="31"/>
        <v>38996</v>
      </c>
      <c r="F213" s="1">
        <f t="shared" si="32"/>
        <v>38995</v>
      </c>
      <c r="G213" s="1">
        <f t="shared" si="33"/>
        <v>38994</v>
      </c>
      <c r="H213" s="1">
        <f t="shared" si="34"/>
        <v>38993</v>
      </c>
      <c r="I213" s="2">
        <f t="shared" si="35"/>
        <v>64.575000000000003</v>
      </c>
      <c r="K213" s="2">
        <f t="shared" si="36"/>
        <v>59.174999999999997</v>
      </c>
      <c r="L213" s="2">
        <f t="shared" si="37"/>
        <v>64.349999999999994</v>
      </c>
      <c r="M213" s="2">
        <f t="shared" si="38"/>
        <v>1.0874524714828897</v>
      </c>
      <c r="N213">
        <f t="shared" si="39"/>
        <v>2.7703640216897401</v>
      </c>
    </row>
    <row r="214" spans="1:14" x14ac:dyDescent="0.3">
      <c r="A214" s="1">
        <v>39006</v>
      </c>
      <c r="B214">
        <v>60.8</v>
      </c>
      <c r="D214">
        <f t="shared" si="30"/>
        <v>1</v>
      </c>
      <c r="E214" s="1">
        <f t="shared" si="31"/>
        <v>38999</v>
      </c>
      <c r="F214" s="1">
        <f t="shared" si="32"/>
        <v>38998</v>
      </c>
      <c r="G214" s="1">
        <f t="shared" si="33"/>
        <v>38997</v>
      </c>
      <c r="H214" s="1">
        <f t="shared" si="34"/>
        <v>38996</v>
      </c>
      <c r="I214" s="2">
        <f t="shared" si="35"/>
        <v>64.349999999999994</v>
      </c>
      <c r="K214" s="2">
        <f t="shared" si="36"/>
        <v>59.174999999999997</v>
      </c>
      <c r="L214" s="2">
        <f t="shared" si="37"/>
        <v>64.349999999999994</v>
      </c>
      <c r="M214" s="2">
        <f t="shared" si="38"/>
        <v>1.0874524714828897</v>
      </c>
      <c r="N214">
        <f t="shared" si="39"/>
        <v>2.7090633572073695</v>
      </c>
    </row>
    <row r="215" spans="1:14" x14ac:dyDescent="0.3">
      <c r="A215" s="1">
        <v>39007</v>
      </c>
      <c r="B215">
        <v>59.725000000000001</v>
      </c>
      <c r="D215">
        <f t="shared" si="30"/>
        <v>2</v>
      </c>
      <c r="E215" s="1">
        <f t="shared" si="31"/>
        <v>39000</v>
      </c>
      <c r="F215" s="1">
        <f t="shared" si="32"/>
        <v>38999</v>
      </c>
      <c r="G215" s="1">
        <f t="shared" si="33"/>
        <v>38998</v>
      </c>
      <c r="H215" s="1">
        <f t="shared" si="34"/>
        <v>38997</v>
      </c>
      <c r="I215" s="2">
        <f t="shared" si="35"/>
        <v>59.25</v>
      </c>
      <c r="K215" s="2">
        <f t="shared" si="36"/>
        <v>0</v>
      </c>
      <c r="L215" s="2">
        <f t="shared" si="37"/>
        <v>0</v>
      </c>
      <c r="M215" s="2">
        <f t="shared" si="38"/>
        <v>1</v>
      </c>
      <c r="N215">
        <f t="shared" si="39"/>
        <v>0.79849131966326337</v>
      </c>
    </row>
    <row r="216" spans="1:14" x14ac:dyDescent="0.3">
      <c r="A216" s="1">
        <v>39008</v>
      </c>
      <c r="B216">
        <v>59.25</v>
      </c>
      <c r="D216">
        <f t="shared" si="30"/>
        <v>3</v>
      </c>
      <c r="E216" s="1">
        <f t="shared" si="31"/>
        <v>39001</v>
      </c>
      <c r="F216" s="1">
        <f t="shared" si="32"/>
        <v>39000</v>
      </c>
      <c r="G216" s="1">
        <f t="shared" si="33"/>
        <v>38999</v>
      </c>
      <c r="H216" s="1">
        <f t="shared" si="34"/>
        <v>38998</v>
      </c>
      <c r="I216" s="2">
        <f t="shared" si="35"/>
        <v>59.825000000000003</v>
      </c>
      <c r="K216" s="2">
        <f t="shared" si="36"/>
        <v>0</v>
      </c>
      <c r="L216" s="2">
        <f t="shared" si="37"/>
        <v>0</v>
      </c>
      <c r="M216" s="2">
        <f t="shared" si="38"/>
        <v>1</v>
      </c>
      <c r="N216">
        <f t="shared" si="39"/>
        <v>-0.96578537791965324</v>
      </c>
    </row>
    <row r="217" spans="1:14" x14ac:dyDescent="0.3">
      <c r="A217" s="1">
        <v>39009</v>
      </c>
      <c r="B217">
        <v>58.674999999999997</v>
      </c>
      <c r="D217">
        <f t="shared" si="30"/>
        <v>4</v>
      </c>
      <c r="E217" s="1">
        <f t="shared" si="31"/>
        <v>39002</v>
      </c>
      <c r="F217" s="1">
        <f t="shared" si="32"/>
        <v>39001</v>
      </c>
      <c r="G217" s="1">
        <f t="shared" si="33"/>
        <v>39000</v>
      </c>
      <c r="H217" s="1">
        <f t="shared" si="34"/>
        <v>38999</v>
      </c>
      <c r="I217" s="2">
        <f t="shared" si="35"/>
        <v>61</v>
      </c>
      <c r="K217" s="2">
        <f t="shared" si="36"/>
        <v>0</v>
      </c>
      <c r="L217" s="2">
        <f t="shared" si="37"/>
        <v>0</v>
      </c>
      <c r="M217" s="2">
        <f t="shared" si="38"/>
        <v>1</v>
      </c>
      <c r="N217">
        <f t="shared" si="39"/>
        <v>-3.8860122436224125</v>
      </c>
    </row>
    <row r="218" spans="1:14" x14ac:dyDescent="0.3">
      <c r="A218" s="1">
        <v>39010</v>
      </c>
      <c r="B218">
        <v>59.35</v>
      </c>
      <c r="D218">
        <f t="shared" si="30"/>
        <v>5</v>
      </c>
      <c r="E218" s="1">
        <f t="shared" si="31"/>
        <v>39003</v>
      </c>
      <c r="F218" s="1">
        <f t="shared" si="32"/>
        <v>39002</v>
      </c>
      <c r="G218" s="1">
        <f t="shared" si="33"/>
        <v>39001</v>
      </c>
      <c r="H218" s="1">
        <f t="shared" si="34"/>
        <v>39000</v>
      </c>
      <c r="I218" s="2">
        <f t="shared" si="35"/>
        <v>61.05</v>
      </c>
      <c r="K218" s="2">
        <f t="shared" si="36"/>
        <v>0</v>
      </c>
      <c r="L218" s="2">
        <f t="shared" si="37"/>
        <v>0</v>
      </c>
      <c r="M218" s="2">
        <f t="shared" si="38"/>
        <v>1</v>
      </c>
      <c r="N218">
        <f t="shared" si="39"/>
        <v>-2.8241079501036537</v>
      </c>
    </row>
    <row r="219" spans="1:14" x14ac:dyDescent="0.3">
      <c r="A219" s="1">
        <v>39013</v>
      </c>
      <c r="B219">
        <v>60.024999999999999</v>
      </c>
      <c r="D219">
        <f t="shared" si="30"/>
        <v>1</v>
      </c>
      <c r="E219" s="1">
        <f t="shared" si="31"/>
        <v>39006</v>
      </c>
      <c r="F219" s="1">
        <f t="shared" si="32"/>
        <v>39005</v>
      </c>
      <c r="G219" s="1">
        <f t="shared" si="33"/>
        <v>39004</v>
      </c>
      <c r="H219" s="1">
        <f t="shared" si="34"/>
        <v>39003</v>
      </c>
      <c r="I219" s="2">
        <f t="shared" si="35"/>
        <v>60.8</v>
      </c>
      <c r="K219" s="2">
        <f t="shared" si="36"/>
        <v>0</v>
      </c>
      <c r="L219" s="2">
        <f t="shared" si="37"/>
        <v>0</v>
      </c>
      <c r="M219" s="2">
        <f t="shared" si="38"/>
        <v>1</v>
      </c>
      <c r="N219">
        <f t="shared" si="39"/>
        <v>-1.2828646864804436</v>
      </c>
    </row>
    <row r="220" spans="1:14" x14ac:dyDescent="0.3">
      <c r="A220" s="1">
        <v>39014</v>
      </c>
      <c r="B220">
        <v>59.85</v>
      </c>
      <c r="D220">
        <f t="shared" si="30"/>
        <v>2</v>
      </c>
      <c r="E220" s="1">
        <f t="shared" si="31"/>
        <v>39007</v>
      </c>
      <c r="F220" s="1">
        <f t="shared" si="32"/>
        <v>39006</v>
      </c>
      <c r="G220" s="1">
        <f t="shared" si="33"/>
        <v>39005</v>
      </c>
      <c r="H220" s="1">
        <f t="shared" si="34"/>
        <v>39004</v>
      </c>
      <c r="I220" s="2">
        <f t="shared" si="35"/>
        <v>59.725000000000001</v>
      </c>
      <c r="K220" s="2">
        <f t="shared" si="36"/>
        <v>0</v>
      </c>
      <c r="L220" s="2">
        <f t="shared" si="37"/>
        <v>0</v>
      </c>
      <c r="M220" s="2">
        <f t="shared" si="38"/>
        <v>1</v>
      </c>
      <c r="N220">
        <f t="shared" si="39"/>
        <v>0.20907387921089132</v>
      </c>
    </row>
    <row r="221" spans="1:14" x14ac:dyDescent="0.3">
      <c r="A221" s="1">
        <v>39015</v>
      </c>
      <c r="B221">
        <v>61.475000000000001</v>
      </c>
      <c r="D221">
        <f t="shared" si="30"/>
        <v>3</v>
      </c>
      <c r="E221" s="1">
        <f t="shared" si="31"/>
        <v>39008</v>
      </c>
      <c r="F221" s="1">
        <f t="shared" si="32"/>
        <v>39007</v>
      </c>
      <c r="G221" s="1">
        <f t="shared" si="33"/>
        <v>39006</v>
      </c>
      <c r="H221" s="1">
        <f t="shared" si="34"/>
        <v>39005</v>
      </c>
      <c r="I221" s="2">
        <f t="shared" si="35"/>
        <v>59.25</v>
      </c>
      <c r="K221" s="2">
        <f t="shared" si="36"/>
        <v>0</v>
      </c>
      <c r="L221" s="2">
        <f t="shared" si="37"/>
        <v>0</v>
      </c>
      <c r="M221" s="2">
        <f t="shared" si="38"/>
        <v>1</v>
      </c>
      <c r="N221">
        <f t="shared" si="39"/>
        <v>3.6864808087015746</v>
      </c>
    </row>
    <row r="222" spans="1:14" x14ac:dyDescent="0.3">
      <c r="A222" s="1">
        <v>39016</v>
      </c>
      <c r="B222">
        <v>64.474999999999994</v>
      </c>
      <c r="D222">
        <f t="shared" si="30"/>
        <v>4</v>
      </c>
      <c r="E222" s="1">
        <f t="shared" si="31"/>
        <v>39009</v>
      </c>
      <c r="F222" s="1">
        <f t="shared" si="32"/>
        <v>39008</v>
      </c>
      <c r="G222" s="1">
        <f t="shared" si="33"/>
        <v>39007</v>
      </c>
      <c r="H222" s="1">
        <f t="shared" si="34"/>
        <v>39006</v>
      </c>
      <c r="I222" s="2">
        <f t="shared" si="35"/>
        <v>58.674999999999997</v>
      </c>
      <c r="K222" s="2">
        <f t="shared" si="36"/>
        <v>0</v>
      </c>
      <c r="L222" s="2">
        <f t="shared" si="37"/>
        <v>0</v>
      </c>
      <c r="M222" s="2">
        <f t="shared" si="38"/>
        <v>1</v>
      </c>
      <c r="N222">
        <f t="shared" si="39"/>
        <v>9.426381003032116</v>
      </c>
    </row>
    <row r="223" spans="1:14" x14ac:dyDescent="0.3">
      <c r="A223" s="1">
        <v>39017</v>
      </c>
      <c r="B223">
        <v>64.599999999999994</v>
      </c>
      <c r="D223">
        <f t="shared" si="30"/>
        <v>5</v>
      </c>
      <c r="E223" s="1">
        <f t="shared" si="31"/>
        <v>39010</v>
      </c>
      <c r="F223" s="1">
        <f t="shared" si="32"/>
        <v>39009</v>
      </c>
      <c r="G223" s="1">
        <f t="shared" si="33"/>
        <v>39008</v>
      </c>
      <c r="H223" s="1">
        <f t="shared" si="34"/>
        <v>39007</v>
      </c>
      <c r="I223" s="2">
        <f t="shared" si="35"/>
        <v>59.35</v>
      </c>
      <c r="K223" s="2">
        <f t="shared" si="36"/>
        <v>0</v>
      </c>
      <c r="L223" s="2">
        <f t="shared" si="37"/>
        <v>0</v>
      </c>
      <c r="M223" s="2">
        <f t="shared" si="38"/>
        <v>1</v>
      </c>
      <c r="N223">
        <f t="shared" si="39"/>
        <v>8.4762289732879061</v>
      </c>
    </row>
    <row r="224" spans="1:14" x14ac:dyDescent="0.3">
      <c r="A224" s="1">
        <v>39020</v>
      </c>
      <c r="B224">
        <v>65.25</v>
      </c>
      <c r="D224">
        <f t="shared" si="30"/>
        <v>1</v>
      </c>
      <c r="E224" s="1">
        <f t="shared" si="31"/>
        <v>39013</v>
      </c>
      <c r="F224" s="1">
        <f t="shared" si="32"/>
        <v>39012</v>
      </c>
      <c r="G224" s="1">
        <f t="shared" si="33"/>
        <v>39011</v>
      </c>
      <c r="H224" s="1">
        <f t="shared" si="34"/>
        <v>39010</v>
      </c>
      <c r="I224" s="2">
        <f t="shared" si="35"/>
        <v>60.024999999999999</v>
      </c>
      <c r="K224" s="2">
        <f t="shared" si="36"/>
        <v>0</v>
      </c>
      <c r="L224" s="2">
        <f t="shared" si="37"/>
        <v>0</v>
      </c>
      <c r="M224" s="2">
        <f t="shared" si="38"/>
        <v>1</v>
      </c>
      <c r="N224">
        <f t="shared" si="39"/>
        <v>8.3464904095485917</v>
      </c>
    </row>
    <row r="225" spans="1:14" x14ac:dyDescent="0.3">
      <c r="A225" s="1">
        <v>39021</v>
      </c>
      <c r="B225">
        <v>64.95</v>
      </c>
      <c r="D225">
        <f t="shared" si="30"/>
        <v>2</v>
      </c>
      <c r="E225" s="1">
        <f t="shared" si="31"/>
        <v>39014</v>
      </c>
      <c r="F225" s="1">
        <f t="shared" si="32"/>
        <v>39013</v>
      </c>
      <c r="G225" s="1">
        <f t="shared" si="33"/>
        <v>39012</v>
      </c>
      <c r="H225" s="1">
        <f t="shared" si="34"/>
        <v>39011</v>
      </c>
      <c r="I225" s="2">
        <f t="shared" si="35"/>
        <v>59.85</v>
      </c>
      <c r="K225" s="2">
        <f t="shared" si="36"/>
        <v>0</v>
      </c>
      <c r="L225" s="2">
        <f t="shared" si="37"/>
        <v>0</v>
      </c>
      <c r="M225" s="2">
        <f t="shared" si="38"/>
        <v>1</v>
      </c>
      <c r="N225">
        <f t="shared" si="39"/>
        <v>8.1776311112626487</v>
      </c>
    </row>
    <row r="226" spans="1:14" x14ac:dyDescent="0.3">
      <c r="A226" s="1">
        <v>39022</v>
      </c>
      <c r="B226">
        <v>64.400000000000006</v>
      </c>
      <c r="D226">
        <f t="shared" si="30"/>
        <v>3</v>
      </c>
      <c r="E226" s="1">
        <f t="shared" si="31"/>
        <v>39015</v>
      </c>
      <c r="F226" s="1">
        <f t="shared" si="32"/>
        <v>39014</v>
      </c>
      <c r="G226" s="1">
        <f t="shared" si="33"/>
        <v>39013</v>
      </c>
      <c r="H226" s="1">
        <f t="shared" si="34"/>
        <v>39012</v>
      </c>
      <c r="I226" s="2">
        <f t="shared" si="35"/>
        <v>61.475000000000001</v>
      </c>
      <c r="K226" s="2">
        <f t="shared" si="36"/>
        <v>0</v>
      </c>
      <c r="L226" s="2">
        <f t="shared" si="37"/>
        <v>0</v>
      </c>
      <c r="M226" s="2">
        <f t="shared" si="38"/>
        <v>1</v>
      </c>
      <c r="N226">
        <f t="shared" si="39"/>
        <v>4.6483045008051738</v>
      </c>
    </row>
    <row r="227" spans="1:14" x14ac:dyDescent="0.3">
      <c r="A227" s="1">
        <v>39023</v>
      </c>
      <c r="B227">
        <v>64.599999999999994</v>
      </c>
      <c r="D227">
        <f t="shared" si="30"/>
        <v>4</v>
      </c>
      <c r="E227" s="1">
        <f t="shared" si="31"/>
        <v>39016</v>
      </c>
      <c r="F227" s="1">
        <f t="shared" si="32"/>
        <v>39015</v>
      </c>
      <c r="G227" s="1">
        <f t="shared" si="33"/>
        <v>39014</v>
      </c>
      <c r="H227" s="1">
        <f t="shared" si="34"/>
        <v>39013</v>
      </c>
      <c r="I227" s="2">
        <f t="shared" si="35"/>
        <v>64.474999999999994</v>
      </c>
      <c r="K227" s="2">
        <f t="shared" si="36"/>
        <v>0</v>
      </c>
      <c r="L227" s="2">
        <f t="shared" si="37"/>
        <v>0</v>
      </c>
      <c r="M227" s="2">
        <f t="shared" si="38"/>
        <v>1</v>
      </c>
      <c r="N227">
        <f t="shared" si="39"/>
        <v>0.19368590211477796</v>
      </c>
    </row>
    <row r="228" spans="1:14" x14ac:dyDescent="0.3">
      <c r="A228" s="1">
        <v>39024</v>
      </c>
      <c r="B228">
        <v>64.174999999999997</v>
      </c>
      <c r="D228">
        <f t="shared" si="30"/>
        <v>5</v>
      </c>
      <c r="E228" s="1">
        <f t="shared" si="31"/>
        <v>39017</v>
      </c>
      <c r="F228" s="1">
        <f t="shared" si="32"/>
        <v>39016</v>
      </c>
      <c r="G228" s="1">
        <f t="shared" si="33"/>
        <v>39015</v>
      </c>
      <c r="H228" s="1">
        <f t="shared" si="34"/>
        <v>39014</v>
      </c>
      <c r="I228" s="2">
        <f t="shared" si="35"/>
        <v>64.599999999999994</v>
      </c>
      <c r="K228" s="2">
        <f t="shared" si="36"/>
        <v>0</v>
      </c>
      <c r="L228" s="2">
        <f t="shared" si="37"/>
        <v>0</v>
      </c>
      <c r="M228" s="2">
        <f t="shared" si="38"/>
        <v>1</v>
      </c>
      <c r="N228">
        <f t="shared" si="39"/>
        <v>-0.66006840313520243</v>
      </c>
    </row>
    <row r="229" spans="1:14" x14ac:dyDescent="0.3">
      <c r="A229" s="1">
        <v>39027</v>
      </c>
      <c r="B229">
        <v>64.525000000000006</v>
      </c>
      <c r="D229">
        <f t="shared" si="30"/>
        <v>1</v>
      </c>
      <c r="E229" s="1">
        <f t="shared" si="31"/>
        <v>39020</v>
      </c>
      <c r="F229" s="1">
        <f t="shared" si="32"/>
        <v>39019</v>
      </c>
      <c r="G229" s="1">
        <f t="shared" si="33"/>
        <v>39018</v>
      </c>
      <c r="H229" s="1">
        <f t="shared" si="34"/>
        <v>39017</v>
      </c>
      <c r="I229" s="2">
        <f t="shared" si="35"/>
        <v>65.25</v>
      </c>
      <c r="K229" s="2">
        <f t="shared" si="36"/>
        <v>0</v>
      </c>
      <c r="L229" s="2">
        <f t="shared" si="37"/>
        <v>0</v>
      </c>
      <c r="M229" s="2">
        <f t="shared" si="38"/>
        <v>1</v>
      </c>
      <c r="N229">
        <f t="shared" si="39"/>
        <v>-1.1173300598125189</v>
      </c>
    </row>
    <row r="230" spans="1:14" x14ac:dyDescent="0.3">
      <c r="A230" s="1">
        <v>39028</v>
      </c>
      <c r="B230">
        <v>64.625</v>
      </c>
      <c r="D230">
        <f t="shared" si="30"/>
        <v>2</v>
      </c>
      <c r="E230" s="1">
        <f t="shared" si="31"/>
        <v>39021</v>
      </c>
      <c r="F230" s="1">
        <f t="shared" si="32"/>
        <v>39020</v>
      </c>
      <c r="G230" s="1">
        <f t="shared" si="33"/>
        <v>39019</v>
      </c>
      <c r="H230" s="1">
        <f t="shared" si="34"/>
        <v>39018</v>
      </c>
      <c r="I230" s="2">
        <f t="shared" si="35"/>
        <v>64.95</v>
      </c>
      <c r="K230" s="2">
        <f t="shared" si="36"/>
        <v>0</v>
      </c>
      <c r="L230" s="2">
        <f t="shared" si="37"/>
        <v>0</v>
      </c>
      <c r="M230" s="2">
        <f t="shared" si="38"/>
        <v>1</v>
      </c>
      <c r="N230">
        <f t="shared" si="39"/>
        <v>-0.50164102880153638</v>
      </c>
    </row>
    <row r="231" spans="1:14" x14ac:dyDescent="0.3">
      <c r="A231" s="1">
        <v>39029</v>
      </c>
      <c r="B231">
        <v>65.3</v>
      </c>
      <c r="D231">
        <f t="shared" si="30"/>
        <v>3</v>
      </c>
      <c r="E231" s="1">
        <f t="shared" si="31"/>
        <v>39022</v>
      </c>
      <c r="F231" s="1">
        <f t="shared" si="32"/>
        <v>39021</v>
      </c>
      <c r="G231" s="1">
        <f t="shared" si="33"/>
        <v>39020</v>
      </c>
      <c r="H231" s="1">
        <f t="shared" si="34"/>
        <v>39019</v>
      </c>
      <c r="I231" s="2">
        <f t="shared" si="35"/>
        <v>64.400000000000006</v>
      </c>
      <c r="K231" s="2">
        <f t="shared" si="36"/>
        <v>0</v>
      </c>
      <c r="L231" s="2">
        <f t="shared" si="37"/>
        <v>0</v>
      </c>
      <c r="M231" s="2">
        <f t="shared" si="38"/>
        <v>1</v>
      </c>
      <c r="N231">
        <f t="shared" si="39"/>
        <v>1.3878403172077227</v>
      </c>
    </row>
    <row r="232" spans="1:14" x14ac:dyDescent="0.3">
      <c r="A232" s="1">
        <v>39030</v>
      </c>
      <c r="B232">
        <v>64.7</v>
      </c>
      <c r="D232">
        <f t="shared" si="30"/>
        <v>4</v>
      </c>
      <c r="E232" s="1">
        <f t="shared" si="31"/>
        <v>39023</v>
      </c>
      <c r="F232" s="1">
        <f t="shared" si="32"/>
        <v>39022</v>
      </c>
      <c r="G232" s="1">
        <f t="shared" si="33"/>
        <v>39021</v>
      </c>
      <c r="H232" s="1">
        <f t="shared" si="34"/>
        <v>39020</v>
      </c>
      <c r="I232" s="2">
        <f t="shared" si="35"/>
        <v>64.599999999999994</v>
      </c>
      <c r="K232" s="2">
        <f t="shared" si="36"/>
        <v>0</v>
      </c>
      <c r="L232" s="2">
        <f t="shared" si="37"/>
        <v>0</v>
      </c>
      <c r="M232" s="2">
        <f t="shared" si="38"/>
        <v>1</v>
      </c>
      <c r="N232">
        <f t="shared" si="39"/>
        <v>0.15467907182989546</v>
      </c>
    </row>
    <row r="233" spans="1:14" x14ac:dyDescent="0.3">
      <c r="A233" s="1">
        <v>39031</v>
      </c>
      <c r="B233">
        <v>62.975000000000001</v>
      </c>
      <c r="D233">
        <f t="shared" si="30"/>
        <v>5</v>
      </c>
      <c r="E233" s="1">
        <f t="shared" si="31"/>
        <v>39024</v>
      </c>
      <c r="F233" s="1">
        <f t="shared" si="32"/>
        <v>39023</v>
      </c>
      <c r="G233" s="1">
        <f t="shared" si="33"/>
        <v>39022</v>
      </c>
      <c r="H233" s="1">
        <f t="shared" si="34"/>
        <v>39021</v>
      </c>
      <c r="I233" s="2">
        <f t="shared" si="35"/>
        <v>64.174999999999997</v>
      </c>
      <c r="K233" s="2">
        <f t="shared" si="36"/>
        <v>0</v>
      </c>
      <c r="L233" s="2">
        <f t="shared" si="37"/>
        <v>0</v>
      </c>
      <c r="M233" s="2">
        <f t="shared" si="38"/>
        <v>1</v>
      </c>
      <c r="N233">
        <f t="shared" si="39"/>
        <v>-1.88759045185301</v>
      </c>
    </row>
    <row r="234" spans="1:14" x14ac:dyDescent="0.3">
      <c r="A234" s="1">
        <v>39034</v>
      </c>
      <c r="B234">
        <v>61.225000000000001</v>
      </c>
      <c r="D234">
        <f t="shared" si="30"/>
        <v>1</v>
      </c>
      <c r="E234" s="1">
        <f t="shared" si="31"/>
        <v>39027</v>
      </c>
      <c r="F234" s="1">
        <f t="shared" si="32"/>
        <v>39026</v>
      </c>
      <c r="G234" s="1">
        <f t="shared" si="33"/>
        <v>39025</v>
      </c>
      <c r="H234" s="1">
        <f t="shared" si="34"/>
        <v>39024</v>
      </c>
      <c r="I234" s="2">
        <f t="shared" si="35"/>
        <v>64.525000000000006</v>
      </c>
      <c r="K234" s="2">
        <f t="shared" si="36"/>
        <v>0</v>
      </c>
      <c r="L234" s="2">
        <f t="shared" si="37"/>
        <v>0</v>
      </c>
      <c r="M234" s="2">
        <f t="shared" si="38"/>
        <v>1</v>
      </c>
      <c r="N234">
        <f t="shared" si="39"/>
        <v>-5.2497142766446245</v>
      </c>
    </row>
    <row r="235" spans="1:14" x14ac:dyDescent="0.3">
      <c r="A235" s="1">
        <v>39035</v>
      </c>
      <c r="B235">
        <v>61.674999999999997</v>
      </c>
      <c r="D235">
        <f t="shared" si="30"/>
        <v>2</v>
      </c>
      <c r="E235" s="1">
        <f t="shared" si="31"/>
        <v>39028</v>
      </c>
      <c r="F235" s="1">
        <f t="shared" si="32"/>
        <v>39027</v>
      </c>
      <c r="G235" s="1">
        <f t="shared" si="33"/>
        <v>39026</v>
      </c>
      <c r="H235" s="1">
        <f t="shared" si="34"/>
        <v>39025</v>
      </c>
      <c r="I235" s="2">
        <f t="shared" si="35"/>
        <v>64.625</v>
      </c>
      <c r="K235" s="2">
        <f t="shared" si="36"/>
        <v>0</v>
      </c>
      <c r="L235" s="2">
        <f t="shared" si="37"/>
        <v>0</v>
      </c>
      <c r="M235" s="2">
        <f t="shared" si="38"/>
        <v>1</v>
      </c>
      <c r="N235">
        <f t="shared" si="39"/>
        <v>-4.6722670413172898</v>
      </c>
    </row>
    <row r="236" spans="1:14" x14ac:dyDescent="0.3">
      <c r="A236" s="1">
        <v>39036</v>
      </c>
      <c r="B236">
        <v>60.95</v>
      </c>
      <c r="D236">
        <f t="shared" si="30"/>
        <v>3</v>
      </c>
      <c r="E236" s="1">
        <f t="shared" si="31"/>
        <v>39029</v>
      </c>
      <c r="F236" s="1">
        <f t="shared" si="32"/>
        <v>39028</v>
      </c>
      <c r="G236" s="1">
        <f t="shared" si="33"/>
        <v>39027</v>
      </c>
      <c r="H236" s="1">
        <f t="shared" si="34"/>
        <v>39026</v>
      </c>
      <c r="I236" s="2">
        <f t="shared" si="35"/>
        <v>65.3</v>
      </c>
      <c r="K236" s="2">
        <f t="shared" si="36"/>
        <v>0</v>
      </c>
      <c r="L236" s="2">
        <f t="shared" si="37"/>
        <v>0</v>
      </c>
      <c r="M236" s="2">
        <f t="shared" si="38"/>
        <v>1</v>
      </c>
      <c r="N236">
        <f t="shared" si="39"/>
        <v>-6.8938180355104777</v>
      </c>
    </row>
    <row r="237" spans="1:14" x14ac:dyDescent="0.3">
      <c r="A237" s="1">
        <v>39037</v>
      </c>
      <c r="B237">
        <v>62.05</v>
      </c>
      <c r="D237">
        <f t="shared" si="30"/>
        <v>4</v>
      </c>
      <c r="E237" s="1">
        <f t="shared" si="31"/>
        <v>39030</v>
      </c>
      <c r="F237" s="1">
        <f t="shared" si="32"/>
        <v>39029</v>
      </c>
      <c r="G237" s="1">
        <f t="shared" si="33"/>
        <v>39028</v>
      </c>
      <c r="H237" s="1">
        <f t="shared" si="34"/>
        <v>39027</v>
      </c>
      <c r="I237" s="2">
        <f t="shared" si="35"/>
        <v>64.7</v>
      </c>
      <c r="K237" s="2">
        <f t="shared" si="36"/>
        <v>0</v>
      </c>
      <c r="L237" s="2">
        <f t="shared" si="37"/>
        <v>0</v>
      </c>
      <c r="M237" s="2">
        <f t="shared" si="38"/>
        <v>1</v>
      </c>
      <c r="N237">
        <f t="shared" si="39"/>
        <v>-4.1820689856238742</v>
      </c>
    </row>
    <row r="238" spans="1:14" x14ac:dyDescent="0.3">
      <c r="A238" s="1">
        <v>39038</v>
      </c>
      <c r="B238">
        <v>61.25</v>
      </c>
      <c r="D238">
        <f t="shared" si="30"/>
        <v>5</v>
      </c>
      <c r="E238" s="1">
        <f t="shared" si="31"/>
        <v>39031</v>
      </c>
      <c r="F238" s="1">
        <f t="shared" si="32"/>
        <v>39030</v>
      </c>
      <c r="G238" s="1">
        <f t="shared" si="33"/>
        <v>39029</v>
      </c>
      <c r="H238" s="1">
        <f t="shared" si="34"/>
        <v>39028</v>
      </c>
      <c r="I238" s="2">
        <f t="shared" si="35"/>
        <v>62.975000000000001</v>
      </c>
      <c r="K238" s="2">
        <f t="shared" si="36"/>
        <v>0</v>
      </c>
      <c r="L238" s="2">
        <f t="shared" si="37"/>
        <v>0</v>
      </c>
      <c r="M238" s="2">
        <f t="shared" si="38"/>
        <v>1</v>
      </c>
      <c r="N238">
        <f t="shared" si="39"/>
        <v>-2.7773972813837524</v>
      </c>
    </row>
    <row r="239" spans="1:14" x14ac:dyDescent="0.3">
      <c r="A239" s="1">
        <v>39041</v>
      </c>
      <c r="B239">
        <v>62.05</v>
      </c>
      <c r="D239">
        <f t="shared" si="30"/>
        <v>1</v>
      </c>
      <c r="E239" s="1">
        <f t="shared" si="31"/>
        <v>39034</v>
      </c>
      <c r="F239" s="1">
        <f t="shared" si="32"/>
        <v>39033</v>
      </c>
      <c r="G239" s="1">
        <f t="shared" si="33"/>
        <v>39032</v>
      </c>
      <c r="H239" s="1">
        <f t="shared" si="34"/>
        <v>39031</v>
      </c>
      <c r="I239" s="2">
        <f t="shared" si="35"/>
        <v>61.225000000000001</v>
      </c>
      <c r="K239" s="2">
        <f t="shared" si="36"/>
        <v>0</v>
      </c>
      <c r="L239" s="2">
        <f t="shared" si="37"/>
        <v>0</v>
      </c>
      <c r="M239" s="2">
        <f t="shared" si="38"/>
        <v>1</v>
      </c>
      <c r="N239">
        <f t="shared" si="39"/>
        <v>1.3384908812384659</v>
      </c>
    </row>
    <row r="240" spans="1:14" x14ac:dyDescent="0.3">
      <c r="A240" s="1">
        <v>39042</v>
      </c>
      <c r="B240">
        <v>62.35</v>
      </c>
      <c r="D240">
        <f t="shared" si="30"/>
        <v>2</v>
      </c>
      <c r="E240" s="1">
        <f t="shared" si="31"/>
        <v>39035</v>
      </c>
      <c r="F240" s="1">
        <f t="shared" si="32"/>
        <v>39034</v>
      </c>
      <c r="G240" s="1">
        <f t="shared" si="33"/>
        <v>39033</v>
      </c>
      <c r="H240" s="1">
        <f t="shared" si="34"/>
        <v>39032</v>
      </c>
      <c r="I240" s="2">
        <f t="shared" si="35"/>
        <v>61.674999999999997</v>
      </c>
      <c r="K240" s="2">
        <f t="shared" si="36"/>
        <v>0</v>
      </c>
      <c r="L240" s="2">
        <f t="shared" si="37"/>
        <v>0</v>
      </c>
      <c r="M240" s="2">
        <f t="shared" si="38"/>
        <v>1</v>
      </c>
      <c r="N240">
        <f t="shared" si="39"/>
        <v>1.0885009710625082</v>
      </c>
    </row>
    <row r="241" spans="1:14" x14ac:dyDescent="0.3">
      <c r="A241" s="1">
        <v>39043</v>
      </c>
      <c r="B241">
        <v>62.2</v>
      </c>
      <c r="D241">
        <f t="shared" si="30"/>
        <v>3</v>
      </c>
      <c r="E241" s="1">
        <f t="shared" si="31"/>
        <v>39036</v>
      </c>
      <c r="F241" s="1">
        <f t="shared" si="32"/>
        <v>39035</v>
      </c>
      <c r="G241" s="1">
        <f t="shared" si="33"/>
        <v>39034</v>
      </c>
      <c r="H241" s="1">
        <f t="shared" si="34"/>
        <v>39033</v>
      </c>
      <c r="I241" s="2">
        <f t="shared" si="35"/>
        <v>60.95</v>
      </c>
      <c r="K241" s="2">
        <f t="shared" si="36"/>
        <v>0</v>
      </c>
      <c r="L241" s="2">
        <f t="shared" si="37"/>
        <v>0</v>
      </c>
      <c r="M241" s="2">
        <f t="shared" si="38"/>
        <v>1</v>
      </c>
      <c r="N241">
        <f t="shared" si="39"/>
        <v>2.030114381785328</v>
      </c>
    </row>
    <row r="242" spans="1:14" x14ac:dyDescent="0.3">
      <c r="A242" s="1">
        <v>39045</v>
      </c>
      <c r="B242">
        <v>62.975000000000001</v>
      </c>
      <c r="D242">
        <f t="shared" si="30"/>
        <v>5</v>
      </c>
      <c r="E242" s="1">
        <f t="shared" si="31"/>
        <v>39038</v>
      </c>
      <c r="F242" s="1">
        <f t="shared" si="32"/>
        <v>39037</v>
      </c>
      <c r="G242" s="1">
        <f t="shared" si="33"/>
        <v>39036</v>
      </c>
      <c r="H242" s="1">
        <f t="shared" si="34"/>
        <v>39035</v>
      </c>
      <c r="I242" s="2">
        <f t="shared" si="35"/>
        <v>61.25</v>
      </c>
      <c r="K242" s="2">
        <f t="shared" si="36"/>
        <v>0</v>
      </c>
      <c r="L242" s="2">
        <f t="shared" si="37"/>
        <v>0</v>
      </c>
      <c r="M242" s="2">
        <f t="shared" si="38"/>
        <v>1</v>
      </c>
      <c r="N242">
        <f t="shared" si="39"/>
        <v>2.7773972813837635</v>
      </c>
    </row>
    <row r="243" spans="1:14" x14ac:dyDescent="0.3">
      <c r="A243" s="1">
        <v>39048</v>
      </c>
      <c r="B243">
        <v>62.45</v>
      </c>
      <c r="D243">
        <f t="shared" si="30"/>
        <v>1</v>
      </c>
      <c r="E243" s="1">
        <f t="shared" si="31"/>
        <v>39041</v>
      </c>
      <c r="F243" s="1">
        <f t="shared" si="32"/>
        <v>39040</v>
      </c>
      <c r="G243" s="1">
        <f t="shared" si="33"/>
        <v>39039</v>
      </c>
      <c r="H243" s="1">
        <f t="shared" si="34"/>
        <v>39038</v>
      </c>
      <c r="I243" s="2">
        <f t="shared" si="35"/>
        <v>62.05</v>
      </c>
      <c r="K243" s="2">
        <f t="shared" si="36"/>
        <v>0</v>
      </c>
      <c r="L243" s="2">
        <f t="shared" si="37"/>
        <v>0</v>
      </c>
      <c r="M243" s="2">
        <f t="shared" si="38"/>
        <v>1</v>
      </c>
      <c r="N243">
        <f t="shared" si="39"/>
        <v>0.64257249209704914</v>
      </c>
    </row>
    <row r="244" spans="1:14" x14ac:dyDescent="0.3">
      <c r="A244" s="1">
        <v>39049</v>
      </c>
      <c r="B244">
        <v>61.174999999999997</v>
      </c>
      <c r="D244">
        <f t="shared" si="30"/>
        <v>2</v>
      </c>
      <c r="E244" s="1">
        <f t="shared" si="31"/>
        <v>39042</v>
      </c>
      <c r="F244" s="1">
        <f t="shared" si="32"/>
        <v>39041</v>
      </c>
      <c r="G244" s="1">
        <f t="shared" si="33"/>
        <v>39040</v>
      </c>
      <c r="H244" s="1">
        <f t="shared" si="34"/>
        <v>39039</v>
      </c>
      <c r="I244" s="2">
        <f t="shared" si="35"/>
        <v>62.35</v>
      </c>
      <c r="K244" s="2">
        <f t="shared" si="36"/>
        <v>0</v>
      </c>
      <c r="L244" s="2">
        <f t="shared" si="37"/>
        <v>0</v>
      </c>
      <c r="M244" s="2">
        <f t="shared" si="38"/>
        <v>1</v>
      </c>
      <c r="N244">
        <f t="shared" si="39"/>
        <v>-1.9025062797310217</v>
      </c>
    </row>
    <row r="245" spans="1:14" x14ac:dyDescent="0.3">
      <c r="A245" s="1">
        <v>39050</v>
      </c>
      <c r="B245">
        <v>61.25</v>
      </c>
      <c r="D245">
        <f t="shared" si="30"/>
        <v>3</v>
      </c>
      <c r="E245" s="1">
        <f t="shared" si="31"/>
        <v>39043</v>
      </c>
      <c r="F245" s="1">
        <f t="shared" si="32"/>
        <v>39042</v>
      </c>
      <c r="G245" s="1">
        <f t="shared" si="33"/>
        <v>39041</v>
      </c>
      <c r="H245" s="1">
        <f t="shared" si="34"/>
        <v>39040</v>
      </c>
      <c r="I245" s="2">
        <f t="shared" si="35"/>
        <v>62.2</v>
      </c>
      <c r="K245" s="2">
        <f t="shared" si="36"/>
        <v>0</v>
      </c>
      <c r="L245" s="2">
        <f t="shared" si="37"/>
        <v>0</v>
      </c>
      <c r="M245" s="2">
        <f t="shared" si="38"/>
        <v>1</v>
      </c>
      <c r="N245">
        <f t="shared" si="39"/>
        <v>-1.5391150320297409</v>
      </c>
    </row>
    <row r="246" spans="1:14" x14ac:dyDescent="0.3">
      <c r="A246" s="1">
        <v>39051</v>
      </c>
      <c r="B246">
        <v>61.674999999999997</v>
      </c>
      <c r="D246">
        <f t="shared" si="30"/>
        <v>4</v>
      </c>
      <c r="E246" s="1">
        <f t="shared" si="31"/>
        <v>39044</v>
      </c>
      <c r="F246" s="1">
        <f t="shared" si="32"/>
        <v>39043</v>
      </c>
      <c r="G246" s="1">
        <f t="shared" si="33"/>
        <v>39042</v>
      </c>
      <c r="H246" s="1">
        <f t="shared" si="34"/>
        <v>39041</v>
      </c>
      <c r="I246" s="2">
        <f t="shared" si="35"/>
        <v>62.2</v>
      </c>
      <c r="K246" s="2">
        <f t="shared" si="36"/>
        <v>0</v>
      </c>
      <c r="L246" s="2">
        <f t="shared" si="37"/>
        <v>0</v>
      </c>
      <c r="M246" s="2">
        <f t="shared" si="38"/>
        <v>1</v>
      </c>
      <c r="N246">
        <f t="shared" si="39"/>
        <v>-0.84763373297134736</v>
      </c>
    </row>
    <row r="247" spans="1:14" x14ac:dyDescent="0.3">
      <c r="A247" s="1">
        <v>39052</v>
      </c>
      <c r="B247">
        <v>61.125</v>
      </c>
      <c r="D247">
        <f t="shared" si="30"/>
        <v>5</v>
      </c>
      <c r="E247" s="1">
        <f t="shared" si="31"/>
        <v>39045</v>
      </c>
      <c r="F247" s="1">
        <f t="shared" si="32"/>
        <v>39044</v>
      </c>
      <c r="G247" s="1">
        <f t="shared" si="33"/>
        <v>39043</v>
      </c>
      <c r="H247" s="1">
        <f t="shared" si="34"/>
        <v>39042</v>
      </c>
      <c r="I247" s="2">
        <f t="shared" si="35"/>
        <v>62.975000000000001</v>
      </c>
      <c r="K247" s="2">
        <f t="shared" si="36"/>
        <v>0</v>
      </c>
      <c r="L247" s="2">
        <f t="shared" si="37"/>
        <v>0</v>
      </c>
      <c r="M247" s="2">
        <f t="shared" si="38"/>
        <v>1</v>
      </c>
      <c r="N247">
        <f t="shared" si="39"/>
        <v>-2.9816874443637809</v>
      </c>
    </row>
    <row r="248" spans="1:14" x14ac:dyDescent="0.3">
      <c r="A248" s="1">
        <v>39055</v>
      </c>
      <c r="B248">
        <v>60.75</v>
      </c>
      <c r="D248">
        <f t="shared" si="30"/>
        <v>1</v>
      </c>
      <c r="E248" s="1">
        <f t="shared" si="31"/>
        <v>39048</v>
      </c>
      <c r="F248" s="1">
        <f t="shared" si="32"/>
        <v>39047</v>
      </c>
      <c r="G248" s="1">
        <f t="shared" si="33"/>
        <v>39046</v>
      </c>
      <c r="H248" s="1">
        <f t="shared" si="34"/>
        <v>39045</v>
      </c>
      <c r="I248" s="2">
        <f t="shared" si="35"/>
        <v>62.45</v>
      </c>
      <c r="K248" s="2">
        <f t="shared" si="36"/>
        <v>0</v>
      </c>
      <c r="L248" s="2">
        <f t="shared" si="37"/>
        <v>0</v>
      </c>
      <c r="M248" s="2">
        <f t="shared" si="38"/>
        <v>1</v>
      </c>
      <c r="N248">
        <f t="shared" si="39"/>
        <v>-2.7599154350928834</v>
      </c>
    </row>
    <row r="249" spans="1:14" x14ac:dyDescent="0.3">
      <c r="A249" s="1">
        <v>39056</v>
      </c>
      <c r="B249">
        <v>61.85</v>
      </c>
      <c r="D249">
        <f t="shared" si="30"/>
        <v>2</v>
      </c>
      <c r="E249" s="1">
        <f t="shared" si="31"/>
        <v>39049</v>
      </c>
      <c r="F249" s="1">
        <f t="shared" si="32"/>
        <v>39048</v>
      </c>
      <c r="G249" s="1">
        <f t="shared" si="33"/>
        <v>39047</v>
      </c>
      <c r="H249" s="1">
        <f t="shared" si="34"/>
        <v>39046</v>
      </c>
      <c r="I249" s="2">
        <f t="shared" si="35"/>
        <v>61.174999999999997</v>
      </c>
      <c r="K249" s="2">
        <f t="shared" si="36"/>
        <v>0</v>
      </c>
      <c r="L249" s="2">
        <f t="shared" si="37"/>
        <v>0</v>
      </c>
      <c r="M249" s="2">
        <f t="shared" si="38"/>
        <v>1</v>
      </c>
      <c r="N249">
        <f t="shared" si="39"/>
        <v>1.0973489509761558</v>
      </c>
    </row>
    <row r="250" spans="1:14" x14ac:dyDescent="0.3">
      <c r="A250" s="1">
        <v>39057</v>
      </c>
      <c r="B250">
        <v>61.524999999999999</v>
      </c>
      <c r="D250">
        <f t="shared" si="30"/>
        <v>3</v>
      </c>
      <c r="E250" s="1">
        <f t="shared" si="31"/>
        <v>39050</v>
      </c>
      <c r="F250" s="1">
        <f t="shared" si="32"/>
        <v>39049</v>
      </c>
      <c r="G250" s="1">
        <f t="shared" si="33"/>
        <v>39048</v>
      </c>
      <c r="H250" s="1">
        <f t="shared" si="34"/>
        <v>39047</v>
      </c>
      <c r="I250" s="2">
        <f t="shared" si="35"/>
        <v>61.25</v>
      </c>
      <c r="K250" s="2">
        <f t="shared" si="36"/>
        <v>0</v>
      </c>
      <c r="L250" s="2">
        <f t="shared" si="37"/>
        <v>0</v>
      </c>
      <c r="M250" s="2">
        <f t="shared" si="38"/>
        <v>1</v>
      </c>
      <c r="N250">
        <f t="shared" si="39"/>
        <v>0.4479746852283249</v>
      </c>
    </row>
    <row r="251" spans="1:14" x14ac:dyDescent="0.3">
      <c r="A251" s="1">
        <v>39058</v>
      </c>
      <c r="B251">
        <v>62.424999999999997</v>
      </c>
      <c r="D251">
        <f t="shared" si="30"/>
        <v>4</v>
      </c>
      <c r="E251" s="1">
        <f t="shared" si="31"/>
        <v>39051</v>
      </c>
      <c r="F251" s="1">
        <f t="shared" si="32"/>
        <v>39050</v>
      </c>
      <c r="G251" s="1">
        <f t="shared" si="33"/>
        <v>39049</v>
      </c>
      <c r="H251" s="1">
        <f t="shared" si="34"/>
        <v>39048</v>
      </c>
      <c r="I251" s="2">
        <f t="shared" si="35"/>
        <v>61.674999999999997</v>
      </c>
      <c r="K251" s="2">
        <f t="shared" si="36"/>
        <v>0</v>
      </c>
      <c r="L251" s="2">
        <f t="shared" si="37"/>
        <v>0</v>
      </c>
      <c r="M251" s="2">
        <f t="shared" si="38"/>
        <v>1</v>
      </c>
      <c r="N251">
        <f t="shared" si="39"/>
        <v>1.2087173750416618</v>
      </c>
    </row>
    <row r="252" spans="1:14" x14ac:dyDescent="0.3">
      <c r="A252" s="1">
        <v>39059</v>
      </c>
      <c r="B252">
        <v>62.325000000000003</v>
      </c>
      <c r="C252">
        <v>64.275000000000006</v>
      </c>
      <c r="D252">
        <f t="shared" si="30"/>
        <v>5</v>
      </c>
      <c r="E252" s="1">
        <f t="shared" si="31"/>
        <v>39052</v>
      </c>
      <c r="F252" s="1">
        <f t="shared" si="32"/>
        <v>39051</v>
      </c>
      <c r="G252" s="1">
        <f t="shared" si="33"/>
        <v>39050</v>
      </c>
      <c r="H252" s="1">
        <f t="shared" si="34"/>
        <v>39049</v>
      </c>
      <c r="I252" s="2">
        <f t="shared" si="35"/>
        <v>61.125</v>
      </c>
      <c r="K252" s="2">
        <f t="shared" si="36"/>
        <v>0</v>
      </c>
      <c r="L252" s="2">
        <f t="shared" si="37"/>
        <v>0</v>
      </c>
      <c r="M252" s="2">
        <f t="shared" si="38"/>
        <v>1</v>
      </c>
      <c r="N252">
        <f t="shared" si="39"/>
        <v>1.9441681614585589</v>
      </c>
    </row>
    <row r="253" spans="1:14" x14ac:dyDescent="0.3">
      <c r="A253" s="1">
        <v>39062</v>
      </c>
      <c r="B253">
        <v>63.5</v>
      </c>
      <c r="D253">
        <f t="shared" si="30"/>
        <v>1</v>
      </c>
      <c r="E253" s="1">
        <f t="shared" si="31"/>
        <v>39055</v>
      </c>
      <c r="F253" s="1">
        <f t="shared" si="32"/>
        <v>39054</v>
      </c>
      <c r="G253" s="1">
        <f t="shared" si="33"/>
        <v>39053</v>
      </c>
      <c r="H253" s="1">
        <f t="shared" si="34"/>
        <v>39052</v>
      </c>
      <c r="I253" s="2">
        <f t="shared" si="35"/>
        <v>60.75</v>
      </c>
      <c r="J253">
        <v>64.275000000000006</v>
      </c>
      <c r="K253" s="2">
        <f t="shared" si="36"/>
        <v>64.275000000000006</v>
      </c>
      <c r="L253" s="2">
        <f t="shared" si="37"/>
        <v>62.325000000000003</v>
      </c>
      <c r="M253" s="2">
        <f t="shared" si="38"/>
        <v>0.96966161026837805</v>
      </c>
      <c r="N253">
        <f t="shared" si="39"/>
        <v>1.3464699935656523</v>
      </c>
    </row>
    <row r="254" spans="1:14" x14ac:dyDescent="0.3">
      <c r="A254" s="1">
        <v>39063</v>
      </c>
      <c r="B254">
        <v>63.375</v>
      </c>
      <c r="D254">
        <f t="shared" si="30"/>
        <v>2</v>
      </c>
      <c r="E254" s="1">
        <f t="shared" si="31"/>
        <v>39056</v>
      </c>
      <c r="F254" s="1">
        <f t="shared" si="32"/>
        <v>39055</v>
      </c>
      <c r="G254" s="1">
        <f t="shared" si="33"/>
        <v>39054</v>
      </c>
      <c r="H254" s="1">
        <f t="shared" si="34"/>
        <v>39053</v>
      </c>
      <c r="I254" s="2">
        <f t="shared" si="35"/>
        <v>61.85</v>
      </c>
      <c r="K254" s="2">
        <f t="shared" si="36"/>
        <v>64.275000000000006</v>
      </c>
      <c r="L254" s="2">
        <f t="shared" si="37"/>
        <v>62.325000000000003</v>
      </c>
      <c r="M254" s="2">
        <f t="shared" si="38"/>
        <v>0.96966161026837805</v>
      </c>
      <c r="N254">
        <f t="shared" si="39"/>
        <v>-0.64507606694813335</v>
      </c>
    </row>
    <row r="255" spans="1:14" x14ac:dyDescent="0.3">
      <c r="A255" s="1">
        <v>39064</v>
      </c>
      <c r="B255">
        <v>63.524999999999999</v>
      </c>
      <c r="D255">
        <f t="shared" si="30"/>
        <v>3</v>
      </c>
      <c r="E255" s="1">
        <f t="shared" si="31"/>
        <v>39057</v>
      </c>
      <c r="F255" s="1">
        <f t="shared" si="32"/>
        <v>39056</v>
      </c>
      <c r="G255" s="1">
        <f t="shared" si="33"/>
        <v>39055</v>
      </c>
      <c r="H255" s="1">
        <f t="shared" si="34"/>
        <v>39054</v>
      </c>
      <c r="I255" s="2">
        <f t="shared" si="35"/>
        <v>61.524999999999999</v>
      </c>
      <c r="K255" s="2">
        <f t="shared" si="36"/>
        <v>64.275000000000006</v>
      </c>
      <c r="L255" s="2">
        <f t="shared" si="37"/>
        <v>62.325000000000003</v>
      </c>
      <c r="M255" s="2">
        <f t="shared" si="38"/>
        <v>0.96966161026837805</v>
      </c>
      <c r="N255">
        <f t="shared" si="39"/>
        <v>0.11818091867766675</v>
      </c>
    </row>
    <row r="256" spans="1:14" x14ac:dyDescent="0.3">
      <c r="A256" s="1">
        <v>39065</v>
      </c>
      <c r="B256">
        <v>62.25</v>
      </c>
      <c r="D256">
        <f t="shared" si="30"/>
        <v>4</v>
      </c>
      <c r="E256" s="1">
        <f t="shared" si="31"/>
        <v>39058</v>
      </c>
      <c r="F256" s="1">
        <f t="shared" si="32"/>
        <v>39057</v>
      </c>
      <c r="G256" s="1">
        <f t="shared" si="33"/>
        <v>39056</v>
      </c>
      <c r="H256" s="1">
        <f t="shared" si="34"/>
        <v>39055</v>
      </c>
      <c r="I256" s="2">
        <f t="shared" si="35"/>
        <v>62.424999999999997</v>
      </c>
      <c r="K256" s="2">
        <f t="shared" si="36"/>
        <v>64.275000000000006</v>
      </c>
      <c r="L256" s="2">
        <f t="shared" si="37"/>
        <v>62.325000000000003</v>
      </c>
      <c r="M256" s="2">
        <f t="shared" si="38"/>
        <v>0.96966161026837805</v>
      </c>
      <c r="N256">
        <f t="shared" si="39"/>
        <v>-3.3615424563351399</v>
      </c>
    </row>
    <row r="257" spans="1:14" x14ac:dyDescent="0.3">
      <c r="A257" s="1">
        <v>39066</v>
      </c>
      <c r="B257">
        <v>62.25</v>
      </c>
      <c r="D257">
        <f t="shared" si="30"/>
        <v>5</v>
      </c>
      <c r="E257" s="1">
        <f t="shared" si="31"/>
        <v>39059</v>
      </c>
      <c r="F257" s="1">
        <f t="shared" si="32"/>
        <v>39058</v>
      </c>
      <c r="G257" s="1">
        <f t="shared" si="33"/>
        <v>39057</v>
      </c>
      <c r="H257" s="1">
        <f t="shared" si="34"/>
        <v>39056</v>
      </c>
      <c r="I257" s="2">
        <f t="shared" si="35"/>
        <v>62.325000000000003</v>
      </c>
      <c r="K257" s="2">
        <f t="shared" si="36"/>
        <v>64.275000000000006</v>
      </c>
      <c r="L257" s="2">
        <f t="shared" si="37"/>
        <v>62.325000000000003</v>
      </c>
      <c r="M257" s="2">
        <f t="shared" si="38"/>
        <v>0.96966161026837805</v>
      </c>
      <c r="N257">
        <f t="shared" si="39"/>
        <v>-3.2012217807136207</v>
      </c>
    </row>
    <row r="258" spans="1:14" x14ac:dyDescent="0.3">
      <c r="A258" s="1">
        <v>39069</v>
      </c>
      <c r="B258">
        <v>61.875</v>
      </c>
      <c r="D258">
        <f t="shared" si="30"/>
        <v>1</v>
      </c>
      <c r="E258" s="1">
        <f t="shared" si="31"/>
        <v>39062</v>
      </c>
      <c r="F258" s="1">
        <f t="shared" si="32"/>
        <v>39061</v>
      </c>
      <c r="G258" s="1">
        <f t="shared" si="33"/>
        <v>39060</v>
      </c>
      <c r="H258" s="1">
        <f t="shared" si="34"/>
        <v>39059</v>
      </c>
      <c r="I258" s="2">
        <f t="shared" si="35"/>
        <v>63.5</v>
      </c>
      <c r="K258" s="2">
        <f t="shared" si="36"/>
        <v>0</v>
      </c>
      <c r="L258" s="2">
        <f t="shared" si="37"/>
        <v>0</v>
      </c>
      <c r="M258" s="2">
        <f t="shared" si="38"/>
        <v>1</v>
      </c>
      <c r="N258">
        <f t="shared" si="39"/>
        <v>-2.5923685009791546</v>
      </c>
    </row>
    <row r="259" spans="1:14" x14ac:dyDescent="0.3">
      <c r="A259" s="1">
        <v>39070</v>
      </c>
      <c r="B259">
        <v>62.725000000000001</v>
      </c>
      <c r="D259">
        <f t="shared" ref="D259:D322" si="40">WEEKDAY(A259,2)</f>
        <v>2</v>
      </c>
      <c r="E259" s="1">
        <f t="shared" si="31"/>
        <v>39063</v>
      </c>
      <c r="F259" s="1">
        <f t="shared" si="32"/>
        <v>39062</v>
      </c>
      <c r="G259" s="1">
        <f t="shared" si="33"/>
        <v>39061</v>
      </c>
      <c r="H259" s="1">
        <f t="shared" si="34"/>
        <v>39060</v>
      </c>
      <c r="I259" s="2">
        <f t="shared" si="35"/>
        <v>63.375</v>
      </c>
      <c r="K259" s="2">
        <f t="shared" si="36"/>
        <v>0</v>
      </c>
      <c r="L259" s="2">
        <f t="shared" si="37"/>
        <v>0</v>
      </c>
      <c r="M259" s="2">
        <f t="shared" si="38"/>
        <v>1</v>
      </c>
      <c r="N259">
        <f t="shared" si="39"/>
        <v>-1.0309369658861212</v>
      </c>
    </row>
    <row r="260" spans="1:14" x14ac:dyDescent="0.3">
      <c r="A260" s="1">
        <v>39071</v>
      </c>
      <c r="B260">
        <v>62.45</v>
      </c>
      <c r="D260">
        <f t="shared" si="40"/>
        <v>3</v>
      </c>
      <c r="E260" s="1">
        <f t="shared" si="31"/>
        <v>39064</v>
      </c>
      <c r="F260" s="1">
        <f t="shared" si="32"/>
        <v>39063</v>
      </c>
      <c r="G260" s="1">
        <f t="shared" si="33"/>
        <v>39062</v>
      </c>
      <c r="H260" s="1">
        <f t="shared" si="34"/>
        <v>39061</v>
      </c>
      <c r="I260" s="2">
        <f t="shared" si="35"/>
        <v>63.524999999999999</v>
      </c>
      <c r="K260" s="2">
        <f t="shared" si="36"/>
        <v>0</v>
      </c>
      <c r="L260" s="2">
        <f t="shared" si="37"/>
        <v>0</v>
      </c>
      <c r="M260" s="2">
        <f t="shared" si="38"/>
        <v>1</v>
      </c>
      <c r="N260">
        <f t="shared" si="39"/>
        <v>-1.7067292634641</v>
      </c>
    </row>
    <row r="261" spans="1:14" x14ac:dyDescent="0.3">
      <c r="A261" s="1">
        <v>39072</v>
      </c>
      <c r="B261">
        <v>62.7</v>
      </c>
      <c r="D261">
        <f t="shared" si="40"/>
        <v>4</v>
      </c>
      <c r="E261" s="1">
        <f t="shared" si="31"/>
        <v>39065</v>
      </c>
      <c r="F261" s="1">
        <f t="shared" si="32"/>
        <v>39064</v>
      </c>
      <c r="G261" s="1">
        <f t="shared" si="33"/>
        <v>39063</v>
      </c>
      <c r="H261" s="1">
        <f t="shared" si="34"/>
        <v>39062</v>
      </c>
      <c r="I261" s="2">
        <f t="shared" si="35"/>
        <v>62.25</v>
      </c>
      <c r="K261" s="2">
        <f t="shared" si="36"/>
        <v>0</v>
      </c>
      <c r="L261" s="2">
        <f t="shared" si="37"/>
        <v>0</v>
      </c>
      <c r="M261" s="2">
        <f t="shared" si="38"/>
        <v>1</v>
      </c>
      <c r="N261">
        <f t="shared" si="39"/>
        <v>0.72029122940580159</v>
      </c>
    </row>
    <row r="262" spans="1:14" x14ac:dyDescent="0.3">
      <c r="A262" s="1">
        <v>39073</v>
      </c>
      <c r="B262">
        <v>63.05</v>
      </c>
      <c r="D262">
        <f t="shared" si="40"/>
        <v>5</v>
      </c>
      <c r="E262" s="1">
        <f t="shared" si="31"/>
        <v>39066</v>
      </c>
      <c r="F262" s="1">
        <f t="shared" si="32"/>
        <v>39065</v>
      </c>
      <c r="G262" s="1">
        <f t="shared" si="33"/>
        <v>39064</v>
      </c>
      <c r="H262" s="1">
        <f t="shared" si="34"/>
        <v>39063</v>
      </c>
      <c r="I262" s="2">
        <f t="shared" si="35"/>
        <v>62.25</v>
      </c>
      <c r="K262" s="2">
        <f t="shared" si="36"/>
        <v>0</v>
      </c>
      <c r="L262" s="2">
        <f t="shared" si="37"/>
        <v>0</v>
      </c>
      <c r="M262" s="2">
        <f t="shared" si="38"/>
        <v>1</v>
      </c>
      <c r="N262">
        <f t="shared" si="39"/>
        <v>1.2769527066111594</v>
      </c>
    </row>
    <row r="263" spans="1:14" x14ac:dyDescent="0.3">
      <c r="A263" s="1">
        <v>39077</v>
      </c>
      <c r="B263">
        <v>62.35</v>
      </c>
      <c r="D263">
        <f t="shared" si="40"/>
        <v>2</v>
      </c>
      <c r="E263" s="1">
        <f t="shared" si="31"/>
        <v>39070</v>
      </c>
      <c r="F263" s="1">
        <f t="shared" si="32"/>
        <v>39069</v>
      </c>
      <c r="G263" s="1">
        <f t="shared" si="33"/>
        <v>39068</v>
      </c>
      <c r="H263" s="1">
        <f t="shared" si="34"/>
        <v>39067</v>
      </c>
      <c r="I263" s="2">
        <f t="shared" si="35"/>
        <v>62.725000000000001</v>
      </c>
      <c r="K263" s="2">
        <f t="shared" si="36"/>
        <v>0</v>
      </c>
      <c r="L263" s="2">
        <f t="shared" si="37"/>
        <v>0</v>
      </c>
      <c r="M263" s="2">
        <f t="shared" si="38"/>
        <v>1</v>
      </c>
      <c r="N263">
        <f t="shared" si="39"/>
        <v>-0.59964201264405403</v>
      </c>
    </row>
    <row r="264" spans="1:14" x14ac:dyDescent="0.3">
      <c r="A264" s="1">
        <v>39078</v>
      </c>
      <c r="B264">
        <v>62.475000000000001</v>
      </c>
      <c r="D264">
        <f t="shared" si="40"/>
        <v>3</v>
      </c>
      <c r="E264" s="1">
        <f t="shared" ref="E264:E327" si="41">A264-7</f>
        <v>39071</v>
      </c>
      <c r="F264" s="1">
        <f t="shared" ref="F264:F327" si="42">E264-1</f>
        <v>39070</v>
      </c>
      <c r="G264" s="1">
        <f t="shared" ref="G264:G327" si="43">E264-2</f>
        <v>39069</v>
      </c>
      <c r="H264" s="1">
        <f t="shared" ref="H264:H327" si="44">E264-3</f>
        <v>39068</v>
      </c>
      <c r="I264" s="2">
        <f t="shared" si="35"/>
        <v>62.45</v>
      </c>
      <c r="K264" s="2">
        <f t="shared" si="36"/>
        <v>0</v>
      </c>
      <c r="L264" s="2">
        <f t="shared" si="37"/>
        <v>0</v>
      </c>
      <c r="M264" s="2">
        <f t="shared" si="38"/>
        <v>1</v>
      </c>
      <c r="N264">
        <f t="shared" si="39"/>
        <v>4.002401494292776E-2</v>
      </c>
    </row>
    <row r="265" spans="1:14" x14ac:dyDescent="0.3">
      <c r="A265" s="1">
        <v>39079</v>
      </c>
      <c r="B265">
        <v>62.05</v>
      </c>
      <c r="D265">
        <f t="shared" si="40"/>
        <v>4</v>
      </c>
      <c r="E265" s="1">
        <f t="shared" si="41"/>
        <v>39072</v>
      </c>
      <c r="F265" s="1">
        <f t="shared" si="42"/>
        <v>39071</v>
      </c>
      <c r="G265" s="1">
        <f t="shared" si="43"/>
        <v>39070</v>
      </c>
      <c r="H265" s="1">
        <f t="shared" si="44"/>
        <v>39069</v>
      </c>
      <c r="I265" s="2">
        <f t="shared" ref="I265:I328" si="45">IF(SUMIFS($B$2:$B$3569,$A$2:$A$3569,"="&amp;E265)=0,IF(SUMIFS($B$2:$B$3569,$A$2:$A$3569,"="&amp;F265)=0,IF(SUMIFS($B$2:$B$3569,$A$2:$A$3569,"="&amp;G265)=0,SUMIFS($B$2:$B$3569,$A$2:$A$3569,"="&amp;H265),SUMIFS($B$2:$B$3569,$A$2:$A$3569,"="&amp;G265)),SUMIFS($B$2:$B$3569,$A$2:$A$3569,"="&amp;F265)),SUMIFS($B$2:$B$3569,$A$2:$A$3569,"="&amp;E265))</f>
        <v>62.7</v>
      </c>
      <c r="K265" s="2">
        <f t="shared" ref="K265:K328" si="46">SUMIFS($J$2:$J$3569,$A$2:$A$3569,"&gt;"&amp;E265,$A$2:$A$3569,"&lt;="&amp;A265)</f>
        <v>0</v>
      </c>
      <c r="L265" s="2">
        <f t="shared" ref="L265:L328" si="47">IF(K265&lt;&gt;0,LOOKUP(K265,C259:C265,B259:B265),0)</f>
        <v>0</v>
      </c>
      <c r="M265" s="2">
        <f t="shared" ref="M265:M328" si="48">IF(K265&lt;&gt;0,L265/K265,1)</f>
        <v>1</v>
      </c>
      <c r="N265">
        <f t="shared" ref="N265:N328" si="49">LN(B265*M265/I265)*100</f>
        <v>-1.0420935988258868</v>
      </c>
    </row>
    <row r="266" spans="1:14" x14ac:dyDescent="0.3">
      <c r="A266" s="1">
        <v>39080</v>
      </c>
      <c r="B266">
        <v>61.7</v>
      </c>
      <c r="D266">
        <f t="shared" si="40"/>
        <v>5</v>
      </c>
      <c r="E266" s="1">
        <f t="shared" si="41"/>
        <v>39073</v>
      </c>
      <c r="F266" s="1">
        <f t="shared" si="42"/>
        <v>39072</v>
      </c>
      <c r="G266" s="1">
        <f t="shared" si="43"/>
        <v>39071</v>
      </c>
      <c r="H266" s="1">
        <f t="shared" si="44"/>
        <v>39070</v>
      </c>
      <c r="I266" s="2">
        <f t="shared" si="45"/>
        <v>63.05</v>
      </c>
      <c r="K266" s="2">
        <f t="shared" si="46"/>
        <v>0</v>
      </c>
      <c r="L266" s="2">
        <f t="shared" si="47"/>
        <v>0</v>
      </c>
      <c r="M266" s="2">
        <f t="shared" si="48"/>
        <v>1</v>
      </c>
      <c r="N266">
        <f t="shared" si="49"/>
        <v>-2.1644131499586354</v>
      </c>
    </row>
    <row r="267" spans="1:14" x14ac:dyDescent="0.3">
      <c r="A267" s="1">
        <v>39084</v>
      </c>
      <c r="B267">
        <v>61.7</v>
      </c>
      <c r="D267">
        <f t="shared" si="40"/>
        <v>2</v>
      </c>
      <c r="E267" s="1">
        <f t="shared" si="41"/>
        <v>39077</v>
      </c>
      <c r="F267" s="1">
        <f t="shared" si="42"/>
        <v>39076</v>
      </c>
      <c r="G267" s="1">
        <f t="shared" si="43"/>
        <v>39075</v>
      </c>
      <c r="H267" s="1">
        <f t="shared" si="44"/>
        <v>39074</v>
      </c>
      <c r="I267" s="2">
        <f t="shared" si="45"/>
        <v>62.35</v>
      </c>
      <c r="K267" s="2">
        <f t="shared" si="46"/>
        <v>0</v>
      </c>
      <c r="L267" s="2">
        <f t="shared" si="47"/>
        <v>0</v>
      </c>
      <c r="M267" s="2">
        <f t="shared" si="48"/>
        <v>1</v>
      </c>
      <c r="N267">
        <f t="shared" si="49"/>
        <v>-1.0479741214703258</v>
      </c>
    </row>
    <row r="268" spans="1:14" x14ac:dyDescent="0.3">
      <c r="A268" s="1">
        <v>39085</v>
      </c>
      <c r="B268">
        <v>59.5</v>
      </c>
      <c r="D268">
        <f t="shared" si="40"/>
        <v>3</v>
      </c>
      <c r="E268" s="1">
        <f t="shared" si="41"/>
        <v>39078</v>
      </c>
      <c r="F268" s="1">
        <f t="shared" si="42"/>
        <v>39077</v>
      </c>
      <c r="G268" s="1">
        <f t="shared" si="43"/>
        <v>39076</v>
      </c>
      <c r="H268" s="1">
        <f t="shared" si="44"/>
        <v>39075</v>
      </c>
      <c r="I268" s="2">
        <f t="shared" si="45"/>
        <v>62.475000000000001</v>
      </c>
      <c r="K268" s="2">
        <f t="shared" si="46"/>
        <v>0</v>
      </c>
      <c r="L268" s="2">
        <f t="shared" si="47"/>
        <v>0</v>
      </c>
      <c r="M268" s="2">
        <f t="shared" si="48"/>
        <v>1</v>
      </c>
      <c r="N268">
        <f t="shared" si="49"/>
        <v>-4.8790164169432053</v>
      </c>
    </row>
    <row r="269" spans="1:14" x14ac:dyDescent="0.3">
      <c r="A269" s="1">
        <v>39086</v>
      </c>
      <c r="B269">
        <v>60.3</v>
      </c>
      <c r="D269">
        <f t="shared" si="40"/>
        <v>4</v>
      </c>
      <c r="E269" s="1">
        <f t="shared" si="41"/>
        <v>39079</v>
      </c>
      <c r="F269" s="1">
        <f t="shared" si="42"/>
        <v>39078</v>
      </c>
      <c r="G269" s="1">
        <f t="shared" si="43"/>
        <v>39077</v>
      </c>
      <c r="H269" s="1">
        <f t="shared" si="44"/>
        <v>39076</v>
      </c>
      <c r="I269" s="2">
        <f t="shared" si="45"/>
        <v>62.05</v>
      </c>
      <c r="K269" s="2">
        <f t="shared" si="46"/>
        <v>0</v>
      </c>
      <c r="L269" s="2">
        <f t="shared" si="47"/>
        <v>0</v>
      </c>
      <c r="M269" s="2">
        <f t="shared" si="48"/>
        <v>1</v>
      </c>
      <c r="N269">
        <f t="shared" si="49"/>
        <v>-2.8608407917476457</v>
      </c>
    </row>
    <row r="270" spans="1:14" x14ac:dyDescent="0.3">
      <c r="A270" s="1">
        <v>39087</v>
      </c>
      <c r="B270">
        <v>60.4</v>
      </c>
      <c r="D270">
        <f t="shared" si="40"/>
        <v>5</v>
      </c>
      <c r="E270" s="1">
        <f t="shared" si="41"/>
        <v>39080</v>
      </c>
      <c r="F270" s="1">
        <f t="shared" si="42"/>
        <v>39079</v>
      </c>
      <c r="G270" s="1">
        <f t="shared" si="43"/>
        <v>39078</v>
      </c>
      <c r="H270" s="1">
        <f t="shared" si="44"/>
        <v>39077</v>
      </c>
      <c r="I270" s="2">
        <f t="shared" si="45"/>
        <v>61.7</v>
      </c>
      <c r="K270" s="2">
        <f t="shared" si="46"/>
        <v>0</v>
      </c>
      <c r="L270" s="2">
        <f t="shared" si="47"/>
        <v>0</v>
      </c>
      <c r="M270" s="2">
        <f t="shared" si="48"/>
        <v>1</v>
      </c>
      <c r="N270">
        <f t="shared" si="49"/>
        <v>-2.1294825970572884</v>
      </c>
    </row>
    <row r="271" spans="1:14" x14ac:dyDescent="0.3">
      <c r="A271" s="1">
        <v>39090</v>
      </c>
      <c r="B271">
        <v>60.3</v>
      </c>
      <c r="D271">
        <f t="shared" si="40"/>
        <v>1</v>
      </c>
      <c r="E271" s="1">
        <f t="shared" si="41"/>
        <v>39083</v>
      </c>
      <c r="F271" s="1">
        <f t="shared" si="42"/>
        <v>39082</v>
      </c>
      <c r="G271" s="1">
        <f t="shared" si="43"/>
        <v>39081</v>
      </c>
      <c r="H271" s="1">
        <f t="shared" si="44"/>
        <v>39080</v>
      </c>
      <c r="I271" s="2">
        <f t="shared" si="45"/>
        <v>61.7</v>
      </c>
      <c r="K271" s="2">
        <f t="shared" si="46"/>
        <v>0</v>
      </c>
      <c r="L271" s="2">
        <f t="shared" si="47"/>
        <v>0</v>
      </c>
      <c r="M271" s="2">
        <f t="shared" si="48"/>
        <v>1</v>
      </c>
      <c r="N271">
        <f t="shared" si="49"/>
        <v>-2.2951827178202522</v>
      </c>
    </row>
    <row r="272" spans="1:14" x14ac:dyDescent="0.3">
      <c r="A272" s="1">
        <v>39091</v>
      </c>
      <c r="B272">
        <v>59.75</v>
      </c>
      <c r="D272">
        <f t="shared" si="40"/>
        <v>2</v>
      </c>
      <c r="E272" s="1">
        <f t="shared" si="41"/>
        <v>39084</v>
      </c>
      <c r="F272" s="1">
        <f t="shared" si="42"/>
        <v>39083</v>
      </c>
      <c r="G272" s="1">
        <f t="shared" si="43"/>
        <v>39082</v>
      </c>
      <c r="H272" s="1">
        <f t="shared" si="44"/>
        <v>39081</v>
      </c>
      <c r="I272" s="2">
        <f t="shared" si="45"/>
        <v>61.7</v>
      </c>
      <c r="K272" s="2">
        <f t="shared" si="46"/>
        <v>0</v>
      </c>
      <c r="L272" s="2">
        <f t="shared" si="47"/>
        <v>0</v>
      </c>
      <c r="M272" s="2">
        <f t="shared" si="48"/>
        <v>1</v>
      </c>
      <c r="N272">
        <f t="shared" si="49"/>
        <v>-3.211474009972211</v>
      </c>
    </row>
    <row r="273" spans="1:14" x14ac:dyDescent="0.3">
      <c r="A273" s="1">
        <v>39092</v>
      </c>
      <c r="B273">
        <v>60.55</v>
      </c>
      <c r="D273">
        <f t="shared" si="40"/>
        <v>3</v>
      </c>
      <c r="E273" s="1">
        <f t="shared" si="41"/>
        <v>39085</v>
      </c>
      <c r="F273" s="1">
        <f t="shared" si="42"/>
        <v>39084</v>
      </c>
      <c r="G273" s="1">
        <f t="shared" si="43"/>
        <v>39083</v>
      </c>
      <c r="H273" s="1">
        <f t="shared" si="44"/>
        <v>39082</v>
      </c>
      <c r="I273" s="2">
        <f t="shared" si="45"/>
        <v>59.5</v>
      </c>
      <c r="K273" s="2">
        <f t="shared" si="46"/>
        <v>0</v>
      </c>
      <c r="L273" s="2">
        <f t="shared" si="47"/>
        <v>0</v>
      </c>
      <c r="M273" s="2">
        <f t="shared" si="48"/>
        <v>1</v>
      </c>
      <c r="N273">
        <f t="shared" si="49"/>
        <v>1.749315744751712</v>
      </c>
    </row>
    <row r="274" spans="1:14" x14ac:dyDescent="0.3">
      <c r="A274" s="1">
        <v>39093</v>
      </c>
      <c r="B274">
        <v>60.5</v>
      </c>
      <c r="D274">
        <f t="shared" si="40"/>
        <v>4</v>
      </c>
      <c r="E274" s="1">
        <f t="shared" si="41"/>
        <v>39086</v>
      </c>
      <c r="F274" s="1">
        <f t="shared" si="42"/>
        <v>39085</v>
      </c>
      <c r="G274" s="1">
        <f t="shared" si="43"/>
        <v>39084</v>
      </c>
      <c r="H274" s="1">
        <f t="shared" si="44"/>
        <v>39083</v>
      </c>
      <c r="I274" s="2">
        <f t="shared" si="45"/>
        <v>60.3</v>
      </c>
      <c r="K274" s="2">
        <f t="shared" si="46"/>
        <v>0</v>
      </c>
      <c r="L274" s="2">
        <f t="shared" si="47"/>
        <v>0</v>
      </c>
      <c r="M274" s="2">
        <f t="shared" si="48"/>
        <v>1</v>
      </c>
      <c r="N274">
        <f t="shared" si="49"/>
        <v>0.33112613036560051</v>
      </c>
    </row>
    <row r="275" spans="1:14" x14ac:dyDescent="0.3">
      <c r="A275" s="1">
        <v>39094</v>
      </c>
      <c r="B275">
        <v>60.375</v>
      </c>
      <c r="D275">
        <f t="shared" si="40"/>
        <v>5</v>
      </c>
      <c r="E275" s="1">
        <f t="shared" si="41"/>
        <v>39087</v>
      </c>
      <c r="F275" s="1">
        <f t="shared" si="42"/>
        <v>39086</v>
      </c>
      <c r="G275" s="1">
        <f t="shared" si="43"/>
        <v>39085</v>
      </c>
      <c r="H275" s="1">
        <f t="shared" si="44"/>
        <v>39084</v>
      </c>
      <c r="I275" s="2">
        <f t="shared" si="45"/>
        <v>60.4</v>
      </c>
      <c r="K275" s="2">
        <f t="shared" si="46"/>
        <v>0</v>
      </c>
      <c r="L275" s="2">
        <f t="shared" si="47"/>
        <v>0</v>
      </c>
      <c r="M275" s="2">
        <f t="shared" si="48"/>
        <v>1</v>
      </c>
      <c r="N275">
        <f t="shared" si="49"/>
        <v>-4.1399296803249275E-2</v>
      </c>
    </row>
    <row r="276" spans="1:14" x14ac:dyDescent="0.3">
      <c r="A276" s="1">
        <v>39098</v>
      </c>
      <c r="B276">
        <v>60.625</v>
      </c>
      <c r="D276">
        <f t="shared" si="40"/>
        <v>2</v>
      </c>
      <c r="E276" s="1">
        <f t="shared" si="41"/>
        <v>39091</v>
      </c>
      <c r="F276" s="1">
        <f t="shared" si="42"/>
        <v>39090</v>
      </c>
      <c r="G276" s="1">
        <f t="shared" si="43"/>
        <v>39089</v>
      </c>
      <c r="H276" s="1">
        <f t="shared" si="44"/>
        <v>39088</v>
      </c>
      <c r="I276" s="2">
        <f t="shared" si="45"/>
        <v>59.75</v>
      </c>
      <c r="K276" s="2">
        <f t="shared" si="46"/>
        <v>0</v>
      </c>
      <c r="L276" s="2">
        <f t="shared" si="47"/>
        <v>0</v>
      </c>
      <c r="M276" s="2">
        <f t="shared" si="48"/>
        <v>1</v>
      </c>
      <c r="N276">
        <f t="shared" si="49"/>
        <v>1.4538158446027285</v>
      </c>
    </row>
    <row r="277" spans="1:14" x14ac:dyDescent="0.3">
      <c r="A277" s="1">
        <v>39099</v>
      </c>
      <c r="B277">
        <v>61.875</v>
      </c>
      <c r="D277">
        <f t="shared" si="40"/>
        <v>3</v>
      </c>
      <c r="E277" s="1">
        <f t="shared" si="41"/>
        <v>39092</v>
      </c>
      <c r="F277" s="1">
        <f t="shared" si="42"/>
        <v>39091</v>
      </c>
      <c r="G277" s="1">
        <f t="shared" si="43"/>
        <v>39090</v>
      </c>
      <c r="H277" s="1">
        <f t="shared" si="44"/>
        <v>39089</v>
      </c>
      <c r="I277" s="2">
        <f t="shared" si="45"/>
        <v>60.55</v>
      </c>
      <c r="K277" s="2">
        <f t="shared" si="46"/>
        <v>0</v>
      </c>
      <c r="L277" s="2">
        <f t="shared" si="47"/>
        <v>0</v>
      </c>
      <c r="M277" s="2">
        <f t="shared" si="48"/>
        <v>1</v>
      </c>
      <c r="N277">
        <f t="shared" si="49"/>
        <v>2.164675088975323</v>
      </c>
    </row>
    <row r="278" spans="1:14" x14ac:dyDescent="0.3">
      <c r="A278" s="1">
        <v>39100</v>
      </c>
      <c r="B278">
        <v>61.8</v>
      </c>
      <c r="D278">
        <f t="shared" si="40"/>
        <v>4</v>
      </c>
      <c r="E278" s="1">
        <f t="shared" si="41"/>
        <v>39093</v>
      </c>
      <c r="F278" s="1">
        <f t="shared" si="42"/>
        <v>39092</v>
      </c>
      <c r="G278" s="1">
        <f t="shared" si="43"/>
        <v>39091</v>
      </c>
      <c r="H278" s="1">
        <f t="shared" si="44"/>
        <v>39090</v>
      </c>
      <c r="I278" s="2">
        <f t="shared" si="45"/>
        <v>60.5</v>
      </c>
      <c r="K278" s="2">
        <f t="shared" si="46"/>
        <v>0</v>
      </c>
      <c r="L278" s="2">
        <f t="shared" si="47"/>
        <v>0</v>
      </c>
      <c r="M278" s="2">
        <f t="shared" si="48"/>
        <v>1</v>
      </c>
      <c r="N278">
        <f t="shared" si="49"/>
        <v>2.1259999426849325</v>
      </c>
    </row>
    <row r="279" spans="1:14" x14ac:dyDescent="0.3">
      <c r="A279" s="1">
        <v>39101</v>
      </c>
      <c r="B279">
        <v>61.575000000000003</v>
      </c>
      <c r="D279">
        <f t="shared" si="40"/>
        <v>5</v>
      </c>
      <c r="E279" s="1">
        <f t="shared" si="41"/>
        <v>39094</v>
      </c>
      <c r="F279" s="1">
        <f t="shared" si="42"/>
        <v>39093</v>
      </c>
      <c r="G279" s="1">
        <f t="shared" si="43"/>
        <v>39092</v>
      </c>
      <c r="H279" s="1">
        <f t="shared" si="44"/>
        <v>39091</v>
      </c>
      <c r="I279" s="2">
        <f t="shared" si="45"/>
        <v>60.375</v>
      </c>
      <c r="K279" s="2">
        <f t="shared" si="46"/>
        <v>0</v>
      </c>
      <c r="L279" s="2">
        <f t="shared" si="47"/>
        <v>0</v>
      </c>
      <c r="M279" s="2">
        <f t="shared" si="48"/>
        <v>1</v>
      </c>
      <c r="N279">
        <f t="shared" si="49"/>
        <v>1.9680832033864801</v>
      </c>
    </row>
    <row r="280" spans="1:14" x14ac:dyDescent="0.3">
      <c r="A280" s="1">
        <v>39104</v>
      </c>
      <c r="B280">
        <v>60.95</v>
      </c>
      <c r="D280">
        <f t="shared" si="40"/>
        <v>1</v>
      </c>
      <c r="E280" s="1">
        <f t="shared" si="41"/>
        <v>39097</v>
      </c>
      <c r="F280" s="1">
        <f t="shared" si="42"/>
        <v>39096</v>
      </c>
      <c r="G280" s="1">
        <f t="shared" si="43"/>
        <v>39095</v>
      </c>
      <c r="H280" s="1">
        <f t="shared" si="44"/>
        <v>39094</v>
      </c>
      <c r="I280" s="2">
        <f t="shared" si="45"/>
        <v>60.375</v>
      </c>
      <c r="K280" s="2">
        <f t="shared" si="46"/>
        <v>0</v>
      </c>
      <c r="L280" s="2">
        <f t="shared" si="47"/>
        <v>0</v>
      </c>
      <c r="M280" s="2">
        <f t="shared" si="48"/>
        <v>1</v>
      </c>
      <c r="N280">
        <f t="shared" si="49"/>
        <v>0.94787439545437391</v>
      </c>
    </row>
    <row r="281" spans="1:14" x14ac:dyDescent="0.3">
      <c r="A281" s="1">
        <v>39105</v>
      </c>
      <c r="B281">
        <v>61.8</v>
      </c>
      <c r="D281">
        <f t="shared" si="40"/>
        <v>2</v>
      </c>
      <c r="E281" s="1">
        <f t="shared" si="41"/>
        <v>39098</v>
      </c>
      <c r="F281" s="1">
        <f t="shared" si="42"/>
        <v>39097</v>
      </c>
      <c r="G281" s="1">
        <f t="shared" si="43"/>
        <v>39096</v>
      </c>
      <c r="H281" s="1">
        <f t="shared" si="44"/>
        <v>39095</v>
      </c>
      <c r="I281" s="2">
        <f t="shared" si="45"/>
        <v>60.625</v>
      </c>
      <c r="K281" s="2">
        <f t="shared" si="46"/>
        <v>0</v>
      </c>
      <c r="L281" s="2">
        <f t="shared" si="47"/>
        <v>0</v>
      </c>
      <c r="M281" s="2">
        <f t="shared" si="48"/>
        <v>1</v>
      </c>
      <c r="N281">
        <f t="shared" si="49"/>
        <v>1.919601520599771</v>
      </c>
    </row>
    <row r="282" spans="1:14" x14ac:dyDescent="0.3">
      <c r="A282" s="1">
        <v>39106</v>
      </c>
      <c r="B282">
        <v>62.825000000000003</v>
      </c>
      <c r="D282">
        <f t="shared" si="40"/>
        <v>3</v>
      </c>
      <c r="E282" s="1">
        <f t="shared" si="41"/>
        <v>39099</v>
      </c>
      <c r="F282" s="1">
        <f t="shared" si="42"/>
        <v>39098</v>
      </c>
      <c r="G282" s="1">
        <f t="shared" si="43"/>
        <v>39097</v>
      </c>
      <c r="H282" s="1">
        <f t="shared" si="44"/>
        <v>39096</v>
      </c>
      <c r="I282" s="2">
        <f t="shared" si="45"/>
        <v>61.875</v>
      </c>
      <c r="K282" s="2">
        <f t="shared" si="46"/>
        <v>0</v>
      </c>
      <c r="L282" s="2">
        <f t="shared" si="47"/>
        <v>0</v>
      </c>
      <c r="M282" s="2">
        <f t="shared" si="48"/>
        <v>1</v>
      </c>
      <c r="N282">
        <f t="shared" si="49"/>
        <v>1.5236862540801599</v>
      </c>
    </row>
    <row r="283" spans="1:14" x14ac:dyDescent="0.3">
      <c r="A283" s="1">
        <v>39107</v>
      </c>
      <c r="B283">
        <v>63.35</v>
      </c>
      <c r="D283">
        <f t="shared" si="40"/>
        <v>4</v>
      </c>
      <c r="E283" s="1">
        <f t="shared" si="41"/>
        <v>39100</v>
      </c>
      <c r="F283" s="1">
        <f t="shared" si="42"/>
        <v>39099</v>
      </c>
      <c r="G283" s="1">
        <f t="shared" si="43"/>
        <v>39098</v>
      </c>
      <c r="H283" s="1">
        <f t="shared" si="44"/>
        <v>39097</v>
      </c>
      <c r="I283" s="2">
        <f t="shared" si="45"/>
        <v>61.8</v>
      </c>
      <c r="K283" s="2">
        <f t="shared" si="46"/>
        <v>0</v>
      </c>
      <c r="L283" s="2">
        <f t="shared" si="47"/>
        <v>0</v>
      </c>
      <c r="M283" s="2">
        <f t="shared" si="48"/>
        <v>1</v>
      </c>
      <c r="N283">
        <f t="shared" si="49"/>
        <v>2.477154230350314</v>
      </c>
    </row>
    <row r="284" spans="1:14" x14ac:dyDescent="0.3">
      <c r="A284" s="1">
        <v>39108</v>
      </c>
      <c r="B284">
        <v>63.875</v>
      </c>
      <c r="D284">
        <f t="shared" si="40"/>
        <v>5</v>
      </c>
      <c r="E284" s="1">
        <f t="shared" si="41"/>
        <v>39101</v>
      </c>
      <c r="F284" s="1">
        <f t="shared" si="42"/>
        <v>39100</v>
      </c>
      <c r="G284" s="1">
        <f t="shared" si="43"/>
        <v>39099</v>
      </c>
      <c r="H284" s="1">
        <f t="shared" si="44"/>
        <v>39098</v>
      </c>
      <c r="I284" s="2">
        <f t="shared" si="45"/>
        <v>61.575000000000003</v>
      </c>
      <c r="K284" s="2">
        <f t="shared" si="46"/>
        <v>0</v>
      </c>
      <c r="L284" s="2">
        <f t="shared" si="47"/>
        <v>0</v>
      </c>
      <c r="M284" s="2">
        <f t="shared" si="48"/>
        <v>1</v>
      </c>
      <c r="N284">
        <f t="shared" si="49"/>
        <v>3.667210451726679</v>
      </c>
    </row>
    <row r="285" spans="1:14" x14ac:dyDescent="0.3">
      <c r="A285" s="1">
        <v>39111</v>
      </c>
      <c r="B285">
        <v>64.05</v>
      </c>
      <c r="D285">
        <f t="shared" si="40"/>
        <v>1</v>
      </c>
      <c r="E285" s="1">
        <f t="shared" si="41"/>
        <v>39104</v>
      </c>
      <c r="F285" s="1">
        <f t="shared" si="42"/>
        <v>39103</v>
      </c>
      <c r="G285" s="1">
        <f t="shared" si="43"/>
        <v>39102</v>
      </c>
      <c r="H285" s="1">
        <f t="shared" si="44"/>
        <v>39101</v>
      </c>
      <c r="I285" s="2">
        <f t="shared" si="45"/>
        <v>60.95</v>
      </c>
      <c r="K285" s="2">
        <f t="shared" si="46"/>
        <v>0</v>
      </c>
      <c r="L285" s="2">
        <f t="shared" si="47"/>
        <v>0</v>
      </c>
      <c r="M285" s="2">
        <f t="shared" si="48"/>
        <v>1</v>
      </c>
      <c r="N285">
        <f t="shared" si="49"/>
        <v>4.9610172415462728</v>
      </c>
    </row>
    <row r="286" spans="1:14" x14ac:dyDescent="0.3">
      <c r="A286" s="1">
        <v>39112</v>
      </c>
      <c r="B286">
        <v>63.575000000000003</v>
      </c>
      <c r="D286">
        <f t="shared" si="40"/>
        <v>2</v>
      </c>
      <c r="E286" s="1">
        <f t="shared" si="41"/>
        <v>39105</v>
      </c>
      <c r="F286" s="1">
        <f t="shared" si="42"/>
        <v>39104</v>
      </c>
      <c r="G286" s="1">
        <f t="shared" si="43"/>
        <v>39103</v>
      </c>
      <c r="H286" s="1">
        <f t="shared" si="44"/>
        <v>39102</v>
      </c>
      <c r="I286" s="2">
        <f t="shared" si="45"/>
        <v>61.8</v>
      </c>
      <c r="K286" s="2">
        <f t="shared" si="46"/>
        <v>0</v>
      </c>
      <c r="L286" s="2">
        <f t="shared" si="47"/>
        <v>0</v>
      </c>
      <c r="M286" s="2">
        <f t="shared" si="48"/>
        <v>1</v>
      </c>
      <c r="N286">
        <f t="shared" si="49"/>
        <v>2.8316946844538249</v>
      </c>
    </row>
    <row r="287" spans="1:14" x14ac:dyDescent="0.3">
      <c r="A287" s="1">
        <v>39113</v>
      </c>
      <c r="B287">
        <v>64.525000000000006</v>
      </c>
      <c r="D287">
        <f t="shared" si="40"/>
        <v>3</v>
      </c>
      <c r="E287" s="1">
        <f t="shared" si="41"/>
        <v>39106</v>
      </c>
      <c r="F287" s="1">
        <f t="shared" si="42"/>
        <v>39105</v>
      </c>
      <c r="G287" s="1">
        <f t="shared" si="43"/>
        <v>39104</v>
      </c>
      <c r="H287" s="1">
        <f t="shared" si="44"/>
        <v>39103</v>
      </c>
      <c r="I287" s="2">
        <f t="shared" si="45"/>
        <v>62.825000000000003</v>
      </c>
      <c r="K287" s="2">
        <f t="shared" si="46"/>
        <v>0</v>
      </c>
      <c r="L287" s="2">
        <f t="shared" si="47"/>
        <v>0</v>
      </c>
      <c r="M287" s="2">
        <f t="shared" si="48"/>
        <v>1</v>
      </c>
      <c r="N287">
        <f t="shared" si="49"/>
        <v>2.669966217502163</v>
      </c>
    </row>
    <row r="288" spans="1:14" x14ac:dyDescent="0.3">
      <c r="A288" s="1">
        <v>39114</v>
      </c>
      <c r="B288">
        <v>64.724999999999994</v>
      </c>
      <c r="D288">
        <f t="shared" si="40"/>
        <v>4</v>
      </c>
      <c r="E288" s="1">
        <f t="shared" si="41"/>
        <v>39107</v>
      </c>
      <c r="F288" s="1">
        <f t="shared" si="42"/>
        <v>39106</v>
      </c>
      <c r="G288" s="1">
        <f t="shared" si="43"/>
        <v>39105</v>
      </c>
      <c r="H288" s="1">
        <f t="shared" si="44"/>
        <v>39104</v>
      </c>
      <c r="I288" s="2">
        <f t="shared" si="45"/>
        <v>63.35</v>
      </c>
      <c r="K288" s="2">
        <f t="shared" si="46"/>
        <v>0</v>
      </c>
      <c r="L288" s="2">
        <f t="shared" si="47"/>
        <v>0</v>
      </c>
      <c r="M288" s="2">
        <f t="shared" si="48"/>
        <v>1</v>
      </c>
      <c r="N288">
        <f t="shared" si="49"/>
        <v>2.1472618870453259</v>
      </c>
    </row>
    <row r="289" spans="1:14" x14ac:dyDescent="0.3">
      <c r="A289" s="1">
        <v>39115</v>
      </c>
      <c r="B289">
        <v>65.349999999999994</v>
      </c>
      <c r="D289">
        <f t="shared" si="40"/>
        <v>5</v>
      </c>
      <c r="E289" s="1">
        <f t="shared" si="41"/>
        <v>39108</v>
      </c>
      <c r="F289" s="1">
        <f t="shared" si="42"/>
        <v>39107</v>
      </c>
      <c r="G289" s="1">
        <f t="shared" si="43"/>
        <v>39106</v>
      </c>
      <c r="H289" s="1">
        <f t="shared" si="44"/>
        <v>39105</v>
      </c>
      <c r="I289" s="2">
        <f t="shared" si="45"/>
        <v>63.875</v>
      </c>
      <c r="K289" s="2">
        <f t="shared" si="46"/>
        <v>0</v>
      </c>
      <c r="L289" s="2">
        <f t="shared" si="47"/>
        <v>0</v>
      </c>
      <c r="M289" s="2">
        <f t="shared" si="48"/>
        <v>1</v>
      </c>
      <c r="N289">
        <f t="shared" si="49"/>
        <v>2.282939154636237</v>
      </c>
    </row>
    <row r="290" spans="1:14" x14ac:dyDescent="0.3">
      <c r="A290" s="1">
        <v>39118</v>
      </c>
      <c r="B290">
        <v>64.674999999999997</v>
      </c>
      <c r="D290">
        <f t="shared" si="40"/>
        <v>1</v>
      </c>
      <c r="E290" s="1">
        <f t="shared" si="41"/>
        <v>39111</v>
      </c>
      <c r="F290" s="1">
        <f t="shared" si="42"/>
        <v>39110</v>
      </c>
      <c r="G290" s="1">
        <f t="shared" si="43"/>
        <v>39109</v>
      </c>
      <c r="H290" s="1">
        <f t="shared" si="44"/>
        <v>39108</v>
      </c>
      <c r="I290" s="2">
        <f t="shared" si="45"/>
        <v>64.05</v>
      </c>
      <c r="K290" s="2">
        <f t="shared" si="46"/>
        <v>0</v>
      </c>
      <c r="L290" s="2">
        <f t="shared" si="47"/>
        <v>0</v>
      </c>
      <c r="M290" s="2">
        <f t="shared" si="48"/>
        <v>1</v>
      </c>
      <c r="N290">
        <f t="shared" si="49"/>
        <v>0.97106997293494779</v>
      </c>
    </row>
    <row r="291" spans="1:14" x14ac:dyDescent="0.3">
      <c r="A291" s="1">
        <v>39119</v>
      </c>
      <c r="B291">
        <v>64.875</v>
      </c>
      <c r="D291">
        <f t="shared" si="40"/>
        <v>2</v>
      </c>
      <c r="E291" s="1">
        <f t="shared" si="41"/>
        <v>39112</v>
      </c>
      <c r="F291" s="1">
        <f t="shared" si="42"/>
        <v>39111</v>
      </c>
      <c r="G291" s="1">
        <f t="shared" si="43"/>
        <v>39110</v>
      </c>
      <c r="H291" s="1">
        <f t="shared" si="44"/>
        <v>39109</v>
      </c>
      <c r="I291" s="2">
        <f t="shared" si="45"/>
        <v>63.575000000000003</v>
      </c>
      <c r="K291" s="2">
        <f t="shared" si="46"/>
        <v>0</v>
      </c>
      <c r="L291" s="2">
        <f t="shared" si="47"/>
        <v>0</v>
      </c>
      <c r="M291" s="2">
        <f t="shared" si="48"/>
        <v>1</v>
      </c>
      <c r="N291">
        <f t="shared" si="49"/>
        <v>2.0242030177869226</v>
      </c>
    </row>
    <row r="292" spans="1:14" x14ac:dyDescent="0.3">
      <c r="A292" s="1">
        <v>39120</v>
      </c>
      <c r="B292">
        <v>65.075000000000003</v>
      </c>
      <c r="D292">
        <f t="shared" si="40"/>
        <v>3</v>
      </c>
      <c r="E292" s="1">
        <f t="shared" si="41"/>
        <v>39113</v>
      </c>
      <c r="F292" s="1">
        <f t="shared" si="42"/>
        <v>39112</v>
      </c>
      <c r="G292" s="1">
        <f t="shared" si="43"/>
        <v>39111</v>
      </c>
      <c r="H292" s="1">
        <f t="shared" si="44"/>
        <v>39110</v>
      </c>
      <c r="I292" s="2">
        <f t="shared" si="45"/>
        <v>64.525000000000006</v>
      </c>
      <c r="K292" s="2">
        <f t="shared" si="46"/>
        <v>0</v>
      </c>
      <c r="L292" s="2">
        <f t="shared" si="47"/>
        <v>0</v>
      </c>
      <c r="M292" s="2">
        <f t="shared" si="48"/>
        <v>1</v>
      </c>
      <c r="N292">
        <f t="shared" si="49"/>
        <v>0.84877052759513638</v>
      </c>
    </row>
    <row r="293" spans="1:14" x14ac:dyDescent="0.3">
      <c r="A293" s="1">
        <v>39121</v>
      </c>
      <c r="B293">
        <v>65.174999999999997</v>
      </c>
      <c r="D293">
        <f t="shared" si="40"/>
        <v>4</v>
      </c>
      <c r="E293" s="1">
        <f t="shared" si="41"/>
        <v>39114</v>
      </c>
      <c r="F293" s="1">
        <f t="shared" si="42"/>
        <v>39113</v>
      </c>
      <c r="G293" s="1">
        <f t="shared" si="43"/>
        <v>39112</v>
      </c>
      <c r="H293" s="1">
        <f t="shared" si="44"/>
        <v>39111</v>
      </c>
      <c r="I293" s="2">
        <f t="shared" si="45"/>
        <v>64.724999999999994</v>
      </c>
      <c r="K293" s="2">
        <f t="shared" si="46"/>
        <v>0</v>
      </c>
      <c r="L293" s="2">
        <f t="shared" si="47"/>
        <v>0</v>
      </c>
      <c r="M293" s="2">
        <f t="shared" si="48"/>
        <v>1</v>
      </c>
      <c r="N293">
        <f t="shared" si="49"/>
        <v>0.69284341819641393</v>
      </c>
    </row>
    <row r="294" spans="1:14" x14ac:dyDescent="0.3">
      <c r="A294" s="1">
        <v>39122</v>
      </c>
      <c r="B294">
        <v>66.275000000000006</v>
      </c>
      <c r="C294">
        <v>66.849999999999994</v>
      </c>
      <c r="D294">
        <f t="shared" si="40"/>
        <v>5</v>
      </c>
      <c r="E294" s="1">
        <f t="shared" si="41"/>
        <v>39115</v>
      </c>
      <c r="F294" s="1">
        <f t="shared" si="42"/>
        <v>39114</v>
      </c>
      <c r="G294" s="1">
        <f t="shared" si="43"/>
        <v>39113</v>
      </c>
      <c r="H294" s="1">
        <f t="shared" si="44"/>
        <v>39112</v>
      </c>
      <c r="I294" s="2">
        <f t="shared" si="45"/>
        <v>65.349999999999994</v>
      </c>
      <c r="K294" s="2">
        <f t="shared" si="46"/>
        <v>0</v>
      </c>
      <c r="L294" s="2">
        <f t="shared" si="47"/>
        <v>0</v>
      </c>
      <c r="M294" s="2">
        <f t="shared" si="48"/>
        <v>1</v>
      </c>
      <c r="N294">
        <f t="shared" si="49"/>
        <v>1.4055312104858477</v>
      </c>
    </row>
    <row r="295" spans="1:14" x14ac:dyDescent="0.3">
      <c r="A295" s="1">
        <v>39125</v>
      </c>
      <c r="B295">
        <v>67.525000000000006</v>
      </c>
      <c r="D295">
        <f t="shared" si="40"/>
        <v>1</v>
      </c>
      <c r="E295" s="1">
        <f t="shared" si="41"/>
        <v>39118</v>
      </c>
      <c r="F295" s="1">
        <f t="shared" si="42"/>
        <v>39117</v>
      </c>
      <c r="G295" s="1">
        <f t="shared" si="43"/>
        <v>39116</v>
      </c>
      <c r="H295" s="1">
        <f t="shared" si="44"/>
        <v>39115</v>
      </c>
      <c r="I295" s="2">
        <f t="shared" si="45"/>
        <v>64.674999999999997</v>
      </c>
      <c r="J295">
        <v>66.849999999999994</v>
      </c>
      <c r="K295" s="2">
        <f t="shared" si="46"/>
        <v>66.849999999999994</v>
      </c>
      <c r="L295" s="2">
        <f t="shared" si="47"/>
        <v>66.275000000000006</v>
      </c>
      <c r="M295" s="2">
        <f t="shared" si="48"/>
        <v>0.99139865370231883</v>
      </c>
      <c r="N295">
        <f t="shared" si="49"/>
        <v>3.448462023372397</v>
      </c>
    </row>
    <row r="296" spans="1:14" x14ac:dyDescent="0.3">
      <c r="A296" s="1">
        <v>39126</v>
      </c>
      <c r="B296">
        <v>67.275000000000006</v>
      </c>
      <c r="D296">
        <f t="shared" si="40"/>
        <v>2</v>
      </c>
      <c r="E296" s="1">
        <f t="shared" si="41"/>
        <v>39119</v>
      </c>
      <c r="F296" s="1">
        <f t="shared" si="42"/>
        <v>39118</v>
      </c>
      <c r="G296" s="1">
        <f t="shared" si="43"/>
        <v>39117</v>
      </c>
      <c r="H296" s="1">
        <f t="shared" si="44"/>
        <v>39116</v>
      </c>
      <c r="I296" s="2">
        <f t="shared" si="45"/>
        <v>64.875</v>
      </c>
      <c r="K296" s="2">
        <f t="shared" si="46"/>
        <v>66.849999999999994</v>
      </c>
      <c r="L296" s="2">
        <f t="shared" si="47"/>
        <v>66.275000000000006</v>
      </c>
      <c r="M296" s="2">
        <f t="shared" si="48"/>
        <v>0.99139865370231883</v>
      </c>
      <c r="N296">
        <f t="shared" si="49"/>
        <v>2.7687803754054197</v>
      </c>
    </row>
    <row r="297" spans="1:14" x14ac:dyDescent="0.3">
      <c r="A297" s="1">
        <v>39127</v>
      </c>
      <c r="B297">
        <v>68.875</v>
      </c>
      <c r="D297">
        <f t="shared" si="40"/>
        <v>3</v>
      </c>
      <c r="E297" s="1">
        <f t="shared" si="41"/>
        <v>39120</v>
      </c>
      <c r="F297" s="1">
        <f t="shared" si="42"/>
        <v>39119</v>
      </c>
      <c r="G297" s="1">
        <f t="shared" si="43"/>
        <v>39118</v>
      </c>
      <c r="H297" s="1">
        <f t="shared" si="44"/>
        <v>39117</v>
      </c>
      <c r="I297" s="2">
        <f t="shared" si="45"/>
        <v>65.075000000000003</v>
      </c>
      <c r="K297" s="2">
        <f t="shared" si="46"/>
        <v>66.849999999999994</v>
      </c>
      <c r="L297" s="2">
        <f t="shared" si="47"/>
        <v>66.275000000000006</v>
      </c>
      <c r="M297" s="2">
        <f t="shared" si="48"/>
        <v>0.99139865370231883</v>
      </c>
      <c r="N297">
        <f t="shared" si="49"/>
        <v>4.811426521958678</v>
      </c>
    </row>
    <row r="298" spans="1:14" x14ac:dyDescent="0.3">
      <c r="A298" s="1">
        <v>39128</v>
      </c>
      <c r="B298">
        <v>68.7</v>
      </c>
      <c r="D298">
        <f t="shared" si="40"/>
        <v>4</v>
      </c>
      <c r="E298" s="1">
        <f t="shared" si="41"/>
        <v>39121</v>
      </c>
      <c r="F298" s="1">
        <f t="shared" si="42"/>
        <v>39120</v>
      </c>
      <c r="G298" s="1">
        <f t="shared" si="43"/>
        <v>39119</v>
      </c>
      <c r="H298" s="1">
        <f t="shared" si="44"/>
        <v>39118</v>
      </c>
      <c r="I298" s="2">
        <f t="shared" si="45"/>
        <v>65.174999999999997</v>
      </c>
      <c r="K298" s="2">
        <f t="shared" si="46"/>
        <v>66.849999999999994</v>
      </c>
      <c r="L298" s="2">
        <f t="shared" si="47"/>
        <v>66.275000000000006</v>
      </c>
      <c r="M298" s="2">
        <f t="shared" si="48"/>
        <v>0.99139865370231883</v>
      </c>
      <c r="N298">
        <f t="shared" si="49"/>
        <v>4.4034688035875682</v>
      </c>
    </row>
    <row r="299" spans="1:14" x14ac:dyDescent="0.3">
      <c r="A299" s="1">
        <v>39129</v>
      </c>
      <c r="B299">
        <v>68.5</v>
      </c>
      <c r="D299">
        <f t="shared" si="40"/>
        <v>5</v>
      </c>
      <c r="E299" s="1">
        <f t="shared" si="41"/>
        <v>39122</v>
      </c>
      <c r="F299" s="1">
        <f t="shared" si="42"/>
        <v>39121</v>
      </c>
      <c r="G299" s="1">
        <f t="shared" si="43"/>
        <v>39120</v>
      </c>
      <c r="H299" s="1">
        <f t="shared" si="44"/>
        <v>39119</v>
      </c>
      <c r="I299" s="2">
        <f t="shared" si="45"/>
        <v>66.275000000000006</v>
      </c>
      <c r="K299" s="2">
        <f t="shared" si="46"/>
        <v>66.849999999999994</v>
      </c>
      <c r="L299" s="2">
        <f t="shared" si="47"/>
        <v>66.275000000000006</v>
      </c>
      <c r="M299" s="2">
        <f t="shared" si="48"/>
        <v>0.99139865370231883</v>
      </c>
      <c r="N299">
        <f t="shared" si="49"/>
        <v>2.4382441720227654</v>
      </c>
    </row>
    <row r="300" spans="1:14" x14ac:dyDescent="0.3">
      <c r="A300" s="1">
        <v>39133</v>
      </c>
      <c r="B300">
        <v>66.849999999999994</v>
      </c>
      <c r="D300">
        <f t="shared" si="40"/>
        <v>2</v>
      </c>
      <c r="E300" s="1">
        <f t="shared" si="41"/>
        <v>39126</v>
      </c>
      <c r="F300" s="1">
        <f t="shared" si="42"/>
        <v>39125</v>
      </c>
      <c r="G300" s="1">
        <f t="shared" si="43"/>
        <v>39124</v>
      </c>
      <c r="H300" s="1">
        <f t="shared" si="44"/>
        <v>39123</v>
      </c>
      <c r="I300" s="2">
        <f t="shared" si="45"/>
        <v>67.275000000000006</v>
      </c>
      <c r="K300" s="2">
        <f t="shared" si="46"/>
        <v>0</v>
      </c>
      <c r="L300" s="2">
        <f t="shared" si="47"/>
        <v>0</v>
      </c>
      <c r="M300" s="2">
        <f t="shared" si="48"/>
        <v>1</v>
      </c>
      <c r="N300">
        <f t="shared" si="49"/>
        <v>-0.63373930650174792</v>
      </c>
    </row>
    <row r="301" spans="1:14" x14ac:dyDescent="0.3">
      <c r="A301" s="1">
        <v>39134</v>
      </c>
      <c r="B301">
        <v>66.974999999999994</v>
      </c>
      <c r="D301">
        <f t="shared" si="40"/>
        <v>3</v>
      </c>
      <c r="E301" s="1">
        <f t="shared" si="41"/>
        <v>39127</v>
      </c>
      <c r="F301" s="1">
        <f t="shared" si="42"/>
        <v>39126</v>
      </c>
      <c r="G301" s="1">
        <f t="shared" si="43"/>
        <v>39125</v>
      </c>
      <c r="H301" s="1">
        <f t="shared" si="44"/>
        <v>39124</v>
      </c>
      <c r="I301" s="2">
        <f t="shared" si="45"/>
        <v>68.875</v>
      </c>
      <c r="K301" s="2">
        <f t="shared" si="46"/>
        <v>0</v>
      </c>
      <c r="L301" s="2">
        <f t="shared" si="47"/>
        <v>0</v>
      </c>
      <c r="M301" s="2">
        <f t="shared" si="48"/>
        <v>1</v>
      </c>
      <c r="N301">
        <f t="shared" si="49"/>
        <v>-2.797385204240618</v>
      </c>
    </row>
    <row r="302" spans="1:14" x14ac:dyDescent="0.3">
      <c r="A302" s="1">
        <v>39135</v>
      </c>
      <c r="B302">
        <v>67.025000000000006</v>
      </c>
      <c r="D302">
        <f t="shared" si="40"/>
        <v>4</v>
      </c>
      <c r="E302" s="1">
        <f t="shared" si="41"/>
        <v>39128</v>
      </c>
      <c r="F302" s="1">
        <f t="shared" si="42"/>
        <v>39127</v>
      </c>
      <c r="G302" s="1">
        <f t="shared" si="43"/>
        <v>39126</v>
      </c>
      <c r="H302" s="1">
        <f t="shared" si="44"/>
        <v>39125</v>
      </c>
      <c r="I302" s="2">
        <f t="shared" si="45"/>
        <v>68.7</v>
      </c>
      <c r="K302" s="2">
        <f t="shared" si="46"/>
        <v>0</v>
      </c>
      <c r="L302" s="2">
        <f t="shared" si="47"/>
        <v>0</v>
      </c>
      <c r="M302" s="2">
        <f t="shared" si="48"/>
        <v>1</v>
      </c>
      <c r="N302">
        <f t="shared" si="49"/>
        <v>-2.4683515106280618</v>
      </c>
    </row>
    <row r="303" spans="1:14" x14ac:dyDescent="0.3">
      <c r="A303" s="1">
        <v>39136</v>
      </c>
      <c r="B303">
        <v>66.75</v>
      </c>
      <c r="D303">
        <f t="shared" si="40"/>
        <v>5</v>
      </c>
      <c r="E303" s="1">
        <f t="shared" si="41"/>
        <v>39129</v>
      </c>
      <c r="F303" s="1">
        <f t="shared" si="42"/>
        <v>39128</v>
      </c>
      <c r="G303" s="1">
        <f t="shared" si="43"/>
        <v>39127</v>
      </c>
      <c r="H303" s="1">
        <f t="shared" si="44"/>
        <v>39126</v>
      </c>
      <c r="I303" s="2">
        <f t="shared" si="45"/>
        <v>68.5</v>
      </c>
      <c r="K303" s="2">
        <f t="shared" si="46"/>
        <v>0</v>
      </c>
      <c r="L303" s="2">
        <f t="shared" si="47"/>
        <v>0</v>
      </c>
      <c r="M303" s="2">
        <f t="shared" si="48"/>
        <v>1</v>
      </c>
      <c r="N303">
        <f t="shared" si="49"/>
        <v>-2.5879447987820723</v>
      </c>
    </row>
    <row r="304" spans="1:14" x14ac:dyDescent="0.3">
      <c r="A304" s="1">
        <v>39139</v>
      </c>
      <c r="B304">
        <v>66.875</v>
      </c>
      <c r="D304">
        <f t="shared" si="40"/>
        <v>1</v>
      </c>
      <c r="E304" s="1">
        <f t="shared" si="41"/>
        <v>39132</v>
      </c>
      <c r="F304" s="1">
        <f t="shared" si="42"/>
        <v>39131</v>
      </c>
      <c r="G304" s="1">
        <f t="shared" si="43"/>
        <v>39130</v>
      </c>
      <c r="H304" s="1">
        <f t="shared" si="44"/>
        <v>39129</v>
      </c>
      <c r="I304" s="2">
        <f t="shared" si="45"/>
        <v>68.5</v>
      </c>
      <c r="K304" s="2">
        <f t="shared" si="46"/>
        <v>0</v>
      </c>
      <c r="L304" s="2">
        <f t="shared" si="47"/>
        <v>0</v>
      </c>
      <c r="M304" s="2">
        <f t="shared" si="48"/>
        <v>1</v>
      </c>
      <c r="N304">
        <f t="shared" si="49"/>
        <v>-2.400854005200904</v>
      </c>
    </row>
    <row r="305" spans="1:14" x14ac:dyDescent="0.3">
      <c r="A305" s="1">
        <v>39140</v>
      </c>
      <c r="B305">
        <v>67.424999999999997</v>
      </c>
      <c r="D305">
        <f t="shared" si="40"/>
        <v>2</v>
      </c>
      <c r="E305" s="1">
        <f t="shared" si="41"/>
        <v>39133</v>
      </c>
      <c r="F305" s="1">
        <f t="shared" si="42"/>
        <v>39132</v>
      </c>
      <c r="G305" s="1">
        <f t="shared" si="43"/>
        <v>39131</v>
      </c>
      <c r="H305" s="1">
        <f t="shared" si="44"/>
        <v>39130</v>
      </c>
      <c r="I305" s="2">
        <f t="shared" si="45"/>
        <v>66.849999999999994</v>
      </c>
      <c r="K305" s="2">
        <f t="shared" si="46"/>
        <v>0</v>
      </c>
      <c r="L305" s="2">
        <f t="shared" si="47"/>
        <v>0</v>
      </c>
      <c r="M305" s="2">
        <f t="shared" si="48"/>
        <v>1</v>
      </c>
      <c r="N305">
        <f t="shared" si="49"/>
        <v>0.85645654778415992</v>
      </c>
    </row>
    <row r="306" spans="1:14" x14ac:dyDescent="0.3">
      <c r="A306" s="1">
        <v>39141</v>
      </c>
      <c r="B306">
        <v>67.75</v>
      </c>
      <c r="D306">
        <f t="shared" si="40"/>
        <v>3</v>
      </c>
      <c r="E306" s="1">
        <f t="shared" si="41"/>
        <v>39134</v>
      </c>
      <c r="F306" s="1">
        <f t="shared" si="42"/>
        <v>39133</v>
      </c>
      <c r="G306" s="1">
        <f t="shared" si="43"/>
        <v>39132</v>
      </c>
      <c r="H306" s="1">
        <f t="shared" si="44"/>
        <v>39131</v>
      </c>
      <c r="I306" s="2">
        <f t="shared" si="45"/>
        <v>66.974999999999994</v>
      </c>
      <c r="K306" s="2">
        <f t="shared" si="46"/>
        <v>0</v>
      </c>
      <c r="L306" s="2">
        <f t="shared" si="47"/>
        <v>0</v>
      </c>
      <c r="M306" s="2">
        <f t="shared" si="48"/>
        <v>1</v>
      </c>
      <c r="N306">
        <f t="shared" si="49"/>
        <v>1.1505044329137939</v>
      </c>
    </row>
    <row r="307" spans="1:14" x14ac:dyDescent="0.3">
      <c r="A307" s="1">
        <v>39142</v>
      </c>
      <c r="B307">
        <v>66.125</v>
      </c>
      <c r="D307">
        <f t="shared" si="40"/>
        <v>4</v>
      </c>
      <c r="E307" s="1">
        <f t="shared" si="41"/>
        <v>39135</v>
      </c>
      <c r="F307" s="1">
        <f t="shared" si="42"/>
        <v>39134</v>
      </c>
      <c r="G307" s="1">
        <f t="shared" si="43"/>
        <v>39133</v>
      </c>
      <c r="H307" s="1">
        <f t="shared" si="44"/>
        <v>39132</v>
      </c>
      <c r="I307" s="2">
        <f t="shared" si="45"/>
        <v>67.025000000000006</v>
      </c>
      <c r="K307" s="2">
        <f t="shared" si="46"/>
        <v>0</v>
      </c>
      <c r="L307" s="2">
        <f t="shared" si="47"/>
        <v>0</v>
      </c>
      <c r="M307" s="2">
        <f t="shared" si="48"/>
        <v>1</v>
      </c>
      <c r="N307">
        <f t="shared" si="49"/>
        <v>-1.3518793943559606</v>
      </c>
    </row>
    <row r="308" spans="1:14" x14ac:dyDescent="0.3">
      <c r="A308" s="1">
        <v>39143</v>
      </c>
      <c r="B308">
        <v>66.349999999999994</v>
      </c>
      <c r="D308">
        <f t="shared" si="40"/>
        <v>5</v>
      </c>
      <c r="E308" s="1">
        <f t="shared" si="41"/>
        <v>39136</v>
      </c>
      <c r="F308" s="1">
        <f t="shared" si="42"/>
        <v>39135</v>
      </c>
      <c r="G308" s="1">
        <f t="shared" si="43"/>
        <v>39134</v>
      </c>
      <c r="H308" s="1">
        <f t="shared" si="44"/>
        <v>39133</v>
      </c>
      <c r="I308" s="2">
        <f t="shared" si="45"/>
        <v>66.75</v>
      </c>
      <c r="K308" s="2">
        <f t="shared" si="46"/>
        <v>0</v>
      </c>
      <c r="L308" s="2">
        <f t="shared" si="47"/>
        <v>0</v>
      </c>
      <c r="M308" s="2">
        <f t="shared" si="48"/>
        <v>1</v>
      </c>
      <c r="N308">
        <f t="shared" si="49"/>
        <v>-0.60105365021424995</v>
      </c>
    </row>
    <row r="309" spans="1:14" x14ac:dyDescent="0.3">
      <c r="A309" s="1">
        <v>39146</v>
      </c>
      <c r="B309">
        <v>65</v>
      </c>
      <c r="D309">
        <f t="shared" si="40"/>
        <v>1</v>
      </c>
      <c r="E309" s="1">
        <f t="shared" si="41"/>
        <v>39139</v>
      </c>
      <c r="F309" s="1">
        <f t="shared" si="42"/>
        <v>39138</v>
      </c>
      <c r="G309" s="1">
        <f t="shared" si="43"/>
        <v>39137</v>
      </c>
      <c r="H309" s="1">
        <f t="shared" si="44"/>
        <v>39136</v>
      </c>
      <c r="I309" s="2">
        <f t="shared" si="45"/>
        <v>66.875</v>
      </c>
      <c r="K309" s="2">
        <f t="shared" si="46"/>
        <v>0</v>
      </c>
      <c r="L309" s="2">
        <f t="shared" si="47"/>
        <v>0</v>
      </c>
      <c r="M309" s="2">
        <f t="shared" si="48"/>
        <v>1</v>
      </c>
      <c r="N309">
        <f t="shared" si="49"/>
        <v>-2.8437935320533514</v>
      </c>
    </row>
    <row r="310" spans="1:14" x14ac:dyDescent="0.3">
      <c r="A310" s="1">
        <v>39147</v>
      </c>
      <c r="B310">
        <v>65</v>
      </c>
      <c r="D310">
        <f t="shared" si="40"/>
        <v>2</v>
      </c>
      <c r="E310" s="1">
        <f t="shared" si="41"/>
        <v>39140</v>
      </c>
      <c r="F310" s="1">
        <f t="shared" si="42"/>
        <v>39139</v>
      </c>
      <c r="G310" s="1">
        <f t="shared" si="43"/>
        <v>39138</v>
      </c>
      <c r="H310" s="1">
        <f t="shared" si="44"/>
        <v>39137</v>
      </c>
      <c r="I310" s="2">
        <f t="shared" si="45"/>
        <v>67.424999999999997</v>
      </c>
      <c r="K310" s="2">
        <f t="shared" si="46"/>
        <v>0</v>
      </c>
      <c r="L310" s="2">
        <f t="shared" si="47"/>
        <v>0</v>
      </c>
      <c r="M310" s="2">
        <f t="shared" si="48"/>
        <v>1</v>
      </c>
      <c r="N310">
        <f t="shared" si="49"/>
        <v>-3.6628599130156503</v>
      </c>
    </row>
    <row r="311" spans="1:14" x14ac:dyDescent="0.3">
      <c r="A311" s="1">
        <v>39148</v>
      </c>
      <c r="B311">
        <v>65.674999999999997</v>
      </c>
      <c r="D311">
        <f t="shared" si="40"/>
        <v>3</v>
      </c>
      <c r="E311" s="1">
        <f t="shared" si="41"/>
        <v>39141</v>
      </c>
      <c r="F311" s="1">
        <f t="shared" si="42"/>
        <v>39140</v>
      </c>
      <c r="G311" s="1">
        <f t="shared" si="43"/>
        <v>39139</v>
      </c>
      <c r="H311" s="1">
        <f t="shared" si="44"/>
        <v>39138</v>
      </c>
      <c r="I311" s="2">
        <f t="shared" si="45"/>
        <v>67.75</v>
      </c>
      <c r="K311" s="2">
        <f t="shared" si="46"/>
        <v>0</v>
      </c>
      <c r="L311" s="2">
        <f t="shared" si="47"/>
        <v>0</v>
      </c>
      <c r="M311" s="2">
        <f t="shared" si="48"/>
        <v>1</v>
      </c>
      <c r="N311">
        <f t="shared" si="49"/>
        <v>-3.1106124188206747</v>
      </c>
    </row>
    <row r="312" spans="1:14" x14ac:dyDescent="0.3">
      <c r="A312" s="1">
        <v>39149</v>
      </c>
      <c r="B312">
        <v>67.75</v>
      </c>
      <c r="D312">
        <f t="shared" si="40"/>
        <v>4</v>
      </c>
      <c r="E312" s="1">
        <f t="shared" si="41"/>
        <v>39142</v>
      </c>
      <c r="F312" s="1">
        <f t="shared" si="42"/>
        <v>39141</v>
      </c>
      <c r="G312" s="1">
        <f t="shared" si="43"/>
        <v>39140</v>
      </c>
      <c r="H312" s="1">
        <f t="shared" si="44"/>
        <v>39139</v>
      </c>
      <c r="I312" s="2">
        <f t="shared" si="45"/>
        <v>66.125</v>
      </c>
      <c r="K312" s="2">
        <f t="shared" si="46"/>
        <v>0</v>
      </c>
      <c r="L312" s="2">
        <f t="shared" si="47"/>
        <v>0</v>
      </c>
      <c r="M312" s="2">
        <f t="shared" si="48"/>
        <v>1</v>
      </c>
      <c r="N312">
        <f t="shared" si="49"/>
        <v>2.4277569581346841</v>
      </c>
    </row>
    <row r="313" spans="1:14" x14ac:dyDescent="0.3">
      <c r="A313" s="1">
        <v>39150</v>
      </c>
      <c r="B313">
        <v>67.95</v>
      </c>
      <c r="D313">
        <f t="shared" si="40"/>
        <v>5</v>
      </c>
      <c r="E313" s="1">
        <f t="shared" si="41"/>
        <v>39143</v>
      </c>
      <c r="F313" s="1">
        <f t="shared" si="42"/>
        <v>39142</v>
      </c>
      <c r="G313" s="1">
        <f t="shared" si="43"/>
        <v>39141</v>
      </c>
      <c r="H313" s="1">
        <f t="shared" si="44"/>
        <v>39140</v>
      </c>
      <c r="I313" s="2">
        <f t="shared" si="45"/>
        <v>66.349999999999994</v>
      </c>
      <c r="K313" s="2">
        <f t="shared" si="46"/>
        <v>0</v>
      </c>
      <c r="L313" s="2">
        <f t="shared" si="47"/>
        <v>0</v>
      </c>
      <c r="M313" s="2">
        <f t="shared" si="48"/>
        <v>1</v>
      </c>
      <c r="N313">
        <f t="shared" si="49"/>
        <v>2.3828379818936352</v>
      </c>
    </row>
    <row r="314" spans="1:14" x14ac:dyDescent="0.3">
      <c r="A314" s="1">
        <v>39153</v>
      </c>
      <c r="B314">
        <v>67.95</v>
      </c>
      <c r="D314">
        <f t="shared" si="40"/>
        <v>1</v>
      </c>
      <c r="E314" s="1">
        <f t="shared" si="41"/>
        <v>39146</v>
      </c>
      <c r="F314" s="1">
        <f t="shared" si="42"/>
        <v>39145</v>
      </c>
      <c r="G314" s="1">
        <f t="shared" si="43"/>
        <v>39144</v>
      </c>
      <c r="H314" s="1">
        <f t="shared" si="44"/>
        <v>39143</v>
      </c>
      <c r="I314" s="2">
        <f t="shared" si="45"/>
        <v>65</v>
      </c>
      <c r="K314" s="2">
        <f t="shared" si="46"/>
        <v>0</v>
      </c>
      <c r="L314" s="2">
        <f t="shared" si="47"/>
        <v>0</v>
      </c>
      <c r="M314" s="2">
        <f t="shared" si="48"/>
        <v>1</v>
      </c>
      <c r="N314">
        <f t="shared" si="49"/>
        <v>4.4384870701515577</v>
      </c>
    </row>
    <row r="315" spans="1:14" x14ac:dyDescent="0.3">
      <c r="A315" s="1">
        <v>39154</v>
      </c>
      <c r="B315">
        <v>67.45</v>
      </c>
      <c r="D315">
        <f t="shared" si="40"/>
        <v>2</v>
      </c>
      <c r="E315" s="1">
        <f t="shared" si="41"/>
        <v>39147</v>
      </c>
      <c r="F315" s="1">
        <f t="shared" si="42"/>
        <v>39146</v>
      </c>
      <c r="G315" s="1">
        <f t="shared" si="43"/>
        <v>39145</v>
      </c>
      <c r="H315" s="1">
        <f t="shared" si="44"/>
        <v>39144</v>
      </c>
      <c r="I315" s="2">
        <f t="shared" si="45"/>
        <v>65</v>
      </c>
      <c r="K315" s="2">
        <f t="shared" si="46"/>
        <v>0</v>
      </c>
      <c r="L315" s="2">
        <f t="shared" si="47"/>
        <v>0</v>
      </c>
      <c r="M315" s="2">
        <f t="shared" si="48"/>
        <v>1</v>
      </c>
      <c r="N315">
        <f t="shared" si="49"/>
        <v>3.6999312758127774</v>
      </c>
    </row>
    <row r="316" spans="1:14" x14ac:dyDescent="0.3">
      <c r="A316" s="1">
        <v>39155</v>
      </c>
      <c r="B316">
        <v>66.224999999999994</v>
      </c>
      <c r="D316">
        <f t="shared" si="40"/>
        <v>3</v>
      </c>
      <c r="E316" s="1">
        <f t="shared" si="41"/>
        <v>39148</v>
      </c>
      <c r="F316" s="1">
        <f t="shared" si="42"/>
        <v>39147</v>
      </c>
      <c r="G316" s="1">
        <f t="shared" si="43"/>
        <v>39146</v>
      </c>
      <c r="H316" s="1">
        <f t="shared" si="44"/>
        <v>39145</v>
      </c>
      <c r="I316" s="2">
        <f t="shared" si="45"/>
        <v>65.674999999999997</v>
      </c>
      <c r="K316" s="2">
        <f t="shared" si="46"/>
        <v>0</v>
      </c>
      <c r="L316" s="2">
        <f t="shared" si="47"/>
        <v>0</v>
      </c>
      <c r="M316" s="2">
        <f t="shared" si="48"/>
        <v>1</v>
      </c>
      <c r="N316">
        <f t="shared" si="49"/>
        <v>0.83396995865297385</v>
      </c>
    </row>
    <row r="317" spans="1:14" x14ac:dyDescent="0.3">
      <c r="A317" s="1">
        <v>39156</v>
      </c>
      <c r="B317">
        <v>65.875</v>
      </c>
      <c r="D317">
        <f t="shared" si="40"/>
        <v>4</v>
      </c>
      <c r="E317" s="1">
        <f t="shared" si="41"/>
        <v>39149</v>
      </c>
      <c r="F317" s="1">
        <f t="shared" si="42"/>
        <v>39148</v>
      </c>
      <c r="G317" s="1">
        <f t="shared" si="43"/>
        <v>39147</v>
      </c>
      <c r="H317" s="1">
        <f t="shared" si="44"/>
        <v>39146</v>
      </c>
      <c r="I317" s="2">
        <f t="shared" si="45"/>
        <v>67.75</v>
      </c>
      <c r="K317" s="2">
        <f t="shared" si="46"/>
        <v>0</v>
      </c>
      <c r="L317" s="2">
        <f t="shared" si="47"/>
        <v>0</v>
      </c>
      <c r="M317" s="2">
        <f t="shared" si="48"/>
        <v>1</v>
      </c>
      <c r="N317">
        <f t="shared" si="49"/>
        <v>-2.8065452898283842</v>
      </c>
    </row>
    <row r="318" spans="1:14" x14ac:dyDescent="0.3">
      <c r="A318" s="1">
        <v>39157</v>
      </c>
      <c r="B318">
        <v>64.400000000000006</v>
      </c>
      <c r="D318">
        <f t="shared" si="40"/>
        <v>5</v>
      </c>
      <c r="E318" s="1">
        <f t="shared" si="41"/>
        <v>39150</v>
      </c>
      <c r="F318" s="1">
        <f t="shared" si="42"/>
        <v>39149</v>
      </c>
      <c r="G318" s="1">
        <f t="shared" si="43"/>
        <v>39148</v>
      </c>
      <c r="H318" s="1">
        <f t="shared" si="44"/>
        <v>39147</v>
      </c>
      <c r="I318" s="2">
        <f t="shared" si="45"/>
        <v>67.95</v>
      </c>
      <c r="K318" s="2">
        <f t="shared" si="46"/>
        <v>0</v>
      </c>
      <c r="L318" s="2">
        <f t="shared" si="47"/>
        <v>0</v>
      </c>
      <c r="M318" s="2">
        <f t="shared" si="48"/>
        <v>1</v>
      </c>
      <c r="N318">
        <f t="shared" si="49"/>
        <v>-5.3658507486844798</v>
      </c>
    </row>
    <row r="319" spans="1:14" x14ac:dyDescent="0.3">
      <c r="A319" s="1">
        <v>39160</v>
      </c>
      <c r="B319">
        <v>64.375</v>
      </c>
      <c r="D319">
        <f t="shared" si="40"/>
        <v>1</v>
      </c>
      <c r="E319" s="1">
        <f t="shared" si="41"/>
        <v>39153</v>
      </c>
      <c r="F319" s="1">
        <f t="shared" si="42"/>
        <v>39152</v>
      </c>
      <c r="G319" s="1">
        <f t="shared" si="43"/>
        <v>39151</v>
      </c>
      <c r="H319" s="1">
        <f t="shared" si="44"/>
        <v>39150</v>
      </c>
      <c r="I319" s="2">
        <f t="shared" si="45"/>
        <v>67.95</v>
      </c>
      <c r="K319" s="2">
        <f t="shared" si="46"/>
        <v>0</v>
      </c>
      <c r="L319" s="2">
        <f t="shared" si="47"/>
        <v>0</v>
      </c>
      <c r="M319" s="2">
        <f t="shared" si="48"/>
        <v>1</v>
      </c>
      <c r="N319">
        <f t="shared" si="49"/>
        <v>-5.4046781613252586</v>
      </c>
    </row>
    <row r="320" spans="1:14" x14ac:dyDescent="0.3">
      <c r="A320" s="1">
        <v>39161</v>
      </c>
      <c r="B320">
        <v>64.075000000000003</v>
      </c>
      <c r="D320">
        <f t="shared" si="40"/>
        <v>2</v>
      </c>
      <c r="E320" s="1">
        <f t="shared" si="41"/>
        <v>39154</v>
      </c>
      <c r="F320" s="1">
        <f t="shared" si="42"/>
        <v>39153</v>
      </c>
      <c r="G320" s="1">
        <f t="shared" si="43"/>
        <v>39152</v>
      </c>
      <c r="H320" s="1">
        <f t="shared" si="44"/>
        <v>39151</v>
      </c>
      <c r="I320" s="2">
        <f t="shared" si="45"/>
        <v>67.45</v>
      </c>
      <c r="K320" s="2">
        <f t="shared" si="46"/>
        <v>0</v>
      </c>
      <c r="L320" s="2">
        <f t="shared" si="47"/>
        <v>0</v>
      </c>
      <c r="M320" s="2">
        <f t="shared" si="48"/>
        <v>1</v>
      </c>
      <c r="N320">
        <f t="shared" si="49"/>
        <v>-5.1332310403630084</v>
      </c>
    </row>
    <row r="321" spans="1:14" x14ac:dyDescent="0.3">
      <c r="A321" s="1">
        <v>39162</v>
      </c>
      <c r="B321">
        <v>63.375</v>
      </c>
      <c r="D321">
        <f t="shared" si="40"/>
        <v>3</v>
      </c>
      <c r="E321" s="1">
        <f t="shared" si="41"/>
        <v>39155</v>
      </c>
      <c r="F321" s="1">
        <f t="shared" si="42"/>
        <v>39154</v>
      </c>
      <c r="G321" s="1">
        <f t="shared" si="43"/>
        <v>39153</v>
      </c>
      <c r="H321" s="1">
        <f t="shared" si="44"/>
        <v>39152</v>
      </c>
      <c r="I321" s="2">
        <f t="shared" si="45"/>
        <v>66.224999999999994</v>
      </c>
      <c r="K321" s="2">
        <f t="shared" si="46"/>
        <v>0</v>
      </c>
      <c r="L321" s="2">
        <f t="shared" si="47"/>
        <v>0</v>
      </c>
      <c r="M321" s="2">
        <f t="shared" si="48"/>
        <v>1</v>
      </c>
      <c r="N321">
        <f t="shared" si="49"/>
        <v>-4.3988573246786036</v>
      </c>
    </row>
    <row r="322" spans="1:14" x14ac:dyDescent="0.3">
      <c r="A322" s="1">
        <v>39163</v>
      </c>
      <c r="B322">
        <v>63.8</v>
      </c>
      <c r="D322">
        <f t="shared" si="40"/>
        <v>4</v>
      </c>
      <c r="E322" s="1">
        <f t="shared" si="41"/>
        <v>39156</v>
      </c>
      <c r="F322" s="1">
        <f t="shared" si="42"/>
        <v>39155</v>
      </c>
      <c r="G322" s="1">
        <f t="shared" si="43"/>
        <v>39154</v>
      </c>
      <c r="H322" s="1">
        <f t="shared" si="44"/>
        <v>39153</v>
      </c>
      <c r="I322" s="2">
        <f t="shared" si="45"/>
        <v>65.875</v>
      </c>
      <c r="K322" s="2">
        <f t="shared" si="46"/>
        <v>0</v>
      </c>
      <c r="L322" s="2">
        <f t="shared" si="47"/>
        <v>0</v>
      </c>
      <c r="M322" s="2">
        <f t="shared" si="48"/>
        <v>1</v>
      </c>
      <c r="N322">
        <f t="shared" si="49"/>
        <v>-3.2005816510782195</v>
      </c>
    </row>
    <row r="323" spans="1:14" x14ac:dyDescent="0.3">
      <c r="A323" s="1">
        <v>39164</v>
      </c>
      <c r="B323">
        <v>63.575000000000003</v>
      </c>
      <c r="D323">
        <f t="shared" ref="D323:D386" si="50">WEEKDAY(A323,2)</f>
        <v>5</v>
      </c>
      <c r="E323" s="1">
        <f t="shared" si="41"/>
        <v>39157</v>
      </c>
      <c r="F323" s="1">
        <f t="shared" si="42"/>
        <v>39156</v>
      </c>
      <c r="G323" s="1">
        <f t="shared" si="43"/>
        <v>39155</v>
      </c>
      <c r="H323" s="1">
        <f t="shared" si="44"/>
        <v>39154</v>
      </c>
      <c r="I323" s="2">
        <f t="shared" si="45"/>
        <v>64.400000000000006</v>
      </c>
      <c r="K323" s="2">
        <f t="shared" si="46"/>
        <v>0</v>
      </c>
      <c r="L323" s="2">
        <f t="shared" si="47"/>
        <v>0</v>
      </c>
      <c r="M323" s="2">
        <f t="shared" si="48"/>
        <v>1</v>
      </c>
      <c r="N323">
        <f t="shared" si="49"/>
        <v>-1.2893321802124613</v>
      </c>
    </row>
    <row r="324" spans="1:14" x14ac:dyDescent="0.3">
      <c r="A324" s="1">
        <v>39167</v>
      </c>
      <c r="B324">
        <v>63.8</v>
      </c>
      <c r="D324">
        <f t="shared" si="50"/>
        <v>1</v>
      </c>
      <c r="E324" s="1">
        <f t="shared" si="41"/>
        <v>39160</v>
      </c>
      <c r="F324" s="1">
        <f t="shared" si="42"/>
        <v>39159</v>
      </c>
      <c r="G324" s="1">
        <f t="shared" si="43"/>
        <v>39158</v>
      </c>
      <c r="H324" s="1">
        <f t="shared" si="44"/>
        <v>39157</v>
      </c>
      <c r="I324" s="2">
        <f t="shared" si="45"/>
        <v>64.375</v>
      </c>
      <c r="K324" s="2">
        <f t="shared" si="46"/>
        <v>0</v>
      </c>
      <c r="L324" s="2">
        <f t="shared" si="47"/>
        <v>0</v>
      </c>
      <c r="M324" s="2">
        <f t="shared" si="48"/>
        <v>1</v>
      </c>
      <c r="N324">
        <f t="shared" si="49"/>
        <v>-0.89721686331560924</v>
      </c>
    </row>
    <row r="325" spans="1:14" x14ac:dyDescent="0.3">
      <c r="A325" s="1">
        <v>39168</v>
      </c>
      <c r="B325">
        <v>63.375</v>
      </c>
      <c r="D325">
        <f t="shared" si="50"/>
        <v>2</v>
      </c>
      <c r="E325" s="1">
        <f t="shared" si="41"/>
        <v>39161</v>
      </c>
      <c r="F325" s="1">
        <f t="shared" si="42"/>
        <v>39160</v>
      </c>
      <c r="G325" s="1">
        <f t="shared" si="43"/>
        <v>39159</v>
      </c>
      <c r="H325" s="1">
        <f t="shared" si="44"/>
        <v>39158</v>
      </c>
      <c r="I325" s="2">
        <f t="shared" si="45"/>
        <v>64.075000000000003</v>
      </c>
      <c r="K325" s="2">
        <f t="shared" si="46"/>
        <v>0</v>
      </c>
      <c r="L325" s="2">
        <f t="shared" si="47"/>
        <v>0</v>
      </c>
      <c r="M325" s="2">
        <f t="shared" si="48"/>
        <v>1</v>
      </c>
      <c r="N325">
        <f t="shared" si="49"/>
        <v>-1.0984810338787592</v>
      </c>
    </row>
    <row r="326" spans="1:14" x14ac:dyDescent="0.3">
      <c r="A326" s="1">
        <v>39169</v>
      </c>
      <c r="B326">
        <v>63.4</v>
      </c>
      <c r="D326">
        <f t="shared" si="50"/>
        <v>3</v>
      </c>
      <c r="E326" s="1">
        <f t="shared" si="41"/>
        <v>39162</v>
      </c>
      <c r="F326" s="1">
        <f t="shared" si="42"/>
        <v>39161</v>
      </c>
      <c r="G326" s="1">
        <f t="shared" si="43"/>
        <v>39160</v>
      </c>
      <c r="H326" s="1">
        <f t="shared" si="44"/>
        <v>39159</v>
      </c>
      <c r="I326" s="2">
        <f t="shared" si="45"/>
        <v>63.375</v>
      </c>
      <c r="K326" s="2">
        <f t="shared" si="46"/>
        <v>0</v>
      </c>
      <c r="L326" s="2">
        <f t="shared" si="47"/>
        <v>0</v>
      </c>
      <c r="M326" s="2">
        <f t="shared" si="48"/>
        <v>1</v>
      </c>
      <c r="N326">
        <f t="shared" si="49"/>
        <v>3.9439953183291757E-2</v>
      </c>
    </row>
    <row r="327" spans="1:14" x14ac:dyDescent="0.3">
      <c r="A327" s="1">
        <v>39170</v>
      </c>
      <c r="B327">
        <v>63.5</v>
      </c>
      <c r="D327">
        <f t="shared" si="50"/>
        <v>4</v>
      </c>
      <c r="E327" s="1">
        <f t="shared" si="41"/>
        <v>39163</v>
      </c>
      <c r="F327" s="1">
        <f t="shared" si="42"/>
        <v>39162</v>
      </c>
      <c r="G327" s="1">
        <f t="shared" si="43"/>
        <v>39161</v>
      </c>
      <c r="H327" s="1">
        <f t="shared" si="44"/>
        <v>39160</v>
      </c>
      <c r="I327" s="2">
        <f t="shared" si="45"/>
        <v>63.8</v>
      </c>
      <c r="K327" s="2">
        <f t="shared" si="46"/>
        <v>0</v>
      </c>
      <c r="L327" s="2">
        <f t="shared" si="47"/>
        <v>0</v>
      </c>
      <c r="M327" s="2">
        <f t="shared" si="48"/>
        <v>1</v>
      </c>
      <c r="N327">
        <f t="shared" si="49"/>
        <v>-0.47132844520982015</v>
      </c>
    </row>
    <row r="328" spans="1:14" x14ac:dyDescent="0.3">
      <c r="A328" s="1">
        <v>39171</v>
      </c>
      <c r="B328">
        <v>63.85</v>
      </c>
      <c r="D328">
        <f t="shared" si="50"/>
        <v>5</v>
      </c>
      <c r="E328" s="1">
        <f t="shared" ref="E328:E391" si="51">A328-7</f>
        <v>39164</v>
      </c>
      <c r="F328" s="1">
        <f t="shared" ref="F328:F391" si="52">E328-1</f>
        <v>39163</v>
      </c>
      <c r="G328" s="1">
        <f t="shared" ref="G328:G391" si="53">E328-2</f>
        <v>39162</v>
      </c>
      <c r="H328" s="1">
        <f t="shared" ref="H328:H391" si="54">E328-3</f>
        <v>39161</v>
      </c>
      <c r="I328" s="2">
        <f t="shared" si="45"/>
        <v>63.575000000000003</v>
      </c>
      <c r="K328" s="2">
        <f t="shared" si="46"/>
        <v>0</v>
      </c>
      <c r="L328" s="2">
        <f t="shared" si="47"/>
        <v>0</v>
      </c>
      <c r="M328" s="2">
        <f t="shared" si="48"/>
        <v>1</v>
      </c>
      <c r="N328">
        <f t="shared" si="49"/>
        <v>0.43162711703650508</v>
      </c>
    </row>
    <row r="329" spans="1:14" x14ac:dyDescent="0.3">
      <c r="A329" s="1">
        <v>39174</v>
      </c>
      <c r="B329">
        <v>65.025000000000006</v>
      </c>
      <c r="D329">
        <f t="shared" si="50"/>
        <v>1</v>
      </c>
      <c r="E329" s="1">
        <f t="shared" si="51"/>
        <v>39167</v>
      </c>
      <c r="F329" s="1">
        <f t="shared" si="52"/>
        <v>39166</v>
      </c>
      <c r="G329" s="1">
        <f t="shared" si="53"/>
        <v>39165</v>
      </c>
      <c r="H329" s="1">
        <f t="shared" si="54"/>
        <v>39164</v>
      </c>
      <c r="I329" s="2">
        <f t="shared" ref="I329:I392" si="55">IF(SUMIFS($B$2:$B$3569,$A$2:$A$3569,"="&amp;E329)=0,IF(SUMIFS($B$2:$B$3569,$A$2:$A$3569,"="&amp;F329)=0,IF(SUMIFS($B$2:$B$3569,$A$2:$A$3569,"="&amp;G329)=0,SUMIFS($B$2:$B$3569,$A$2:$A$3569,"="&amp;H329),SUMIFS($B$2:$B$3569,$A$2:$A$3569,"="&amp;G329)),SUMIFS($B$2:$B$3569,$A$2:$A$3569,"="&amp;F329)),SUMIFS($B$2:$B$3569,$A$2:$A$3569,"="&amp;E329))</f>
        <v>63.8</v>
      </c>
      <c r="K329" s="2">
        <f t="shared" ref="K329:K392" si="56">SUMIFS($J$2:$J$3569,$A$2:$A$3569,"&gt;"&amp;E329,$A$2:$A$3569,"&lt;="&amp;A329)</f>
        <v>0</v>
      </c>
      <c r="L329" s="2">
        <f t="shared" ref="L329:L392" si="57">IF(K329&lt;&gt;0,LOOKUP(K329,C323:C329,B323:B329),0)</f>
        <v>0</v>
      </c>
      <c r="M329" s="2">
        <f t="shared" ref="M329:M392" si="58">IF(K329&lt;&gt;0,L329/K329,1)</f>
        <v>1</v>
      </c>
      <c r="N329">
        <f t="shared" ref="N329:N392" si="59">LN(B329*M329/I329)*100</f>
        <v>1.9018620983971126</v>
      </c>
    </row>
    <row r="330" spans="1:14" x14ac:dyDescent="0.3">
      <c r="A330" s="1">
        <v>39175</v>
      </c>
      <c r="B330">
        <v>65.375</v>
      </c>
      <c r="D330">
        <f t="shared" si="50"/>
        <v>2</v>
      </c>
      <c r="E330" s="1">
        <f t="shared" si="51"/>
        <v>39168</v>
      </c>
      <c r="F330" s="1">
        <f t="shared" si="52"/>
        <v>39167</v>
      </c>
      <c r="G330" s="1">
        <f t="shared" si="53"/>
        <v>39166</v>
      </c>
      <c r="H330" s="1">
        <f t="shared" si="54"/>
        <v>39165</v>
      </c>
      <c r="I330" s="2">
        <f t="shared" si="55"/>
        <v>63.375</v>
      </c>
      <c r="K330" s="2">
        <f t="shared" si="56"/>
        <v>0</v>
      </c>
      <c r="L330" s="2">
        <f t="shared" si="57"/>
        <v>0</v>
      </c>
      <c r="M330" s="2">
        <f t="shared" si="58"/>
        <v>1</v>
      </c>
      <c r="N330">
        <f t="shared" si="59"/>
        <v>3.1070460473739678</v>
      </c>
    </row>
    <row r="331" spans="1:14" x14ac:dyDescent="0.3">
      <c r="A331" s="1">
        <v>39176</v>
      </c>
      <c r="B331">
        <v>65.375</v>
      </c>
      <c r="D331">
        <f t="shared" si="50"/>
        <v>3</v>
      </c>
      <c r="E331" s="1">
        <f t="shared" si="51"/>
        <v>39169</v>
      </c>
      <c r="F331" s="1">
        <f t="shared" si="52"/>
        <v>39168</v>
      </c>
      <c r="G331" s="1">
        <f t="shared" si="53"/>
        <v>39167</v>
      </c>
      <c r="H331" s="1">
        <f t="shared" si="54"/>
        <v>39166</v>
      </c>
      <c r="I331" s="2">
        <f t="shared" si="55"/>
        <v>63.4</v>
      </c>
      <c r="K331" s="2">
        <f t="shared" si="56"/>
        <v>0</v>
      </c>
      <c r="L331" s="2">
        <f t="shared" si="57"/>
        <v>0</v>
      </c>
      <c r="M331" s="2">
        <f t="shared" si="58"/>
        <v>1</v>
      </c>
      <c r="N331">
        <f t="shared" si="59"/>
        <v>3.0676060941906651</v>
      </c>
    </row>
    <row r="332" spans="1:14" x14ac:dyDescent="0.3">
      <c r="A332" s="1">
        <v>39177</v>
      </c>
      <c r="B332">
        <v>65.174999999999997</v>
      </c>
      <c r="D332">
        <f t="shared" si="50"/>
        <v>4</v>
      </c>
      <c r="E332" s="1">
        <f t="shared" si="51"/>
        <v>39170</v>
      </c>
      <c r="F332" s="1">
        <f t="shared" si="52"/>
        <v>39169</v>
      </c>
      <c r="G332" s="1">
        <f t="shared" si="53"/>
        <v>39168</v>
      </c>
      <c r="H332" s="1">
        <f t="shared" si="54"/>
        <v>39167</v>
      </c>
      <c r="I332" s="2">
        <f t="shared" si="55"/>
        <v>63.5</v>
      </c>
      <c r="K332" s="2">
        <f t="shared" si="56"/>
        <v>0</v>
      </c>
      <c r="L332" s="2">
        <f t="shared" si="57"/>
        <v>0</v>
      </c>
      <c r="M332" s="2">
        <f t="shared" si="58"/>
        <v>1</v>
      </c>
      <c r="N332">
        <f t="shared" si="59"/>
        <v>2.6036053920919331</v>
      </c>
    </row>
    <row r="333" spans="1:14" x14ac:dyDescent="0.3">
      <c r="A333" s="1">
        <v>39181</v>
      </c>
      <c r="B333">
        <v>65.025000000000006</v>
      </c>
      <c r="C333">
        <v>75.825000000000003</v>
      </c>
      <c r="D333">
        <f t="shared" si="50"/>
        <v>1</v>
      </c>
      <c r="E333" s="1">
        <f t="shared" si="51"/>
        <v>39174</v>
      </c>
      <c r="F333" s="1">
        <f t="shared" si="52"/>
        <v>39173</v>
      </c>
      <c r="G333" s="1">
        <f t="shared" si="53"/>
        <v>39172</v>
      </c>
      <c r="H333" s="1">
        <f t="shared" si="54"/>
        <v>39171</v>
      </c>
      <c r="I333" s="2">
        <f t="shared" si="55"/>
        <v>65.025000000000006</v>
      </c>
      <c r="K333" s="2">
        <f t="shared" si="56"/>
        <v>0</v>
      </c>
      <c r="L333" s="2">
        <f t="shared" si="57"/>
        <v>0</v>
      </c>
      <c r="M333" s="2">
        <f t="shared" si="58"/>
        <v>1</v>
      </c>
      <c r="N333">
        <f t="shared" si="59"/>
        <v>0</v>
      </c>
    </row>
    <row r="334" spans="1:14" x14ac:dyDescent="0.3">
      <c r="A334" s="1">
        <v>39182</v>
      </c>
      <c r="B334">
        <v>75.924999999999997</v>
      </c>
      <c r="D334">
        <f t="shared" si="50"/>
        <v>2</v>
      </c>
      <c r="E334" s="1">
        <f t="shared" si="51"/>
        <v>39175</v>
      </c>
      <c r="F334" s="1">
        <f t="shared" si="52"/>
        <v>39174</v>
      </c>
      <c r="G334" s="1">
        <f t="shared" si="53"/>
        <v>39173</v>
      </c>
      <c r="H334" s="1">
        <f t="shared" si="54"/>
        <v>39172</v>
      </c>
      <c r="I334" s="2">
        <f t="shared" si="55"/>
        <v>65.375</v>
      </c>
      <c r="J334">
        <v>75.825000000000003</v>
      </c>
      <c r="K334" s="2">
        <f t="shared" si="56"/>
        <v>75.825000000000003</v>
      </c>
      <c r="L334" s="2">
        <f t="shared" si="57"/>
        <v>65.025000000000006</v>
      </c>
      <c r="M334" s="2">
        <f t="shared" si="58"/>
        <v>0.85756676557863509</v>
      </c>
      <c r="N334">
        <f t="shared" si="59"/>
        <v>-0.40501536932040161</v>
      </c>
    </row>
    <row r="335" spans="1:14" x14ac:dyDescent="0.3">
      <c r="A335" s="1">
        <v>39183</v>
      </c>
      <c r="B335">
        <v>76.400000000000006</v>
      </c>
      <c r="D335">
        <f t="shared" si="50"/>
        <v>3</v>
      </c>
      <c r="E335" s="1">
        <f t="shared" si="51"/>
        <v>39176</v>
      </c>
      <c r="F335" s="1">
        <f t="shared" si="52"/>
        <v>39175</v>
      </c>
      <c r="G335" s="1">
        <f t="shared" si="53"/>
        <v>39174</v>
      </c>
      <c r="H335" s="1">
        <f t="shared" si="54"/>
        <v>39173</v>
      </c>
      <c r="I335" s="2">
        <f t="shared" si="55"/>
        <v>65.375</v>
      </c>
      <c r="K335" s="2">
        <f t="shared" si="56"/>
        <v>75.825000000000003</v>
      </c>
      <c r="L335" s="2">
        <f t="shared" si="57"/>
        <v>65.025000000000006</v>
      </c>
      <c r="M335" s="2">
        <f t="shared" si="58"/>
        <v>0.85756676557863509</v>
      </c>
      <c r="N335">
        <f t="shared" si="59"/>
        <v>0.21865315474583163</v>
      </c>
    </row>
    <row r="336" spans="1:14" x14ac:dyDescent="0.3">
      <c r="A336" s="1">
        <v>39184</v>
      </c>
      <c r="B336">
        <v>76.55</v>
      </c>
      <c r="D336">
        <f t="shared" si="50"/>
        <v>4</v>
      </c>
      <c r="E336" s="1">
        <f t="shared" si="51"/>
        <v>39177</v>
      </c>
      <c r="F336" s="1">
        <f t="shared" si="52"/>
        <v>39176</v>
      </c>
      <c r="G336" s="1">
        <f t="shared" si="53"/>
        <v>39175</v>
      </c>
      <c r="H336" s="1">
        <f t="shared" si="54"/>
        <v>39174</v>
      </c>
      <c r="I336" s="2">
        <f t="shared" si="55"/>
        <v>65.174999999999997</v>
      </c>
      <c r="K336" s="2">
        <f t="shared" si="56"/>
        <v>75.825000000000003</v>
      </c>
      <c r="L336" s="2">
        <f t="shared" si="57"/>
        <v>65.025000000000006</v>
      </c>
      <c r="M336" s="2">
        <f t="shared" si="58"/>
        <v>0.85756676557863509</v>
      </c>
      <c r="N336">
        <f t="shared" si="59"/>
        <v>0.72119200441978026</v>
      </c>
    </row>
    <row r="337" spans="1:14" x14ac:dyDescent="0.3">
      <c r="A337" s="1">
        <v>39185</v>
      </c>
      <c r="B337">
        <v>77</v>
      </c>
      <c r="D337">
        <f t="shared" si="50"/>
        <v>5</v>
      </c>
      <c r="E337" s="1">
        <f t="shared" si="51"/>
        <v>39178</v>
      </c>
      <c r="F337" s="1">
        <f t="shared" si="52"/>
        <v>39177</v>
      </c>
      <c r="G337" s="1">
        <f t="shared" si="53"/>
        <v>39176</v>
      </c>
      <c r="H337" s="1">
        <f t="shared" si="54"/>
        <v>39175</v>
      </c>
      <c r="I337" s="2">
        <f t="shared" si="55"/>
        <v>65.174999999999997</v>
      </c>
      <c r="K337" s="2">
        <f t="shared" si="56"/>
        <v>75.825000000000003</v>
      </c>
      <c r="L337" s="2">
        <f t="shared" si="57"/>
        <v>65.025000000000006</v>
      </c>
      <c r="M337" s="2">
        <f t="shared" si="58"/>
        <v>0.85756676557863509</v>
      </c>
      <c r="N337">
        <f t="shared" si="59"/>
        <v>1.3073219794188997</v>
      </c>
    </row>
    <row r="338" spans="1:14" x14ac:dyDescent="0.3">
      <c r="A338" s="1">
        <v>39188</v>
      </c>
      <c r="B338">
        <v>77.849999999999994</v>
      </c>
      <c r="D338">
        <f t="shared" si="50"/>
        <v>1</v>
      </c>
      <c r="E338" s="1">
        <f t="shared" si="51"/>
        <v>39181</v>
      </c>
      <c r="F338" s="1">
        <f t="shared" si="52"/>
        <v>39180</v>
      </c>
      <c r="G338" s="1">
        <f t="shared" si="53"/>
        <v>39179</v>
      </c>
      <c r="H338" s="1">
        <f t="shared" si="54"/>
        <v>39178</v>
      </c>
      <c r="I338" s="2">
        <f t="shared" si="55"/>
        <v>65.025000000000006</v>
      </c>
      <c r="K338" s="2">
        <f t="shared" si="56"/>
        <v>75.825000000000003</v>
      </c>
      <c r="L338" s="2">
        <f t="shared" si="57"/>
        <v>65.025000000000006</v>
      </c>
      <c r="M338" s="2">
        <f t="shared" si="58"/>
        <v>0.85756676557863509</v>
      </c>
      <c r="N338">
        <f t="shared" si="59"/>
        <v>2.6355844705362457</v>
      </c>
    </row>
    <row r="339" spans="1:14" x14ac:dyDescent="0.3">
      <c r="A339" s="1">
        <v>39189</v>
      </c>
      <c r="B339">
        <v>77.45</v>
      </c>
      <c r="D339">
        <f t="shared" si="50"/>
        <v>2</v>
      </c>
      <c r="E339" s="1">
        <f t="shared" si="51"/>
        <v>39182</v>
      </c>
      <c r="F339" s="1">
        <f t="shared" si="52"/>
        <v>39181</v>
      </c>
      <c r="G339" s="1">
        <f t="shared" si="53"/>
        <v>39180</v>
      </c>
      <c r="H339" s="1">
        <f t="shared" si="54"/>
        <v>39179</v>
      </c>
      <c r="I339" s="2">
        <f t="shared" si="55"/>
        <v>75.924999999999997</v>
      </c>
      <c r="K339" s="2">
        <f t="shared" si="56"/>
        <v>0</v>
      </c>
      <c r="L339" s="2">
        <f t="shared" si="57"/>
        <v>0</v>
      </c>
      <c r="M339" s="2">
        <f t="shared" si="58"/>
        <v>1</v>
      </c>
      <c r="N339">
        <f t="shared" si="59"/>
        <v>1.988655593106518</v>
      </c>
    </row>
    <row r="340" spans="1:14" x14ac:dyDescent="0.3">
      <c r="A340" s="1">
        <v>39190</v>
      </c>
      <c r="B340">
        <v>76.599999999999994</v>
      </c>
      <c r="D340">
        <f t="shared" si="50"/>
        <v>3</v>
      </c>
      <c r="E340" s="1">
        <f t="shared" si="51"/>
        <v>39183</v>
      </c>
      <c r="F340" s="1">
        <f t="shared" si="52"/>
        <v>39182</v>
      </c>
      <c r="G340" s="1">
        <f t="shared" si="53"/>
        <v>39181</v>
      </c>
      <c r="H340" s="1">
        <f t="shared" si="54"/>
        <v>39180</v>
      </c>
      <c r="I340" s="2">
        <f t="shared" si="55"/>
        <v>76.400000000000006</v>
      </c>
      <c r="K340" s="2">
        <f t="shared" si="56"/>
        <v>0</v>
      </c>
      <c r="L340" s="2">
        <f t="shared" si="57"/>
        <v>0</v>
      </c>
      <c r="M340" s="2">
        <f t="shared" si="58"/>
        <v>1</v>
      </c>
      <c r="N340">
        <f t="shared" si="59"/>
        <v>0.26143805740706721</v>
      </c>
    </row>
    <row r="341" spans="1:14" x14ac:dyDescent="0.3">
      <c r="A341" s="1">
        <v>39191</v>
      </c>
      <c r="B341">
        <v>77.599999999999994</v>
      </c>
      <c r="D341">
        <f t="shared" si="50"/>
        <v>4</v>
      </c>
      <c r="E341" s="1">
        <f t="shared" si="51"/>
        <v>39184</v>
      </c>
      <c r="F341" s="1">
        <f t="shared" si="52"/>
        <v>39183</v>
      </c>
      <c r="G341" s="1">
        <f t="shared" si="53"/>
        <v>39182</v>
      </c>
      <c r="H341" s="1">
        <f t="shared" si="54"/>
        <v>39181</v>
      </c>
      <c r="I341" s="2">
        <f t="shared" si="55"/>
        <v>76.55</v>
      </c>
      <c r="K341" s="2">
        <f t="shared" si="56"/>
        <v>0</v>
      </c>
      <c r="L341" s="2">
        <f t="shared" si="57"/>
        <v>0</v>
      </c>
      <c r="M341" s="2">
        <f t="shared" si="58"/>
        <v>1</v>
      </c>
      <c r="N341">
        <f t="shared" si="59"/>
        <v>1.362330508548018</v>
      </c>
    </row>
    <row r="342" spans="1:14" x14ac:dyDescent="0.3">
      <c r="A342" s="1">
        <v>39192</v>
      </c>
      <c r="B342">
        <v>77.05</v>
      </c>
      <c r="D342">
        <f t="shared" si="50"/>
        <v>5</v>
      </c>
      <c r="E342" s="1">
        <f t="shared" si="51"/>
        <v>39185</v>
      </c>
      <c r="F342" s="1">
        <f t="shared" si="52"/>
        <v>39184</v>
      </c>
      <c r="G342" s="1">
        <f t="shared" si="53"/>
        <v>39183</v>
      </c>
      <c r="H342" s="1">
        <f t="shared" si="54"/>
        <v>39182</v>
      </c>
      <c r="I342" s="2">
        <f t="shared" si="55"/>
        <v>77</v>
      </c>
      <c r="K342" s="2">
        <f t="shared" si="56"/>
        <v>0</v>
      </c>
      <c r="L342" s="2">
        <f t="shared" si="57"/>
        <v>0</v>
      </c>
      <c r="M342" s="2">
        <f t="shared" si="58"/>
        <v>1</v>
      </c>
      <c r="N342">
        <f t="shared" si="59"/>
        <v>6.4913991244082495E-2</v>
      </c>
    </row>
    <row r="343" spans="1:14" x14ac:dyDescent="0.3">
      <c r="A343" s="1">
        <v>39195</v>
      </c>
      <c r="B343">
        <v>76.5</v>
      </c>
      <c r="D343">
        <f t="shared" si="50"/>
        <v>1</v>
      </c>
      <c r="E343" s="1">
        <f t="shared" si="51"/>
        <v>39188</v>
      </c>
      <c r="F343" s="1">
        <f t="shared" si="52"/>
        <v>39187</v>
      </c>
      <c r="G343" s="1">
        <f t="shared" si="53"/>
        <v>39186</v>
      </c>
      <c r="H343" s="1">
        <f t="shared" si="54"/>
        <v>39185</v>
      </c>
      <c r="I343" s="2">
        <f t="shared" si="55"/>
        <v>77.849999999999994</v>
      </c>
      <c r="K343" s="2">
        <f t="shared" si="56"/>
        <v>0</v>
      </c>
      <c r="L343" s="2">
        <f t="shared" si="57"/>
        <v>0</v>
      </c>
      <c r="M343" s="2">
        <f t="shared" si="58"/>
        <v>1</v>
      </c>
      <c r="N343">
        <f t="shared" si="59"/>
        <v>-1.7493157447517116</v>
      </c>
    </row>
    <row r="344" spans="1:14" x14ac:dyDescent="0.3">
      <c r="A344" s="1">
        <v>39196</v>
      </c>
      <c r="B344">
        <v>75.45</v>
      </c>
      <c r="D344">
        <f t="shared" si="50"/>
        <v>2</v>
      </c>
      <c r="E344" s="1">
        <f t="shared" si="51"/>
        <v>39189</v>
      </c>
      <c r="F344" s="1">
        <f t="shared" si="52"/>
        <v>39188</v>
      </c>
      <c r="G344" s="1">
        <f t="shared" si="53"/>
        <v>39187</v>
      </c>
      <c r="H344" s="1">
        <f t="shared" si="54"/>
        <v>39186</v>
      </c>
      <c r="I344" s="2">
        <f t="shared" si="55"/>
        <v>77.45</v>
      </c>
      <c r="K344" s="2">
        <f t="shared" si="56"/>
        <v>0</v>
      </c>
      <c r="L344" s="2">
        <f t="shared" si="57"/>
        <v>0</v>
      </c>
      <c r="M344" s="2">
        <f t="shared" si="58"/>
        <v>1</v>
      </c>
      <c r="N344">
        <f t="shared" si="59"/>
        <v>-2.6162381649019686</v>
      </c>
    </row>
    <row r="345" spans="1:14" x14ac:dyDescent="0.3">
      <c r="A345" s="1">
        <v>39197</v>
      </c>
      <c r="B345">
        <v>76.150000000000006</v>
      </c>
      <c r="D345">
        <f t="shared" si="50"/>
        <v>3</v>
      </c>
      <c r="E345" s="1">
        <f t="shared" si="51"/>
        <v>39190</v>
      </c>
      <c r="F345" s="1">
        <f t="shared" si="52"/>
        <v>39189</v>
      </c>
      <c r="G345" s="1">
        <f t="shared" si="53"/>
        <v>39188</v>
      </c>
      <c r="H345" s="1">
        <f t="shared" si="54"/>
        <v>39187</v>
      </c>
      <c r="I345" s="2">
        <f t="shared" si="55"/>
        <v>76.599999999999994</v>
      </c>
      <c r="K345" s="2">
        <f t="shared" si="56"/>
        <v>0</v>
      </c>
      <c r="L345" s="2">
        <f t="shared" si="57"/>
        <v>0</v>
      </c>
      <c r="M345" s="2">
        <f t="shared" si="58"/>
        <v>1</v>
      </c>
      <c r="N345">
        <f t="shared" si="59"/>
        <v>-0.58919974053746316</v>
      </c>
    </row>
    <row r="346" spans="1:14" x14ac:dyDescent="0.3">
      <c r="A346" s="1">
        <v>39198</v>
      </c>
      <c r="B346">
        <v>75.174999999999997</v>
      </c>
      <c r="D346">
        <f t="shared" si="50"/>
        <v>4</v>
      </c>
      <c r="E346" s="1">
        <f t="shared" si="51"/>
        <v>39191</v>
      </c>
      <c r="F346" s="1">
        <f t="shared" si="52"/>
        <v>39190</v>
      </c>
      <c r="G346" s="1">
        <f t="shared" si="53"/>
        <v>39189</v>
      </c>
      <c r="H346" s="1">
        <f t="shared" si="54"/>
        <v>39188</v>
      </c>
      <c r="I346" s="2">
        <f t="shared" si="55"/>
        <v>77.599999999999994</v>
      </c>
      <c r="K346" s="2">
        <f t="shared" si="56"/>
        <v>0</v>
      </c>
      <c r="L346" s="2">
        <f t="shared" si="57"/>
        <v>0</v>
      </c>
      <c r="M346" s="2">
        <f t="shared" si="58"/>
        <v>1</v>
      </c>
      <c r="N346">
        <f t="shared" si="59"/>
        <v>-3.1748698314580297</v>
      </c>
    </row>
    <row r="347" spans="1:14" x14ac:dyDescent="0.3">
      <c r="A347" s="1">
        <v>39199</v>
      </c>
      <c r="B347">
        <v>74.575000000000003</v>
      </c>
      <c r="D347">
        <f t="shared" si="50"/>
        <v>5</v>
      </c>
      <c r="E347" s="1">
        <f t="shared" si="51"/>
        <v>39192</v>
      </c>
      <c r="F347" s="1">
        <f t="shared" si="52"/>
        <v>39191</v>
      </c>
      <c r="G347" s="1">
        <f t="shared" si="53"/>
        <v>39190</v>
      </c>
      <c r="H347" s="1">
        <f t="shared" si="54"/>
        <v>39189</v>
      </c>
      <c r="I347" s="2">
        <f t="shared" si="55"/>
        <v>77.05</v>
      </c>
      <c r="K347" s="2">
        <f t="shared" si="56"/>
        <v>0</v>
      </c>
      <c r="L347" s="2">
        <f t="shared" si="57"/>
        <v>0</v>
      </c>
      <c r="M347" s="2">
        <f t="shared" si="58"/>
        <v>1</v>
      </c>
      <c r="N347">
        <f t="shared" si="59"/>
        <v>-3.2649231365312463</v>
      </c>
    </row>
    <row r="348" spans="1:14" x14ac:dyDescent="0.3">
      <c r="A348" s="1">
        <v>39202</v>
      </c>
      <c r="B348">
        <v>75.099999999999994</v>
      </c>
      <c r="D348">
        <f t="shared" si="50"/>
        <v>1</v>
      </c>
      <c r="E348" s="1">
        <f t="shared" si="51"/>
        <v>39195</v>
      </c>
      <c r="F348" s="1">
        <f t="shared" si="52"/>
        <v>39194</v>
      </c>
      <c r="G348" s="1">
        <f t="shared" si="53"/>
        <v>39193</v>
      </c>
      <c r="H348" s="1">
        <f t="shared" si="54"/>
        <v>39192</v>
      </c>
      <c r="I348" s="2">
        <f t="shared" si="55"/>
        <v>76.5</v>
      </c>
      <c r="K348" s="2">
        <f t="shared" si="56"/>
        <v>0</v>
      </c>
      <c r="L348" s="2">
        <f t="shared" si="57"/>
        <v>0</v>
      </c>
      <c r="M348" s="2">
        <f t="shared" si="58"/>
        <v>1</v>
      </c>
      <c r="N348">
        <f t="shared" si="59"/>
        <v>-1.8470182062401141</v>
      </c>
    </row>
    <row r="349" spans="1:14" x14ac:dyDescent="0.3">
      <c r="A349" s="1">
        <v>39203</v>
      </c>
      <c r="B349">
        <v>75.525000000000006</v>
      </c>
      <c r="D349">
        <f t="shared" si="50"/>
        <v>2</v>
      </c>
      <c r="E349" s="1">
        <f t="shared" si="51"/>
        <v>39196</v>
      </c>
      <c r="F349" s="1">
        <f t="shared" si="52"/>
        <v>39195</v>
      </c>
      <c r="G349" s="1">
        <f t="shared" si="53"/>
        <v>39194</v>
      </c>
      <c r="H349" s="1">
        <f t="shared" si="54"/>
        <v>39193</v>
      </c>
      <c r="I349" s="2">
        <f t="shared" si="55"/>
        <v>75.45</v>
      </c>
      <c r="K349" s="2">
        <f t="shared" si="56"/>
        <v>0</v>
      </c>
      <c r="L349" s="2">
        <f t="shared" si="57"/>
        <v>0</v>
      </c>
      <c r="M349" s="2">
        <f t="shared" si="58"/>
        <v>1</v>
      </c>
      <c r="N349">
        <f t="shared" si="59"/>
        <v>9.9354205887773564E-2</v>
      </c>
    </row>
    <row r="350" spans="1:14" x14ac:dyDescent="0.3">
      <c r="A350" s="1">
        <v>39204</v>
      </c>
      <c r="B350">
        <v>74.2</v>
      </c>
      <c r="D350">
        <f t="shared" si="50"/>
        <v>3</v>
      </c>
      <c r="E350" s="1">
        <f t="shared" si="51"/>
        <v>39197</v>
      </c>
      <c r="F350" s="1">
        <f t="shared" si="52"/>
        <v>39196</v>
      </c>
      <c r="G350" s="1">
        <f t="shared" si="53"/>
        <v>39195</v>
      </c>
      <c r="H350" s="1">
        <f t="shared" si="54"/>
        <v>39194</v>
      </c>
      <c r="I350" s="2">
        <f t="shared" si="55"/>
        <v>76.150000000000006</v>
      </c>
      <c r="K350" s="2">
        <f t="shared" si="56"/>
        <v>0</v>
      </c>
      <c r="L350" s="2">
        <f t="shared" si="57"/>
        <v>0</v>
      </c>
      <c r="M350" s="2">
        <f t="shared" si="58"/>
        <v>1</v>
      </c>
      <c r="N350">
        <f t="shared" si="59"/>
        <v>-2.5940929167836138</v>
      </c>
    </row>
    <row r="351" spans="1:14" x14ac:dyDescent="0.3">
      <c r="A351" s="1">
        <v>39205</v>
      </c>
      <c r="B351">
        <v>73.525000000000006</v>
      </c>
      <c r="D351">
        <f t="shared" si="50"/>
        <v>4</v>
      </c>
      <c r="E351" s="1">
        <f t="shared" si="51"/>
        <v>39198</v>
      </c>
      <c r="F351" s="1">
        <f t="shared" si="52"/>
        <v>39197</v>
      </c>
      <c r="G351" s="1">
        <f t="shared" si="53"/>
        <v>39196</v>
      </c>
      <c r="H351" s="1">
        <f t="shared" si="54"/>
        <v>39195</v>
      </c>
      <c r="I351" s="2">
        <f t="shared" si="55"/>
        <v>75.174999999999997</v>
      </c>
      <c r="K351" s="2">
        <f t="shared" si="56"/>
        <v>0</v>
      </c>
      <c r="L351" s="2">
        <f t="shared" si="57"/>
        <v>0</v>
      </c>
      <c r="M351" s="2">
        <f t="shared" si="58"/>
        <v>1</v>
      </c>
      <c r="N351">
        <f t="shared" si="59"/>
        <v>-2.2193244434533934</v>
      </c>
    </row>
    <row r="352" spans="1:14" x14ac:dyDescent="0.3">
      <c r="A352" s="1">
        <v>39206</v>
      </c>
      <c r="B352">
        <v>74.825000000000003</v>
      </c>
      <c r="D352">
        <f t="shared" si="50"/>
        <v>5</v>
      </c>
      <c r="E352" s="1">
        <f t="shared" si="51"/>
        <v>39199</v>
      </c>
      <c r="F352" s="1">
        <f t="shared" si="52"/>
        <v>39198</v>
      </c>
      <c r="G352" s="1">
        <f t="shared" si="53"/>
        <v>39197</v>
      </c>
      <c r="H352" s="1">
        <f t="shared" si="54"/>
        <v>39196</v>
      </c>
      <c r="I352" s="2">
        <f t="shared" si="55"/>
        <v>74.575000000000003</v>
      </c>
      <c r="K352" s="2">
        <f t="shared" si="56"/>
        <v>0</v>
      </c>
      <c r="L352" s="2">
        <f t="shared" si="57"/>
        <v>0</v>
      </c>
      <c r="M352" s="2">
        <f t="shared" si="58"/>
        <v>1</v>
      </c>
      <c r="N352">
        <f t="shared" si="59"/>
        <v>0.33467233379503214</v>
      </c>
    </row>
    <row r="353" spans="1:14" x14ac:dyDescent="0.3">
      <c r="A353" s="1">
        <v>39209</v>
      </c>
      <c r="B353">
        <v>74.875</v>
      </c>
      <c r="D353">
        <f t="shared" si="50"/>
        <v>1</v>
      </c>
      <c r="E353" s="1">
        <f t="shared" si="51"/>
        <v>39202</v>
      </c>
      <c r="F353" s="1">
        <f t="shared" si="52"/>
        <v>39201</v>
      </c>
      <c r="G353" s="1">
        <f t="shared" si="53"/>
        <v>39200</v>
      </c>
      <c r="H353" s="1">
        <f t="shared" si="54"/>
        <v>39199</v>
      </c>
      <c r="I353" s="2">
        <f t="shared" si="55"/>
        <v>75.099999999999994</v>
      </c>
      <c r="K353" s="2">
        <f t="shared" si="56"/>
        <v>0</v>
      </c>
      <c r="L353" s="2">
        <f t="shared" si="57"/>
        <v>0</v>
      </c>
      <c r="M353" s="2">
        <f t="shared" si="58"/>
        <v>1</v>
      </c>
      <c r="N353">
        <f t="shared" si="59"/>
        <v>-0.30005023344755138</v>
      </c>
    </row>
    <row r="354" spans="1:14" x14ac:dyDescent="0.3">
      <c r="A354" s="1">
        <v>39210</v>
      </c>
      <c r="B354">
        <v>74.5</v>
      </c>
      <c r="D354">
        <f t="shared" si="50"/>
        <v>2</v>
      </c>
      <c r="E354" s="1">
        <f t="shared" si="51"/>
        <v>39203</v>
      </c>
      <c r="F354" s="1">
        <f t="shared" si="52"/>
        <v>39202</v>
      </c>
      <c r="G354" s="1">
        <f t="shared" si="53"/>
        <v>39201</v>
      </c>
      <c r="H354" s="1">
        <f t="shared" si="54"/>
        <v>39200</v>
      </c>
      <c r="I354" s="2">
        <f t="shared" si="55"/>
        <v>75.525000000000006</v>
      </c>
      <c r="K354" s="2">
        <f t="shared" si="56"/>
        <v>0</v>
      </c>
      <c r="L354" s="2">
        <f t="shared" si="57"/>
        <v>0</v>
      </c>
      <c r="M354" s="2">
        <f t="shared" si="58"/>
        <v>1</v>
      </c>
      <c r="N354">
        <f t="shared" si="59"/>
        <v>-1.3664601887221972</v>
      </c>
    </row>
    <row r="355" spans="1:14" x14ac:dyDescent="0.3">
      <c r="A355" s="1">
        <v>39211</v>
      </c>
      <c r="B355">
        <v>74.375</v>
      </c>
      <c r="D355">
        <f t="shared" si="50"/>
        <v>3</v>
      </c>
      <c r="E355" s="1">
        <f t="shared" si="51"/>
        <v>39204</v>
      </c>
      <c r="F355" s="1">
        <f t="shared" si="52"/>
        <v>39203</v>
      </c>
      <c r="G355" s="1">
        <f t="shared" si="53"/>
        <v>39202</v>
      </c>
      <c r="H355" s="1">
        <f t="shared" si="54"/>
        <v>39201</v>
      </c>
      <c r="I355" s="2">
        <f t="shared" si="55"/>
        <v>74.2</v>
      </c>
      <c r="K355" s="2">
        <f t="shared" si="56"/>
        <v>0</v>
      </c>
      <c r="L355" s="2">
        <f t="shared" si="57"/>
        <v>0</v>
      </c>
      <c r="M355" s="2">
        <f t="shared" si="58"/>
        <v>1</v>
      </c>
      <c r="N355">
        <f t="shared" si="59"/>
        <v>0.23557136924589836</v>
      </c>
    </row>
    <row r="356" spans="1:14" x14ac:dyDescent="0.3">
      <c r="A356" s="1">
        <v>39212</v>
      </c>
      <c r="B356">
        <v>74.650000000000006</v>
      </c>
      <c r="D356">
        <f t="shared" si="50"/>
        <v>4</v>
      </c>
      <c r="E356" s="1">
        <f t="shared" si="51"/>
        <v>39205</v>
      </c>
      <c r="F356" s="1">
        <f t="shared" si="52"/>
        <v>39204</v>
      </c>
      <c r="G356" s="1">
        <f t="shared" si="53"/>
        <v>39203</v>
      </c>
      <c r="H356" s="1">
        <f t="shared" si="54"/>
        <v>39202</v>
      </c>
      <c r="I356" s="2">
        <f t="shared" si="55"/>
        <v>73.525000000000006</v>
      </c>
      <c r="K356" s="2">
        <f t="shared" si="56"/>
        <v>0</v>
      </c>
      <c r="L356" s="2">
        <f t="shared" si="57"/>
        <v>0</v>
      </c>
      <c r="M356" s="2">
        <f t="shared" si="58"/>
        <v>1</v>
      </c>
      <c r="N356">
        <f t="shared" si="59"/>
        <v>1.5185039545140742</v>
      </c>
    </row>
    <row r="357" spans="1:14" x14ac:dyDescent="0.3">
      <c r="A357" s="1">
        <v>39213</v>
      </c>
      <c r="B357">
        <v>74.974999999999994</v>
      </c>
      <c r="D357">
        <f t="shared" si="50"/>
        <v>5</v>
      </c>
      <c r="E357" s="1">
        <f t="shared" si="51"/>
        <v>39206</v>
      </c>
      <c r="F357" s="1">
        <f t="shared" si="52"/>
        <v>39205</v>
      </c>
      <c r="G357" s="1">
        <f t="shared" si="53"/>
        <v>39204</v>
      </c>
      <c r="H357" s="1">
        <f t="shared" si="54"/>
        <v>39203</v>
      </c>
      <c r="I357" s="2">
        <f t="shared" si="55"/>
        <v>74.825000000000003</v>
      </c>
      <c r="K357" s="2">
        <f t="shared" si="56"/>
        <v>0</v>
      </c>
      <c r="L357" s="2">
        <f t="shared" si="57"/>
        <v>0</v>
      </c>
      <c r="M357" s="2">
        <f t="shared" si="58"/>
        <v>1</v>
      </c>
      <c r="N357">
        <f t="shared" si="59"/>
        <v>0.20026708963100659</v>
      </c>
    </row>
    <row r="358" spans="1:14" x14ac:dyDescent="0.3">
      <c r="A358" s="1">
        <v>39216</v>
      </c>
      <c r="B358">
        <v>74.5</v>
      </c>
      <c r="D358">
        <f t="shared" si="50"/>
        <v>1</v>
      </c>
      <c r="E358" s="1">
        <f t="shared" si="51"/>
        <v>39209</v>
      </c>
      <c r="F358" s="1">
        <f t="shared" si="52"/>
        <v>39208</v>
      </c>
      <c r="G358" s="1">
        <f t="shared" si="53"/>
        <v>39207</v>
      </c>
      <c r="H358" s="1">
        <f t="shared" si="54"/>
        <v>39206</v>
      </c>
      <c r="I358" s="2">
        <f t="shared" si="55"/>
        <v>74.875</v>
      </c>
      <c r="K358" s="2">
        <f t="shared" si="56"/>
        <v>0</v>
      </c>
      <c r="L358" s="2">
        <f t="shared" si="57"/>
        <v>0</v>
      </c>
      <c r="M358" s="2">
        <f t="shared" si="58"/>
        <v>1</v>
      </c>
      <c r="N358">
        <f t="shared" si="59"/>
        <v>-0.50209310500995685</v>
      </c>
    </row>
    <row r="359" spans="1:14" x14ac:dyDescent="0.3">
      <c r="A359" s="1">
        <v>39217</v>
      </c>
      <c r="B359">
        <v>74.55</v>
      </c>
      <c r="D359">
        <f t="shared" si="50"/>
        <v>2</v>
      </c>
      <c r="E359" s="1">
        <f t="shared" si="51"/>
        <v>39210</v>
      </c>
      <c r="F359" s="1">
        <f t="shared" si="52"/>
        <v>39209</v>
      </c>
      <c r="G359" s="1">
        <f t="shared" si="53"/>
        <v>39208</v>
      </c>
      <c r="H359" s="1">
        <f t="shared" si="54"/>
        <v>39207</v>
      </c>
      <c r="I359" s="2">
        <f t="shared" si="55"/>
        <v>74.5</v>
      </c>
      <c r="K359" s="2">
        <f t="shared" si="56"/>
        <v>0</v>
      </c>
      <c r="L359" s="2">
        <f t="shared" si="57"/>
        <v>0</v>
      </c>
      <c r="M359" s="2">
        <f t="shared" si="58"/>
        <v>1</v>
      </c>
      <c r="N359">
        <f t="shared" si="59"/>
        <v>6.7091582523346974E-2</v>
      </c>
    </row>
    <row r="360" spans="1:14" x14ac:dyDescent="0.3">
      <c r="A360" s="1">
        <v>39218</v>
      </c>
      <c r="B360">
        <v>75.599999999999994</v>
      </c>
      <c r="D360">
        <f t="shared" si="50"/>
        <v>3</v>
      </c>
      <c r="E360" s="1">
        <f t="shared" si="51"/>
        <v>39211</v>
      </c>
      <c r="F360" s="1">
        <f t="shared" si="52"/>
        <v>39210</v>
      </c>
      <c r="G360" s="1">
        <f t="shared" si="53"/>
        <v>39209</v>
      </c>
      <c r="H360" s="1">
        <f t="shared" si="54"/>
        <v>39208</v>
      </c>
      <c r="I360" s="2">
        <f t="shared" si="55"/>
        <v>74.375</v>
      </c>
      <c r="K360" s="2">
        <f t="shared" si="56"/>
        <v>0</v>
      </c>
      <c r="L360" s="2">
        <f t="shared" si="57"/>
        <v>0</v>
      </c>
      <c r="M360" s="2">
        <f t="shared" si="58"/>
        <v>1</v>
      </c>
      <c r="N360">
        <f t="shared" si="59"/>
        <v>1.633641931969338</v>
      </c>
    </row>
    <row r="361" spans="1:14" x14ac:dyDescent="0.3">
      <c r="A361" s="1">
        <v>39219</v>
      </c>
      <c r="B361">
        <v>75.625</v>
      </c>
      <c r="D361">
        <f t="shared" si="50"/>
        <v>4</v>
      </c>
      <c r="E361" s="1">
        <f t="shared" si="51"/>
        <v>39212</v>
      </c>
      <c r="F361" s="1">
        <f t="shared" si="52"/>
        <v>39211</v>
      </c>
      <c r="G361" s="1">
        <f t="shared" si="53"/>
        <v>39210</v>
      </c>
      <c r="H361" s="1">
        <f t="shared" si="54"/>
        <v>39209</v>
      </c>
      <c r="I361" s="2">
        <f t="shared" si="55"/>
        <v>74.650000000000006</v>
      </c>
      <c r="K361" s="2">
        <f t="shared" si="56"/>
        <v>0</v>
      </c>
      <c r="L361" s="2">
        <f t="shared" si="57"/>
        <v>0</v>
      </c>
      <c r="M361" s="2">
        <f t="shared" si="58"/>
        <v>1</v>
      </c>
      <c r="N361">
        <f t="shared" si="59"/>
        <v>1.2976392365806111</v>
      </c>
    </row>
    <row r="362" spans="1:14" x14ac:dyDescent="0.3">
      <c r="A362" s="1">
        <v>39220</v>
      </c>
      <c r="B362">
        <v>75.400000000000006</v>
      </c>
      <c r="D362">
        <f t="shared" si="50"/>
        <v>5</v>
      </c>
      <c r="E362" s="1">
        <f t="shared" si="51"/>
        <v>39213</v>
      </c>
      <c r="F362" s="1">
        <f t="shared" si="52"/>
        <v>39212</v>
      </c>
      <c r="G362" s="1">
        <f t="shared" si="53"/>
        <v>39211</v>
      </c>
      <c r="H362" s="1">
        <f t="shared" si="54"/>
        <v>39210</v>
      </c>
      <c r="I362" s="2">
        <f t="shared" si="55"/>
        <v>74.974999999999994</v>
      </c>
      <c r="K362" s="2">
        <f t="shared" si="56"/>
        <v>0</v>
      </c>
      <c r="L362" s="2">
        <f t="shared" si="57"/>
        <v>0</v>
      </c>
      <c r="M362" s="2">
        <f t="shared" si="58"/>
        <v>1</v>
      </c>
      <c r="N362">
        <f t="shared" si="59"/>
        <v>0.56525503788377718</v>
      </c>
    </row>
    <row r="363" spans="1:14" x14ac:dyDescent="0.3">
      <c r="A363" s="1">
        <v>39223</v>
      </c>
      <c r="B363">
        <v>75.325000000000003</v>
      </c>
      <c r="D363">
        <f t="shared" si="50"/>
        <v>1</v>
      </c>
      <c r="E363" s="1">
        <f t="shared" si="51"/>
        <v>39216</v>
      </c>
      <c r="F363" s="1">
        <f t="shared" si="52"/>
        <v>39215</v>
      </c>
      <c r="G363" s="1">
        <f t="shared" si="53"/>
        <v>39214</v>
      </c>
      <c r="H363" s="1">
        <f t="shared" si="54"/>
        <v>39213</v>
      </c>
      <c r="I363" s="2">
        <f t="shared" si="55"/>
        <v>74.5</v>
      </c>
      <c r="K363" s="2">
        <f t="shared" si="56"/>
        <v>0</v>
      </c>
      <c r="L363" s="2">
        <f t="shared" si="57"/>
        <v>0</v>
      </c>
      <c r="M363" s="2">
        <f t="shared" si="58"/>
        <v>1</v>
      </c>
      <c r="N363">
        <f t="shared" si="59"/>
        <v>1.1012959630851178</v>
      </c>
    </row>
    <row r="364" spans="1:14" x14ac:dyDescent="0.3">
      <c r="A364" s="1">
        <v>39224</v>
      </c>
      <c r="B364">
        <v>74.650000000000006</v>
      </c>
      <c r="D364">
        <f t="shared" si="50"/>
        <v>2</v>
      </c>
      <c r="E364" s="1">
        <f t="shared" si="51"/>
        <v>39217</v>
      </c>
      <c r="F364" s="1">
        <f t="shared" si="52"/>
        <v>39216</v>
      </c>
      <c r="G364" s="1">
        <f t="shared" si="53"/>
        <v>39215</v>
      </c>
      <c r="H364" s="1">
        <f t="shared" si="54"/>
        <v>39214</v>
      </c>
      <c r="I364" s="2">
        <f t="shared" si="55"/>
        <v>74.55</v>
      </c>
      <c r="K364" s="2">
        <f t="shared" si="56"/>
        <v>0</v>
      </c>
      <c r="L364" s="2">
        <f t="shared" si="57"/>
        <v>0</v>
      </c>
      <c r="M364" s="2">
        <f t="shared" si="58"/>
        <v>1</v>
      </c>
      <c r="N364">
        <f t="shared" si="59"/>
        <v>0.13404827744520503</v>
      </c>
    </row>
    <row r="365" spans="1:14" x14ac:dyDescent="0.3">
      <c r="A365" s="1">
        <v>39225</v>
      </c>
      <c r="B365">
        <v>74.625</v>
      </c>
      <c r="D365">
        <f t="shared" si="50"/>
        <v>3</v>
      </c>
      <c r="E365" s="1">
        <f t="shared" si="51"/>
        <v>39218</v>
      </c>
      <c r="F365" s="1">
        <f t="shared" si="52"/>
        <v>39217</v>
      </c>
      <c r="G365" s="1">
        <f t="shared" si="53"/>
        <v>39216</v>
      </c>
      <c r="H365" s="1">
        <f t="shared" si="54"/>
        <v>39215</v>
      </c>
      <c r="I365" s="2">
        <f t="shared" si="55"/>
        <v>75.599999999999994</v>
      </c>
      <c r="K365" s="2">
        <f t="shared" si="56"/>
        <v>0</v>
      </c>
      <c r="L365" s="2">
        <f t="shared" si="57"/>
        <v>0</v>
      </c>
      <c r="M365" s="2">
        <f t="shared" si="58"/>
        <v>1</v>
      </c>
      <c r="N365">
        <f t="shared" si="59"/>
        <v>-1.2980711472721109</v>
      </c>
    </row>
    <row r="366" spans="1:14" x14ac:dyDescent="0.3">
      <c r="A366" s="1">
        <v>39226</v>
      </c>
      <c r="B366">
        <v>74.95</v>
      </c>
      <c r="D366">
        <f t="shared" si="50"/>
        <v>4</v>
      </c>
      <c r="E366" s="1">
        <f t="shared" si="51"/>
        <v>39219</v>
      </c>
      <c r="F366" s="1">
        <f t="shared" si="52"/>
        <v>39218</v>
      </c>
      <c r="G366" s="1">
        <f t="shared" si="53"/>
        <v>39217</v>
      </c>
      <c r="H366" s="1">
        <f t="shared" si="54"/>
        <v>39216</v>
      </c>
      <c r="I366" s="2">
        <f t="shared" si="55"/>
        <v>75.625</v>
      </c>
      <c r="K366" s="2">
        <f t="shared" si="56"/>
        <v>0</v>
      </c>
      <c r="L366" s="2">
        <f t="shared" si="57"/>
        <v>0</v>
      </c>
      <c r="M366" s="2">
        <f t="shared" si="58"/>
        <v>1</v>
      </c>
      <c r="N366">
        <f t="shared" si="59"/>
        <v>-0.89656918023988208</v>
      </c>
    </row>
    <row r="367" spans="1:14" x14ac:dyDescent="0.3">
      <c r="A367" s="1">
        <v>39227</v>
      </c>
      <c r="B367">
        <v>74.724999999999994</v>
      </c>
      <c r="D367">
        <f t="shared" si="50"/>
        <v>5</v>
      </c>
      <c r="E367" s="1">
        <f t="shared" si="51"/>
        <v>39220</v>
      </c>
      <c r="F367" s="1">
        <f t="shared" si="52"/>
        <v>39219</v>
      </c>
      <c r="G367" s="1">
        <f t="shared" si="53"/>
        <v>39218</v>
      </c>
      <c r="H367" s="1">
        <f t="shared" si="54"/>
        <v>39217</v>
      </c>
      <c r="I367" s="2">
        <f t="shared" si="55"/>
        <v>75.400000000000006</v>
      </c>
      <c r="K367" s="2">
        <f t="shared" si="56"/>
        <v>0</v>
      </c>
      <c r="L367" s="2">
        <f t="shared" si="57"/>
        <v>0</v>
      </c>
      <c r="M367" s="2">
        <f t="shared" si="58"/>
        <v>1</v>
      </c>
      <c r="N367">
        <f t="shared" si="59"/>
        <v>-0.89925668439089812</v>
      </c>
    </row>
    <row r="368" spans="1:14" x14ac:dyDescent="0.3">
      <c r="A368" s="1">
        <v>39231</v>
      </c>
      <c r="B368">
        <v>74.924999999999997</v>
      </c>
      <c r="D368">
        <f t="shared" si="50"/>
        <v>2</v>
      </c>
      <c r="E368" s="1">
        <f t="shared" si="51"/>
        <v>39224</v>
      </c>
      <c r="F368" s="1">
        <f t="shared" si="52"/>
        <v>39223</v>
      </c>
      <c r="G368" s="1">
        <f t="shared" si="53"/>
        <v>39222</v>
      </c>
      <c r="H368" s="1">
        <f t="shared" si="54"/>
        <v>39221</v>
      </c>
      <c r="I368" s="2">
        <f t="shared" si="55"/>
        <v>74.650000000000006</v>
      </c>
      <c r="K368" s="2">
        <f t="shared" si="56"/>
        <v>0</v>
      </c>
      <c r="L368" s="2">
        <f t="shared" si="57"/>
        <v>0</v>
      </c>
      <c r="M368" s="2">
        <f t="shared" si="58"/>
        <v>1</v>
      </c>
      <c r="N368">
        <f t="shared" si="59"/>
        <v>0.36770892175273645</v>
      </c>
    </row>
    <row r="369" spans="1:14" x14ac:dyDescent="0.3">
      <c r="A369" s="1">
        <v>39232</v>
      </c>
      <c r="B369">
        <v>75.275000000000006</v>
      </c>
      <c r="D369">
        <f t="shared" si="50"/>
        <v>3</v>
      </c>
      <c r="E369" s="1">
        <f t="shared" si="51"/>
        <v>39225</v>
      </c>
      <c r="F369" s="1">
        <f t="shared" si="52"/>
        <v>39224</v>
      </c>
      <c r="G369" s="1">
        <f t="shared" si="53"/>
        <v>39223</v>
      </c>
      <c r="H369" s="1">
        <f t="shared" si="54"/>
        <v>39222</v>
      </c>
      <c r="I369" s="2">
        <f t="shared" si="55"/>
        <v>74.625</v>
      </c>
      <c r="K369" s="2">
        <f t="shared" si="56"/>
        <v>0</v>
      </c>
      <c r="L369" s="2">
        <f t="shared" si="57"/>
        <v>0</v>
      </c>
      <c r="M369" s="2">
        <f t="shared" si="58"/>
        <v>1</v>
      </c>
      <c r="N369">
        <f t="shared" si="59"/>
        <v>0.86725026550313766</v>
      </c>
    </row>
    <row r="370" spans="1:14" x14ac:dyDescent="0.3">
      <c r="A370" s="1">
        <v>39233</v>
      </c>
      <c r="B370">
        <v>75.075000000000003</v>
      </c>
      <c r="D370">
        <f t="shared" si="50"/>
        <v>4</v>
      </c>
      <c r="E370" s="1">
        <f t="shared" si="51"/>
        <v>39226</v>
      </c>
      <c r="F370" s="1">
        <f t="shared" si="52"/>
        <v>39225</v>
      </c>
      <c r="G370" s="1">
        <f t="shared" si="53"/>
        <v>39224</v>
      </c>
      <c r="H370" s="1">
        <f t="shared" si="54"/>
        <v>39223</v>
      </c>
      <c r="I370" s="2">
        <f t="shared" si="55"/>
        <v>74.95</v>
      </c>
      <c r="K370" s="2">
        <f t="shared" si="56"/>
        <v>0</v>
      </c>
      <c r="L370" s="2">
        <f t="shared" si="57"/>
        <v>0</v>
      </c>
      <c r="M370" s="2">
        <f t="shared" si="58"/>
        <v>1</v>
      </c>
      <c r="N370">
        <f t="shared" si="59"/>
        <v>0.16663893207872629</v>
      </c>
    </row>
    <row r="371" spans="1:14" x14ac:dyDescent="0.3">
      <c r="A371" s="1">
        <v>39234</v>
      </c>
      <c r="B371">
        <v>74.875</v>
      </c>
      <c r="D371">
        <f t="shared" si="50"/>
        <v>5</v>
      </c>
      <c r="E371" s="1">
        <f t="shared" si="51"/>
        <v>39227</v>
      </c>
      <c r="F371" s="1">
        <f t="shared" si="52"/>
        <v>39226</v>
      </c>
      <c r="G371" s="1">
        <f t="shared" si="53"/>
        <v>39225</v>
      </c>
      <c r="H371" s="1">
        <f t="shared" si="54"/>
        <v>39224</v>
      </c>
      <c r="I371" s="2">
        <f t="shared" si="55"/>
        <v>74.724999999999994</v>
      </c>
      <c r="K371" s="2">
        <f t="shared" si="56"/>
        <v>0</v>
      </c>
      <c r="L371" s="2">
        <f t="shared" si="57"/>
        <v>0</v>
      </c>
      <c r="M371" s="2">
        <f t="shared" si="58"/>
        <v>1</v>
      </c>
      <c r="N371">
        <f t="shared" si="59"/>
        <v>0.20053482656118668</v>
      </c>
    </row>
    <row r="372" spans="1:14" x14ac:dyDescent="0.3">
      <c r="A372" s="1">
        <v>39237</v>
      </c>
      <c r="B372">
        <v>74.55</v>
      </c>
      <c r="D372">
        <f t="shared" si="50"/>
        <v>1</v>
      </c>
      <c r="E372" s="1">
        <f t="shared" si="51"/>
        <v>39230</v>
      </c>
      <c r="F372" s="1">
        <f t="shared" si="52"/>
        <v>39229</v>
      </c>
      <c r="G372" s="1">
        <f t="shared" si="53"/>
        <v>39228</v>
      </c>
      <c r="H372" s="1">
        <f t="shared" si="54"/>
        <v>39227</v>
      </c>
      <c r="I372" s="2">
        <f t="shared" si="55"/>
        <v>74.724999999999994</v>
      </c>
      <c r="K372" s="2">
        <f t="shared" si="56"/>
        <v>0</v>
      </c>
      <c r="L372" s="2">
        <f t="shared" si="57"/>
        <v>0</v>
      </c>
      <c r="M372" s="2">
        <f t="shared" si="58"/>
        <v>1</v>
      </c>
      <c r="N372">
        <f t="shared" si="59"/>
        <v>-0.23446669592541344</v>
      </c>
    </row>
    <row r="373" spans="1:14" x14ac:dyDescent="0.3">
      <c r="A373" s="1">
        <v>39238</v>
      </c>
      <c r="B373">
        <v>74.650000000000006</v>
      </c>
      <c r="D373">
        <f t="shared" si="50"/>
        <v>2</v>
      </c>
      <c r="E373" s="1">
        <f t="shared" si="51"/>
        <v>39231</v>
      </c>
      <c r="F373" s="1">
        <f t="shared" si="52"/>
        <v>39230</v>
      </c>
      <c r="G373" s="1">
        <f t="shared" si="53"/>
        <v>39229</v>
      </c>
      <c r="H373" s="1">
        <f t="shared" si="54"/>
        <v>39228</v>
      </c>
      <c r="I373" s="2">
        <f t="shared" si="55"/>
        <v>74.924999999999997</v>
      </c>
      <c r="K373" s="2">
        <f t="shared" si="56"/>
        <v>0</v>
      </c>
      <c r="L373" s="2">
        <f t="shared" si="57"/>
        <v>0</v>
      </c>
      <c r="M373" s="2">
        <f t="shared" si="58"/>
        <v>1</v>
      </c>
      <c r="N373">
        <f t="shared" si="59"/>
        <v>-0.36770892175274322</v>
      </c>
    </row>
    <row r="374" spans="1:14" x14ac:dyDescent="0.3">
      <c r="A374" s="1">
        <v>39239</v>
      </c>
      <c r="B374">
        <v>73.349999999999994</v>
      </c>
      <c r="D374">
        <f t="shared" si="50"/>
        <v>3</v>
      </c>
      <c r="E374" s="1">
        <f t="shared" si="51"/>
        <v>39232</v>
      </c>
      <c r="F374" s="1">
        <f t="shared" si="52"/>
        <v>39231</v>
      </c>
      <c r="G374" s="1">
        <f t="shared" si="53"/>
        <v>39230</v>
      </c>
      <c r="H374" s="1">
        <f t="shared" si="54"/>
        <v>39229</v>
      </c>
      <c r="I374" s="2">
        <f t="shared" si="55"/>
        <v>75.275000000000006</v>
      </c>
      <c r="K374" s="2">
        <f t="shared" si="56"/>
        <v>0</v>
      </c>
      <c r="L374" s="2">
        <f t="shared" si="57"/>
        <v>0</v>
      </c>
      <c r="M374" s="2">
        <f t="shared" si="58"/>
        <v>1</v>
      </c>
      <c r="N374">
        <f t="shared" si="59"/>
        <v>-2.5905569778806954</v>
      </c>
    </row>
    <row r="375" spans="1:14" x14ac:dyDescent="0.3">
      <c r="A375" s="1">
        <v>39240</v>
      </c>
      <c r="B375">
        <v>73.099999999999994</v>
      </c>
      <c r="D375">
        <f t="shared" si="50"/>
        <v>4</v>
      </c>
      <c r="E375" s="1">
        <f t="shared" si="51"/>
        <v>39233</v>
      </c>
      <c r="F375" s="1">
        <f t="shared" si="52"/>
        <v>39232</v>
      </c>
      <c r="G375" s="1">
        <f t="shared" si="53"/>
        <v>39231</v>
      </c>
      <c r="H375" s="1">
        <f t="shared" si="54"/>
        <v>39230</v>
      </c>
      <c r="I375" s="2">
        <f t="shared" si="55"/>
        <v>75.075000000000003</v>
      </c>
      <c r="K375" s="2">
        <f t="shared" si="56"/>
        <v>0</v>
      </c>
      <c r="L375" s="2">
        <f t="shared" si="57"/>
        <v>0</v>
      </c>
      <c r="M375" s="2">
        <f t="shared" si="58"/>
        <v>1</v>
      </c>
      <c r="N375">
        <f t="shared" si="59"/>
        <v>-2.6659247113661264</v>
      </c>
    </row>
    <row r="376" spans="1:14" x14ac:dyDescent="0.3">
      <c r="A376" s="1">
        <v>39241</v>
      </c>
      <c r="B376">
        <v>72.875</v>
      </c>
      <c r="C376">
        <v>73.75</v>
      </c>
      <c r="D376">
        <f t="shared" si="50"/>
        <v>5</v>
      </c>
      <c r="E376" s="1">
        <f t="shared" si="51"/>
        <v>39234</v>
      </c>
      <c r="F376" s="1">
        <f t="shared" si="52"/>
        <v>39233</v>
      </c>
      <c r="G376" s="1">
        <f t="shared" si="53"/>
        <v>39232</v>
      </c>
      <c r="H376" s="1">
        <f t="shared" si="54"/>
        <v>39231</v>
      </c>
      <c r="I376" s="2">
        <f t="shared" si="55"/>
        <v>74.875</v>
      </c>
      <c r="K376" s="2">
        <f t="shared" si="56"/>
        <v>0</v>
      </c>
      <c r="L376" s="2">
        <f t="shared" si="57"/>
        <v>0</v>
      </c>
      <c r="M376" s="2">
        <f t="shared" si="58"/>
        <v>1</v>
      </c>
      <c r="N376">
        <f t="shared" si="59"/>
        <v>-2.7074411764956974</v>
      </c>
    </row>
    <row r="377" spans="1:14" x14ac:dyDescent="0.3">
      <c r="A377" s="1">
        <v>39244</v>
      </c>
      <c r="B377">
        <v>74.400000000000006</v>
      </c>
      <c r="D377">
        <f t="shared" si="50"/>
        <v>1</v>
      </c>
      <c r="E377" s="1">
        <f t="shared" si="51"/>
        <v>39237</v>
      </c>
      <c r="F377" s="1">
        <f t="shared" si="52"/>
        <v>39236</v>
      </c>
      <c r="G377" s="1">
        <f t="shared" si="53"/>
        <v>39235</v>
      </c>
      <c r="H377" s="1">
        <f t="shared" si="54"/>
        <v>39234</v>
      </c>
      <c r="I377" s="2">
        <f t="shared" si="55"/>
        <v>74.55</v>
      </c>
      <c r="J377">
        <v>73.75</v>
      </c>
      <c r="K377" s="2">
        <f t="shared" si="56"/>
        <v>73.75</v>
      </c>
      <c r="L377" s="2">
        <f t="shared" si="57"/>
        <v>72.875</v>
      </c>
      <c r="M377" s="2">
        <f t="shared" si="58"/>
        <v>0.98813559322033895</v>
      </c>
      <c r="N377">
        <f t="shared" si="59"/>
        <v>-1.3949449920973946</v>
      </c>
    </row>
    <row r="378" spans="1:14" x14ac:dyDescent="0.3">
      <c r="A378" s="1">
        <v>39245</v>
      </c>
      <c r="B378">
        <v>75.674999999999997</v>
      </c>
      <c r="D378">
        <f t="shared" si="50"/>
        <v>2</v>
      </c>
      <c r="E378" s="1">
        <f t="shared" si="51"/>
        <v>39238</v>
      </c>
      <c r="F378" s="1">
        <f t="shared" si="52"/>
        <v>39237</v>
      </c>
      <c r="G378" s="1">
        <f t="shared" si="53"/>
        <v>39236</v>
      </c>
      <c r="H378" s="1">
        <f t="shared" si="54"/>
        <v>39235</v>
      </c>
      <c r="I378" s="2">
        <f t="shared" si="55"/>
        <v>74.650000000000006</v>
      </c>
      <c r="K378" s="2">
        <f t="shared" si="56"/>
        <v>73.75</v>
      </c>
      <c r="L378" s="2">
        <f t="shared" si="57"/>
        <v>72.875</v>
      </c>
      <c r="M378" s="2">
        <f t="shared" si="58"/>
        <v>0.98813559322033895</v>
      </c>
      <c r="N378">
        <f t="shared" si="59"/>
        <v>0.17019803733101294</v>
      </c>
    </row>
    <row r="379" spans="1:14" x14ac:dyDescent="0.3">
      <c r="A379" s="1">
        <v>39246</v>
      </c>
      <c r="B379">
        <v>75.275000000000006</v>
      </c>
      <c r="D379">
        <f t="shared" si="50"/>
        <v>3</v>
      </c>
      <c r="E379" s="1">
        <f t="shared" si="51"/>
        <v>39239</v>
      </c>
      <c r="F379" s="1">
        <f t="shared" si="52"/>
        <v>39238</v>
      </c>
      <c r="G379" s="1">
        <f t="shared" si="53"/>
        <v>39237</v>
      </c>
      <c r="H379" s="1">
        <f t="shared" si="54"/>
        <v>39236</v>
      </c>
      <c r="I379" s="2">
        <f t="shared" si="55"/>
        <v>73.349999999999994</v>
      </c>
      <c r="K379" s="2">
        <f t="shared" si="56"/>
        <v>73.75</v>
      </c>
      <c r="L379" s="2">
        <f t="shared" si="57"/>
        <v>72.875</v>
      </c>
      <c r="M379" s="2">
        <f t="shared" si="58"/>
        <v>0.98813559322033895</v>
      </c>
      <c r="N379">
        <f t="shared" si="59"/>
        <v>1.3970219229534215</v>
      </c>
    </row>
    <row r="380" spans="1:14" x14ac:dyDescent="0.3">
      <c r="A380" s="1">
        <v>39247</v>
      </c>
      <c r="B380">
        <v>76.400000000000006</v>
      </c>
      <c r="D380">
        <f t="shared" si="50"/>
        <v>4</v>
      </c>
      <c r="E380" s="1">
        <f t="shared" si="51"/>
        <v>39240</v>
      </c>
      <c r="F380" s="1">
        <f t="shared" si="52"/>
        <v>39239</v>
      </c>
      <c r="G380" s="1">
        <f t="shared" si="53"/>
        <v>39238</v>
      </c>
      <c r="H380" s="1">
        <f t="shared" si="54"/>
        <v>39237</v>
      </c>
      <c r="I380" s="2">
        <f t="shared" si="55"/>
        <v>73.099999999999994</v>
      </c>
      <c r="K380" s="2">
        <f t="shared" si="56"/>
        <v>73.75</v>
      </c>
      <c r="L380" s="2">
        <f t="shared" si="57"/>
        <v>72.875</v>
      </c>
      <c r="M380" s="2">
        <f t="shared" si="58"/>
        <v>0.98813559322033895</v>
      </c>
      <c r="N380">
        <f t="shared" si="59"/>
        <v>3.2218978867469321</v>
      </c>
    </row>
    <row r="381" spans="1:14" x14ac:dyDescent="0.3">
      <c r="A381" s="1">
        <v>39248</v>
      </c>
      <c r="B381">
        <v>76.45</v>
      </c>
      <c r="D381">
        <f t="shared" si="50"/>
        <v>5</v>
      </c>
      <c r="E381" s="1">
        <f t="shared" si="51"/>
        <v>39241</v>
      </c>
      <c r="F381" s="1">
        <f t="shared" si="52"/>
        <v>39240</v>
      </c>
      <c r="G381" s="1">
        <f t="shared" si="53"/>
        <v>39239</v>
      </c>
      <c r="H381" s="1">
        <f t="shared" si="54"/>
        <v>39238</v>
      </c>
      <c r="I381" s="2">
        <f t="shared" si="55"/>
        <v>72.875</v>
      </c>
      <c r="K381" s="2">
        <f t="shared" si="56"/>
        <v>73.75</v>
      </c>
      <c r="L381" s="2">
        <f t="shared" si="57"/>
        <v>72.875</v>
      </c>
      <c r="M381" s="2">
        <f t="shared" si="58"/>
        <v>0.98813559322033895</v>
      </c>
      <c r="N381">
        <f t="shared" si="59"/>
        <v>3.5955937155142186</v>
      </c>
    </row>
    <row r="382" spans="1:14" x14ac:dyDescent="0.3">
      <c r="A382" s="1">
        <v>39251</v>
      </c>
      <c r="B382">
        <v>75.7</v>
      </c>
      <c r="D382">
        <f t="shared" si="50"/>
        <v>1</v>
      </c>
      <c r="E382" s="1">
        <f t="shared" si="51"/>
        <v>39244</v>
      </c>
      <c r="F382" s="1">
        <f t="shared" si="52"/>
        <v>39243</v>
      </c>
      <c r="G382" s="1">
        <f t="shared" si="53"/>
        <v>39242</v>
      </c>
      <c r="H382" s="1">
        <f t="shared" si="54"/>
        <v>39241</v>
      </c>
      <c r="I382" s="2">
        <f t="shared" si="55"/>
        <v>74.400000000000006</v>
      </c>
      <c r="K382" s="2">
        <f t="shared" si="56"/>
        <v>0</v>
      </c>
      <c r="L382" s="2">
        <f t="shared" si="57"/>
        <v>0</v>
      </c>
      <c r="M382" s="2">
        <f t="shared" si="58"/>
        <v>1</v>
      </c>
      <c r="N382">
        <f t="shared" si="59"/>
        <v>1.7322218604356787</v>
      </c>
    </row>
    <row r="383" spans="1:14" x14ac:dyDescent="0.3">
      <c r="A383" s="1">
        <v>39252</v>
      </c>
      <c r="B383">
        <v>75.174999999999997</v>
      </c>
      <c r="D383">
        <f t="shared" si="50"/>
        <v>2</v>
      </c>
      <c r="E383" s="1">
        <f t="shared" si="51"/>
        <v>39245</v>
      </c>
      <c r="F383" s="1">
        <f t="shared" si="52"/>
        <v>39244</v>
      </c>
      <c r="G383" s="1">
        <f t="shared" si="53"/>
        <v>39243</v>
      </c>
      <c r="H383" s="1">
        <f t="shared" si="54"/>
        <v>39242</v>
      </c>
      <c r="I383" s="2">
        <f t="shared" si="55"/>
        <v>75.674999999999997</v>
      </c>
      <c r="K383" s="2">
        <f t="shared" si="56"/>
        <v>0</v>
      </c>
      <c r="L383" s="2">
        <f t="shared" si="57"/>
        <v>0</v>
      </c>
      <c r="M383" s="2">
        <f t="shared" si="58"/>
        <v>1</v>
      </c>
      <c r="N383">
        <f t="shared" si="59"/>
        <v>-0.66291260331895707</v>
      </c>
    </row>
    <row r="384" spans="1:14" x14ac:dyDescent="0.3">
      <c r="A384" s="1">
        <v>39253</v>
      </c>
      <c r="B384">
        <v>74.724999999999994</v>
      </c>
      <c r="D384">
        <f t="shared" si="50"/>
        <v>3</v>
      </c>
      <c r="E384" s="1">
        <f t="shared" si="51"/>
        <v>39246</v>
      </c>
      <c r="F384" s="1">
        <f t="shared" si="52"/>
        <v>39245</v>
      </c>
      <c r="G384" s="1">
        <f t="shared" si="53"/>
        <v>39244</v>
      </c>
      <c r="H384" s="1">
        <f t="shared" si="54"/>
        <v>39243</v>
      </c>
      <c r="I384" s="2">
        <f t="shared" si="55"/>
        <v>75.275000000000006</v>
      </c>
      <c r="K384" s="2">
        <f t="shared" si="56"/>
        <v>0</v>
      </c>
      <c r="L384" s="2">
        <f t="shared" si="57"/>
        <v>0</v>
      </c>
      <c r="M384" s="2">
        <f t="shared" si="58"/>
        <v>1</v>
      </c>
      <c r="N384">
        <f t="shared" si="59"/>
        <v>-0.73333661977961406</v>
      </c>
    </row>
    <row r="385" spans="1:14" x14ac:dyDescent="0.3">
      <c r="A385" s="1">
        <v>39254</v>
      </c>
      <c r="B385">
        <v>74.8</v>
      </c>
      <c r="D385">
        <f t="shared" si="50"/>
        <v>4</v>
      </c>
      <c r="E385" s="1">
        <f t="shared" si="51"/>
        <v>39247</v>
      </c>
      <c r="F385" s="1">
        <f t="shared" si="52"/>
        <v>39246</v>
      </c>
      <c r="G385" s="1">
        <f t="shared" si="53"/>
        <v>39245</v>
      </c>
      <c r="H385" s="1">
        <f t="shared" si="54"/>
        <v>39244</v>
      </c>
      <c r="I385" s="2">
        <f t="shared" si="55"/>
        <v>76.400000000000006</v>
      </c>
      <c r="K385" s="2">
        <f t="shared" si="56"/>
        <v>0</v>
      </c>
      <c r="L385" s="2">
        <f t="shared" si="57"/>
        <v>0</v>
      </c>
      <c r="M385" s="2">
        <f t="shared" si="58"/>
        <v>1</v>
      </c>
      <c r="N385">
        <f t="shared" si="59"/>
        <v>-2.1164811192043382</v>
      </c>
    </row>
    <row r="386" spans="1:14" x14ac:dyDescent="0.3">
      <c r="A386" s="1">
        <v>39255</v>
      </c>
      <c r="B386">
        <v>74.025000000000006</v>
      </c>
      <c r="D386">
        <f t="shared" si="50"/>
        <v>5</v>
      </c>
      <c r="E386" s="1">
        <f t="shared" si="51"/>
        <v>39248</v>
      </c>
      <c r="F386" s="1">
        <f t="shared" si="52"/>
        <v>39247</v>
      </c>
      <c r="G386" s="1">
        <f t="shared" si="53"/>
        <v>39246</v>
      </c>
      <c r="H386" s="1">
        <f t="shared" si="54"/>
        <v>39245</v>
      </c>
      <c r="I386" s="2">
        <f t="shared" si="55"/>
        <v>76.45</v>
      </c>
      <c r="K386" s="2">
        <f t="shared" si="56"/>
        <v>0</v>
      </c>
      <c r="L386" s="2">
        <f t="shared" si="57"/>
        <v>0</v>
      </c>
      <c r="M386" s="2">
        <f t="shared" si="58"/>
        <v>1</v>
      </c>
      <c r="N386">
        <f t="shared" si="59"/>
        <v>-3.2234058387416256</v>
      </c>
    </row>
    <row r="387" spans="1:14" x14ac:dyDescent="0.3">
      <c r="A387" s="1">
        <v>39258</v>
      </c>
      <c r="B387">
        <v>74.099999999999994</v>
      </c>
      <c r="D387">
        <f t="shared" ref="D387:D450" si="60">WEEKDAY(A387,2)</f>
        <v>1</v>
      </c>
      <c r="E387" s="1">
        <f t="shared" si="51"/>
        <v>39251</v>
      </c>
      <c r="F387" s="1">
        <f t="shared" si="52"/>
        <v>39250</v>
      </c>
      <c r="G387" s="1">
        <f t="shared" si="53"/>
        <v>39249</v>
      </c>
      <c r="H387" s="1">
        <f t="shared" si="54"/>
        <v>39248</v>
      </c>
      <c r="I387" s="2">
        <f t="shared" si="55"/>
        <v>75.7</v>
      </c>
      <c r="K387" s="2">
        <f t="shared" si="56"/>
        <v>0</v>
      </c>
      <c r="L387" s="2">
        <f t="shared" si="57"/>
        <v>0</v>
      </c>
      <c r="M387" s="2">
        <f t="shared" si="58"/>
        <v>1</v>
      </c>
      <c r="N387">
        <f t="shared" si="59"/>
        <v>-2.1362628141361961</v>
      </c>
    </row>
    <row r="388" spans="1:14" x14ac:dyDescent="0.3">
      <c r="A388" s="1">
        <v>39259</v>
      </c>
      <c r="B388">
        <v>72.674999999999997</v>
      </c>
      <c r="D388">
        <f t="shared" si="60"/>
        <v>2</v>
      </c>
      <c r="E388" s="1">
        <f t="shared" si="51"/>
        <v>39252</v>
      </c>
      <c r="F388" s="1">
        <f t="shared" si="52"/>
        <v>39251</v>
      </c>
      <c r="G388" s="1">
        <f t="shared" si="53"/>
        <v>39250</v>
      </c>
      <c r="H388" s="1">
        <f t="shared" si="54"/>
        <v>39249</v>
      </c>
      <c r="I388" s="2">
        <f t="shared" si="55"/>
        <v>75.174999999999997</v>
      </c>
      <c r="K388" s="2">
        <f t="shared" si="56"/>
        <v>0</v>
      </c>
      <c r="L388" s="2">
        <f t="shared" si="57"/>
        <v>0</v>
      </c>
      <c r="M388" s="2">
        <f t="shared" si="58"/>
        <v>1</v>
      </c>
      <c r="N388">
        <f t="shared" si="59"/>
        <v>-3.3821282429653174</v>
      </c>
    </row>
    <row r="389" spans="1:14" x14ac:dyDescent="0.3">
      <c r="A389" s="1">
        <v>39260</v>
      </c>
      <c r="B389">
        <v>72.325000000000003</v>
      </c>
      <c r="D389">
        <f t="shared" si="60"/>
        <v>3</v>
      </c>
      <c r="E389" s="1">
        <f t="shared" si="51"/>
        <v>39253</v>
      </c>
      <c r="F389" s="1">
        <f t="shared" si="52"/>
        <v>39252</v>
      </c>
      <c r="G389" s="1">
        <f t="shared" si="53"/>
        <v>39251</v>
      </c>
      <c r="H389" s="1">
        <f t="shared" si="54"/>
        <v>39250</v>
      </c>
      <c r="I389" s="2">
        <f t="shared" si="55"/>
        <v>74.724999999999994</v>
      </c>
      <c r="K389" s="2">
        <f t="shared" si="56"/>
        <v>0</v>
      </c>
      <c r="L389" s="2">
        <f t="shared" si="57"/>
        <v>0</v>
      </c>
      <c r="M389" s="2">
        <f t="shared" si="58"/>
        <v>1</v>
      </c>
      <c r="N389">
        <f t="shared" si="59"/>
        <v>-3.2644857307802684</v>
      </c>
    </row>
    <row r="390" spans="1:14" x14ac:dyDescent="0.3">
      <c r="A390" s="1">
        <v>39261</v>
      </c>
      <c r="B390">
        <v>71.900000000000006</v>
      </c>
      <c r="D390">
        <f t="shared" si="60"/>
        <v>4</v>
      </c>
      <c r="E390" s="1">
        <f t="shared" si="51"/>
        <v>39254</v>
      </c>
      <c r="F390" s="1">
        <f t="shared" si="52"/>
        <v>39253</v>
      </c>
      <c r="G390" s="1">
        <f t="shared" si="53"/>
        <v>39252</v>
      </c>
      <c r="H390" s="1">
        <f t="shared" si="54"/>
        <v>39251</v>
      </c>
      <c r="I390" s="2">
        <f t="shared" si="55"/>
        <v>74.8</v>
      </c>
      <c r="K390" s="2">
        <f t="shared" si="56"/>
        <v>0</v>
      </c>
      <c r="L390" s="2">
        <f t="shared" si="57"/>
        <v>0</v>
      </c>
      <c r="M390" s="2">
        <f t="shared" si="58"/>
        <v>1</v>
      </c>
      <c r="N390">
        <f t="shared" si="59"/>
        <v>-3.9541620253430483</v>
      </c>
    </row>
    <row r="391" spans="1:14" x14ac:dyDescent="0.3">
      <c r="A391" s="1">
        <v>39262</v>
      </c>
      <c r="B391">
        <v>71.224999999999994</v>
      </c>
      <c r="D391">
        <f t="shared" si="60"/>
        <v>5</v>
      </c>
      <c r="E391" s="1">
        <f t="shared" si="51"/>
        <v>39255</v>
      </c>
      <c r="F391" s="1">
        <f t="shared" si="52"/>
        <v>39254</v>
      </c>
      <c r="G391" s="1">
        <f t="shared" si="53"/>
        <v>39253</v>
      </c>
      <c r="H391" s="1">
        <f t="shared" si="54"/>
        <v>39252</v>
      </c>
      <c r="I391" s="2">
        <f t="shared" si="55"/>
        <v>74.025000000000006</v>
      </c>
      <c r="K391" s="2">
        <f t="shared" si="56"/>
        <v>0</v>
      </c>
      <c r="L391" s="2">
        <f t="shared" si="57"/>
        <v>0</v>
      </c>
      <c r="M391" s="2">
        <f t="shared" si="58"/>
        <v>1</v>
      </c>
      <c r="N391">
        <f t="shared" si="59"/>
        <v>-3.8558993603683152</v>
      </c>
    </row>
    <row r="392" spans="1:14" x14ac:dyDescent="0.3">
      <c r="A392" s="1">
        <v>39265</v>
      </c>
      <c r="B392">
        <v>70.474999999999994</v>
      </c>
      <c r="D392">
        <f t="shared" si="60"/>
        <v>1</v>
      </c>
      <c r="E392" s="1">
        <f t="shared" ref="E392:E455" si="61">A392-7</f>
        <v>39258</v>
      </c>
      <c r="F392" s="1">
        <f t="shared" ref="F392:F455" si="62">E392-1</f>
        <v>39257</v>
      </c>
      <c r="G392" s="1">
        <f t="shared" ref="G392:G455" si="63">E392-2</f>
        <v>39256</v>
      </c>
      <c r="H392" s="1">
        <f t="shared" ref="H392:H455" si="64">E392-3</f>
        <v>39255</v>
      </c>
      <c r="I392" s="2">
        <f t="shared" si="55"/>
        <v>74.099999999999994</v>
      </c>
      <c r="K392" s="2">
        <f t="shared" si="56"/>
        <v>0</v>
      </c>
      <c r="L392" s="2">
        <f t="shared" si="57"/>
        <v>0</v>
      </c>
      <c r="M392" s="2">
        <f t="shared" si="58"/>
        <v>1</v>
      </c>
      <c r="N392">
        <f t="shared" si="59"/>
        <v>-5.0157495301864943</v>
      </c>
    </row>
    <row r="393" spans="1:14" x14ac:dyDescent="0.3">
      <c r="A393" s="1">
        <v>39266</v>
      </c>
      <c r="B393">
        <v>71.075000000000003</v>
      </c>
      <c r="D393">
        <f t="shared" si="60"/>
        <v>2</v>
      </c>
      <c r="E393" s="1">
        <f t="shared" si="61"/>
        <v>39259</v>
      </c>
      <c r="F393" s="1">
        <f t="shared" si="62"/>
        <v>39258</v>
      </c>
      <c r="G393" s="1">
        <f t="shared" si="63"/>
        <v>39257</v>
      </c>
      <c r="H393" s="1">
        <f t="shared" si="64"/>
        <v>39256</v>
      </c>
      <c r="I393" s="2">
        <f t="shared" ref="I393:I456" si="65">IF(SUMIFS($B$2:$B$3569,$A$2:$A$3569,"="&amp;E393)=0,IF(SUMIFS($B$2:$B$3569,$A$2:$A$3569,"="&amp;F393)=0,IF(SUMIFS($B$2:$B$3569,$A$2:$A$3569,"="&amp;G393)=0,SUMIFS($B$2:$B$3569,$A$2:$A$3569,"="&amp;H393),SUMIFS($B$2:$B$3569,$A$2:$A$3569,"="&amp;G393)),SUMIFS($B$2:$B$3569,$A$2:$A$3569,"="&amp;F393)),SUMIFS($B$2:$B$3569,$A$2:$A$3569,"="&amp;E393))</f>
        <v>72.674999999999997</v>
      </c>
      <c r="K393" s="2">
        <f t="shared" ref="K393:K456" si="66">SUMIFS($J$2:$J$3569,$A$2:$A$3569,"&gt;"&amp;E393,$A$2:$A$3569,"&lt;="&amp;A393)</f>
        <v>0</v>
      </c>
      <c r="L393" s="2">
        <f t="shared" ref="L393:L456" si="67">IF(K393&lt;&gt;0,LOOKUP(K393,C387:C393,B387:B393),0)</f>
        <v>0</v>
      </c>
      <c r="M393" s="2">
        <f t="shared" ref="M393:M456" si="68">IF(K393&lt;&gt;0,L393/K393,1)</f>
        <v>1</v>
      </c>
      <c r="N393">
        <f t="shared" ref="N393:N456" si="69">LN(B393*M393/I393)*100</f>
        <v>-2.2261788907876072</v>
      </c>
    </row>
    <row r="394" spans="1:14" x14ac:dyDescent="0.3">
      <c r="A394" s="1">
        <v>39268</v>
      </c>
      <c r="B394">
        <v>72.125</v>
      </c>
      <c r="D394">
        <f t="shared" si="60"/>
        <v>4</v>
      </c>
      <c r="E394" s="1">
        <f t="shared" si="61"/>
        <v>39261</v>
      </c>
      <c r="F394" s="1">
        <f t="shared" si="62"/>
        <v>39260</v>
      </c>
      <c r="G394" s="1">
        <f t="shared" si="63"/>
        <v>39259</v>
      </c>
      <c r="H394" s="1">
        <f t="shared" si="64"/>
        <v>39258</v>
      </c>
      <c r="I394" s="2">
        <f t="shared" si="65"/>
        <v>71.900000000000006</v>
      </c>
      <c r="K394" s="2">
        <f t="shared" si="66"/>
        <v>0</v>
      </c>
      <c r="L394" s="2">
        <f t="shared" si="67"/>
        <v>0</v>
      </c>
      <c r="M394" s="2">
        <f t="shared" si="68"/>
        <v>1</v>
      </c>
      <c r="N394">
        <f t="shared" si="69"/>
        <v>0.31244601012625534</v>
      </c>
    </row>
    <row r="395" spans="1:14" x14ac:dyDescent="0.3">
      <c r="A395" s="1">
        <v>39269</v>
      </c>
      <c r="B395">
        <v>71.325000000000003</v>
      </c>
      <c r="D395">
        <f t="shared" si="60"/>
        <v>5</v>
      </c>
      <c r="E395" s="1">
        <f t="shared" si="61"/>
        <v>39262</v>
      </c>
      <c r="F395" s="1">
        <f t="shared" si="62"/>
        <v>39261</v>
      </c>
      <c r="G395" s="1">
        <f t="shared" si="63"/>
        <v>39260</v>
      </c>
      <c r="H395" s="1">
        <f t="shared" si="64"/>
        <v>39259</v>
      </c>
      <c r="I395" s="2">
        <f t="shared" si="65"/>
        <v>71.224999999999994</v>
      </c>
      <c r="K395" s="2">
        <f t="shared" si="66"/>
        <v>0</v>
      </c>
      <c r="L395" s="2">
        <f t="shared" si="67"/>
        <v>0</v>
      </c>
      <c r="M395" s="2">
        <f t="shared" si="68"/>
        <v>1</v>
      </c>
      <c r="N395">
        <f t="shared" si="69"/>
        <v>0.14030167155918419</v>
      </c>
    </row>
    <row r="396" spans="1:14" x14ac:dyDescent="0.3">
      <c r="A396" s="1">
        <v>39272</v>
      </c>
      <c r="B396">
        <v>70.55</v>
      </c>
      <c r="C396">
        <v>69.849999999999994</v>
      </c>
      <c r="D396">
        <f t="shared" si="60"/>
        <v>1</v>
      </c>
      <c r="E396" s="1">
        <f t="shared" si="61"/>
        <v>39265</v>
      </c>
      <c r="F396" s="1">
        <f t="shared" si="62"/>
        <v>39264</v>
      </c>
      <c r="G396" s="1">
        <f t="shared" si="63"/>
        <v>39263</v>
      </c>
      <c r="H396" s="1">
        <f t="shared" si="64"/>
        <v>39262</v>
      </c>
      <c r="I396" s="2">
        <f t="shared" si="65"/>
        <v>70.474999999999994</v>
      </c>
      <c r="K396" s="2">
        <f t="shared" si="66"/>
        <v>0</v>
      </c>
      <c r="L396" s="2">
        <f t="shared" si="67"/>
        <v>0</v>
      </c>
      <c r="M396" s="2">
        <f t="shared" si="68"/>
        <v>1</v>
      </c>
      <c r="N396">
        <f t="shared" si="69"/>
        <v>0.1063641298646872</v>
      </c>
    </row>
    <row r="397" spans="1:14" x14ac:dyDescent="0.3">
      <c r="A397" s="1">
        <v>39273</v>
      </c>
      <c r="B397">
        <v>70.8</v>
      </c>
      <c r="D397">
        <f t="shared" si="60"/>
        <v>2</v>
      </c>
      <c r="E397" s="1">
        <f t="shared" si="61"/>
        <v>39266</v>
      </c>
      <c r="F397" s="1">
        <f t="shared" si="62"/>
        <v>39265</v>
      </c>
      <c r="G397" s="1">
        <f t="shared" si="63"/>
        <v>39264</v>
      </c>
      <c r="H397" s="1">
        <f t="shared" si="64"/>
        <v>39263</v>
      </c>
      <c r="I397" s="2">
        <f t="shared" si="65"/>
        <v>71.075000000000003</v>
      </c>
      <c r="J397">
        <v>69.849999999999994</v>
      </c>
      <c r="K397" s="2">
        <f t="shared" si="66"/>
        <v>69.849999999999994</v>
      </c>
      <c r="L397" s="2">
        <f t="shared" si="67"/>
        <v>70.55</v>
      </c>
      <c r="M397" s="2">
        <f t="shared" si="68"/>
        <v>1.0100214745884037</v>
      </c>
      <c r="N397">
        <f t="shared" si="69"/>
        <v>0.60949357584628305</v>
      </c>
    </row>
    <row r="398" spans="1:14" x14ac:dyDescent="0.3">
      <c r="A398" s="1">
        <v>39274</v>
      </c>
      <c r="B398">
        <v>71.075000000000003</v>
      </c>
      <c r="D398">
        <f t="shared" si="60"/>
        <v>3</v>
      </c>
      <c r="E398" s="1">
        <f t="shared" si="61"/>
        <v>39267</v>
      </c>
      <c r="F398" s="1">
        <f t="shared" si="62"/>
        <v>39266</v>
      </c>
      <c r="G398" s="1">
        <f t="shared" si="63"/>
        <v>39265</v>
      </c>
      <c r="H398" s="1">
        <f t="shared" si="64"/>
        <v>39264</v>
      </c>
      <c r="I398" s="2">
        <f t="shared" si="65"/>
        <v>71.075000000000003</v>
      </c>
      <c r="K398" s="2">
        <f t="shared" si="66"/>
        <v>69.849999999999994</v>
      </c>
      <c r="L398" s="2">
        <f t="shared" si="67"/>
        <v>70.55</v>
      </c>
      <c r="M398" s="2">
        <f t="shared" si="68"/>
        <v>1.0100214745884037</v>
      </c>
      <c r="N398">
        <f t="shared" si="69"/>
        <v>0.99715925958522089</v>
      </c>
    </row>
    <row r="399" spans="1:14" x14ac:dyDescent="0.3">
      <c r="A399" s="1">
        <v>39275</v>
      </c>
      <c r="B399">
        <v>74.075000000000003</v>
      </c>
      <c r="D399">
        <f t="shared" si="60"/>
        <v>4</v>
      </c>
      <c r="E399" s="1">
        <f t="shared" si="61"/>
        <v>39268</v>
      </c>
      <c r="F399" s="1">
        <f t="shared" si="62"/>
        <v>39267</v>
      </c>
      <c r="G399" s="1">
        <f t="shared" si="63"/>
        <v>39266</v>
      </c>
      <c r="H399" s="1">
        <f t="shared" si="64"/>
        <v>39265</v>
      </c>
      <c r="I399" s="2">
        <f t="shared" si="65"/>
        <v>72.125</v>
      </c>
      <c r="K399" s="2">
        <f t="shared" si="66"/>
        <v>69.849999999999994</v>
      </c>
      <c r="L399" s="2">
        <f t="shared" si="67"/>
        <v>70.55</v>
      </c>
      <c r="M399" s="2">
        <f t="shared" si="68"/>
        <v>1.0100214745884037</v>
      </c>
      <c r="N399">
        <f t="shared" si="69"/>
        <v>3.6648961227217463</v>
      </c>
    </row>
    <row r="400" spans="1:14" x14ac:dyDescent="0.3">
      <c r="A400" s="1">
        <v>39276</v>
      </c>
      <c r="B400">
        <v>73.45</v>
      </c>
      <c r="D400">
        <f t="shared" si="60"/>
        <v>5</v>
      </c>
      <c r="E400" s="1">
        <f t="shared" si="61"/>
        <v>39269</v>
      </c>
      <c r="F400" s="1">
        <f t="shared" si="62"/>
        <v>39268</v>
      </c>
      <c r="G400" s="1">
        <f t="shared" si="63"/>
        <v>39267</v>
      </c>
      <c r="H400" s="1">
        <f t="shared" si="64"/>
        <v>39266</v>
      </c>
      <c r="I400" s="2">
        <f t="shared" si="65"/>
        <v>71.325000000000003</v>
      </c>
      <c r="K400" s="2">
        <f t="shared" si="66"/>
        <v>69.849999999999994</v>
      </c>
      <c r="L400" s="2">
        <f t="shared" si="67"/>
        <v>70.55</v>
      </c>
      <c r="M400" s="2">
        <f t="shared" si="68"/>
        <v>1.0100214745884037</v>
      </c>
      <c r="N400">
        <f t="shared" si="69"/>
        <v>3.9329598116174842</v>
      </c>
    </row>
    <row r="401" spans="1:14" x14ac:dyDescent="0.3">
      <c r="A401" s="1">
        <v>39279</v>
      </c>
      <c r="B401">
        <v>72.974999999999994</v>
      </c>
      <c r="D401">
        <f t="shared" si="60"/>
        <v>1</v>
      </c>
      <c r="E401" s="1">
        <f t="shared" si="61"/>
        <v>39272</v>
      </c>
      <c r="F401" s="1">
        <f t="shared" si="62"/>
        <v>39271</v>
      </c>
      <c r="G401" s="1">
        <f t="shared" si="63"/>
        <v>39270</v>
      </c>
      <c r="H401" s="1">
        <f t="shared" si="64"/>
        <v>39269</v>
      </c>
      <c r="I401" s="2">
        <f t="shared" si="65"/>
        <v>70.55</v>
      </c>
      <c r="K401" s="2">
        <f t="shared" si="66"/>
        <v>69.849999999999994</v>
      </c>
      <c r="L401" s="2">
        <f t="shared" si="67"/>
        <v>70.55</v>
      </c>
      <c r="M401" s="2">
        <f t="shared" si="68"/>
        <v>1.0100214745884037</v>
      </c>
      <c r="N401">
        <f t="shared" si="69"/>
        <v>4.3766831037207643</v>
      </c>
    </row>
    <row r="402" spans="1:14" x14ac:dyDescent="0.3">
      <c r="A402" s="1">
        <v>39280</v>
      </c>
      <c r="B402">
        <v>74.025000000000006</v>
      </c>
      <c r="D402">
        <f t="shared" si="60"/>
        <v>2</v>
      </c>
      <c r="E402" s="1">
        <f t="shared" si="61"/>
        <v>39273</v>
      </c>
      <c r="F402" s="1">
        <f t="shared" si="62"/>
        <v>39272</v>
      </c>
      <c r="G402" s="1">
        <f t="shared" si="63"/>
        <v>39271</v>
      </c>
      <c r="H402" s="1">
        <f t="shared" si="64"/>
        <v>39270</v>
      </c>
      <c r="I402" s="2">
        <f t="shared" si="65"/>
        <v>70.8</v>
      </c>
      <c r="K402" s="2">
        <f t="shared" si="66"/>
        <v>0</v>
      </c>
      <c r="L402" s="2">
        <f t="shared" si="67"/>
        <v>0</v>
      </c>
      <c r="M402" s="2">
        <f t="shared" si="68"/>
        <v>1</v>
      </c>
      <c r="N402">
        <f t="shared" si="69"/>
        <v>4.4543873287980933</v>
      </c>
    </row>
    <row r="403" spans="1:14" x14ac:dyDescent="0.3">
      <c r="A403" s="1">
        <v>39281</v>
      </c>
      <c r="B403">
        <v>73.849999999999994</v>
      </c>
      <c r="D403">
        <f t="shared" si="60"/>
        <v>3</v>
      </c>
      <c r="E403" s="1">
        <f t="shared" si="61"/>
        <v>39274</v>
      </c>
      <c r="F403" s="1">
        <f t="shared" si="62"/>
        <v>39273</v>
      </c>
      <c r="G403" s="1">
        <f t="shared" si="63"/>
        <v>39272</v>
      </c>
      <c r="H403" s="1">
        <f t="shared" si="64"/>
        <v>39271</v>
      </c>
      <c r="I403" s="2">
        <f t="shared" si="65"/>
        <v>71.075000000000003</v>
      </c>
      <c r="K403" s="2">
        <f t="shared" si="66"/>
        <v>0</v>
      </c>
      <c r="L403" s="2">
        <f t="shared" si="67"/>
        <v>0</v>
      </c>
      <c r="M403" s="2">
        <f t="shared" si="68"/>
        <v>1</v>
      </c>
      <c r="N403">
        <f t="shared" si="69"/>
        <v>3.8300351440325278</v>
      </c>
    </row>
    <row r="404" spans="1:14" x14ac:dyDescent="0.3">
      <c r="A404" s="1">
        <v>39282</v>
      </c>
      <c r="B404">
        <v>73.599999999999994</v>
      </c>
      <c r="D404">
        <f t="shared" si="60"/>
        <v>4</v>
      </c>
      <c r="E404" s="1">
        <f t="shared" si="61"/>
        <v>39275</v>
      </c>
      <c r="F404" s="1">
        <f t="shared" si="62"/>
        <v>39274</v>
      </c>
      <c r="G404" s="1">
        <f t="shared" si="63"/>
        <v>39273</v>
      </c>
      <c r="H404" s="1">
        <f t="shared" si="64"/>
        <v>39272</v>
      </c>
      <c r="I404" s="2">
        <f t="shared" si="65"/>
        <v>74.075000000000003</v>
      </c>
      <c r="K404" s="2">
        <f t="shared" si="66"/>
        <v>0</v>
      </c>
      <c r="L404" s="2">
        <f t="shared" si="67"/>
        <v>0</v>
      </c>
      <c r="M404" s="2">
        <f t="shared" si="68"/>
        <v>1</v>
      </c>
      <c r="N404">
        <f t="shared" si="69"/>
        <v>-0.64330677247984935</v>
      </c>
    </row>
    <row r="405" spans="1:14" x14ac:dyDescent="0.3">
      <c r="A405" s="1">
        <v>39283</v>
      </c>
      <c r="B405">
        <v>73.875</v>
      </c>
      <c r="D405">
        <f t="shared" si="60"/>
        <v>5</v>
      </c>
      <c r="E405" s="1">
        <f t="shared" si="61"/>
        <v>39276</v>
      </c>
      <c r="F405" s="1">
        <f t="shared" si="62"/>
        <v>39275</v>
      </c>
      <c r="G405" s="1">
        <f t="shared" si="63"/>
        <v>39274</v>
      </c>
      <c r="H405" s="1">
        <f t="shared" si="64"/>
        <v>39273</v>
      </c>
      <c r="I405" s="2">
        <f t="shared" si="65"/>
        <v>73.45</v>
      </c>
      <c r="K405" s="2">
        <f t="shared" si="66"/>
        <v>0</v>
      </c>
      <c r="L405" s="2">
        <f t="shared" si="67"/>
        <v>0</v>
      </c>
      <c r="M405" s="2">
        <f t="shared" si="68"/>
        <v>1</v>
      </c>
      <c r="N405">
        <f t="shared" si="69"/>
        <v>0.57695731063759415</v>
      </c>
    </row>
    <row r="406" spans="1:14" x14ac:dyDescent="0.3">
      <c r="A406" s="1">
        <v>39286</v>
      </c>
      <c r="B406">
        <v>74.55</v>
      </c>
      <c r="D406">
        <f t="shared" si="60"/>
        <v>1</v>
      </c>
      <c r="E406" s="1">
        <f t="shared" si="61"/>
        <v>39279</v>
      </c>
      <c r="F406" s="1">
        <f t="shared" si="62"/>
        <v>39278</v>
      </c>
      <c r="G406" s="1">
        <f t="shared" si="63"/>
        <v>39277</v>
      </c>
      <c r="H406" s="1">
        <f t="shared" si="64"/>
        <v>39276</v>
      </c>
      <c r="I406" s="2">
        <f t="shared" si="65"/>
        <v>72.974999999999994</v>
      </c>
      <c r="K406" s="2">
        <f t="shared" si="66"/>
        <v>0</v>
      </c>
      <c r="L406" s="2">
        <f t="shared" si="67"/>
        <v>0</v>
      </c>
      <c r="M406" s="2">
        <f t="shared" si="68"/>
        <v>1</v>
      </c>
      <c r="N406">
        <f t="shared" si="69"/>
        <v>2.135312447056906</v>
      </c>
    </row>
    <row r="407" spans="1:14" x14ac:dyDescent="0.3">
      <c r="A407" s="1">
        <v>39287</v>
      </c>
      <c r="B407">
        <v>74.150000000000006</v>
      </c>
      <c r="D407">
        <f t="shared" si="60"/>
        <v>2</v>
      </c>
      <c r="E407" s="1">
        <f t="shared" si="61"/>
        <v>39280</v>
      </c>
      <c r="F407" s="1">
        <f t="shared" si="62"/>
        <v>39279</v>
      </c>
      <c r="G407" s="1">
        <f t="shared" si="63"/>
        <v>39278</v>
      </c>
      <c r="H407" s="1">
        <f t="shared" si="64"/>
        <v>39277</v>
      </c>
      <c r="I407" s="2">
        <f t="shared" si="65"/>
        <v>74.025000000000006</v>
      </c>
      <c r="K407" s="2">
        <f t="shared" si="66"/>
        <v>0</v>
      </c>
      <c r="L407" s="2">
        <f t="shared" si="67"/>
        <v>0</v>
      </c>
      <c r="M407" s="2">
        <f t="shared" si="68"/>
        <v>1</v>
      </c>
      <c r="N407">
        <f t="shared" si="69"/>
        <v>0.16871945962860532</v>
      </c>
    </row>
    <row r="408" spans="1:14" x14ac:dyDescent="0.3">
      <c r="A408" s="1">
        <v>39288</v>
      </c>
      <c r="B408">
        <v>74.099999999999994</v>
      </c>
      <c r="D408">
        <f t="shared" si="60"/>
        <v>3</v>
      </c>
      <c r="E408" s="1">
        <f t="shared" si="61"/>
        <v>39281</v>
      </c>
      <c r="F408" s="1">
        <f t="shared" si="62"/>
        <v>39280</v>
      </c>
      <c r="G408" s="1">
        <f t="shared" si="63"/>
        <v>39279</v>
      </c>
      <c r="H408" s="1">
        <f t="shared" si="64"/>
        <v>39278</v>
      </c>
      <c r="I408" s="2">
        <f t="shared" si="65"/>
        <v>73.849999999999994</v>
      </c>
      <c r="K408" s="2">
        <f t="shared" si="66"/>
        <v>0</v>
      </c>
      <c r="L408" s="2">
        <f t="shared" si="67"/>
        <v>0</v>
      </c>
      <c r="M408" s="2">
        <f t="shared" si="68"/>
        <v>1</v>
      </c>
      <c r="N408">
        <f t="shared" si="69"/>
        <v>0.33795233246522888</v>
      </c>
    </row>
    <row r="409" spans="1:14" x14ac:dyDescent="0.3">
      <c r="A409" s="1">
        <v>39289</v>
      </c>
      <c r="B409">
        <v>73.150000000000006</v>
      </c>
      <c r="D409">
        <f t="shared" si="60"/>
        <v>4</v>
      </c>
      <c r="E409" s="1">
        <f t="shared" si="61"/>
        <v>39282</v>
      </c>
      <c r="F409" s="1">
        <f t="shared" si="62"/>
        <v>39281</v>
      </c>
      <c r="G409" s="1">
        <f t="shared" si="63"/>
        <v>39280</v>
      </c>
      <c r="H409" s="1">
        <f t="shared" si="64"/>
        <v>39279</v>
      </c>
      <c r="I409" s="2">
        <f t="shared" si="65"/>
        <v>73.599999999999994</v>
      </c>
      <c r="K409" s="2">
        <f t="shared" si="66"/>
        <v>0</v>
      </c>
      <c r="L409" s="2">
        <f t="shared" si="67"/>
        <v>0</v>
      </c>
      <c r="M409" s="2">
        <f t="shared" si="68"/>
        <v>1</v>
      </c>
      <c r="N409">
        <f t="shared" si="69"/>
        <v>-0.61328982686971123</v>
      </c>
    </row>
    <row r="410" spans="1:14" x14ac:dyDescent="0.3">
      <c r="A410" s="1">
        <v>39290</v>
      </c>
      <c r="B410">
        <v>72.775000000000006</v>
      </c>
      <c r="D410">
        <f t="shared" si="60"/>
        <v>5</v>
      </c>
      <c r="E410" s="1">
        <f t="shared" si="61"/>
        <v>39283</v>
      </c>
      <c r="F410" s="1">
        <f t="shared" si="62"/>
        <v>39282</v>
      </c>
      <c r="G410" s="1">
        <f t="shared" si="63"/>
        <v>39281</v>
      </c>
      <c r="H410" s="1">
        <f t="shared" si="64"/>
        <v>39280</v>
      </c>
      <c r="I410" s="2">
        <f t="shared" si="65"/>
        <v>73.875</v>
      </c>
      <c r="K410" s="2">
        <f t="shared" si="66"/>
        <v>0</v>
      </c>
      <c r="L410" s="2">
        <f t="shared" si="67"/>
        <v>0</v>
      </c>
      <c r="M410" s="2">
        <f t="shared" si="68"/>
        <v>1</v>
      </c>
      <c r="N410">
        <f t="shared" si="69"/>
        <v>-1.5001986094575219</v>
      </c>
    </row>
    <row r="411" spans="1:14" x14ac:dyDescent="0.3">
      <c r="A411" s="1">
        <v>39293</v>
      </c>
      <c r="B411">
        <v>73.224999999999994</v>
      </c>
      <c r="D411">
        <f t="shared" si="60"/>
        <v>1</v>
      </c>
      <c r="E411" s="1">
        <f t="shared" si="61"/>
        <v>39286</v>
      </c>
      <c r="F411" s="1">
        <f t="shared" si="62"/>
        <v>39285</v>
      </c>
      <c r="G411" s="1">
        <f t="shared" si="63"/>
        <v>39284</v>
      </c>
      <c r="H411" s="1">
        <f t="shared" si="64"/>
        <v>39283</v>
      </c>
      <c r="I411" s="2">
        <f t="shared" si="65"/>
        <v>74.55</v>
      </c>
      <c r="K411" s="2">
        <f t="shared" si="66"/>
        <v>0</v>
      </c>
      <c r="L411" s="2">
        <f t="shared" si="67"/>
        <v>0</v>
      </c>
      <c r="M411" s="2">
        <f t="shared" si="68"/>
        <v>1</v>
      </c>
      <c r="N411">
        <f t="shared" si="69"/>
        <v>-1.7933148496950237</v>
      </c>
    </row>
    <row r="412" spans="1:14" x14ac:dyDescent="0.3">
      <c r="A412" s="1">
        <v>39294</v>
      </c>
      <c r="B412">
        <v>73.325000000000003</v>
      </c>
      <c r="D412">
        <f t="shared" si="60"/>
        <v>2</v>
      </c>
      <c r="E412" s="1">
        <f t="shared" si="61"/>
        <v>39287</v>
      </c>
      <c r="F412" s="1">
        <f t="shared" si="62"/>
        <v>39286</v>
      </c>
      <c r="G412" s="1">
        <f t="shared" si="63"/>
        <v>39285</v>
      </c>
      <c r="H412" s="1">
        <f t="shared" si="64"/>
        <v>39284</v>
      </c>
      <c r="I412" s="2">
        <f t="shared" si="65"/>
        <v>74.150000000000006</v>
      </c>
      <c r="K412" s="2">
        <f t="shared" si="66"/>
        <v>0</v>
      </c>
      <c r="L412" s="2">
        <f t="shared" si="67"/>
        <v>0</v>
      </c>
      <c r="M412" s="2">
        <f t="shared" si="68"/>
        <v>1</v>
      </c>
      <c r="N412">
        <f t="shared" si="69"/>
        <v>-1.1188453720426434</v>
      </c>
    </row>
    <row r="413" spans="1:14" x14ac:dyDescent="0.3">
      <c r="A413" s="1">
        <v>39295</v>
      </c>
      <c r="B413">
        <v>72.325000000000003</v>
      </c>
      <c r="D413">
        <f t="shared" si="60"/>
        <v>3</v>
      </c>
      <c r="E413" s="1">
        <f t="shared" si="61"/>
        <v>39288</v>
      </c>
      <c r="F413" s="1">
        <f t="shared" si="62"/>
        <v>39287</v>
      </c>
      <c r="G413" s="1">
        <f t="shared" si="63"/>
        <v>39286</v>
      </c>
      <c r="H413" s="1">
        <f t="shared" si="64"/>
        <v>39285</v>
      </c>
      <c r="I413" s="2">
        <f t="shared" si="65"/>
        <v>74.099999999999994</v>
      </c>
      <c r="K413" s="2">
        <f t="shared" si="66"/>
        <v>0</v>
      </c>
      <c r="L413" s="2">
        <f t="shared" si="67"/>
        <v>0</v>
      </c>
      <c r="M413" s="2">
        <f t="shared" si="68"/>
        <v>1</v>
      </c>
      <c r="N413">
        <f t="shared" si="69"/>
        <v>-2.4245681439842333</v>
      </c>
    </row>
    <row r="414" spans="1:14" x14ac:dyDescent="0.3">
      <c r="A414" s="1">
        <v>39296</v>
      </c>
      <c r="B414">
        <v>73.125</v>
      </c>
      <c r="D414">
        <f t="shared" si="60"/>
        <v>4</v>
      </c>
      <c r="E414" s="1">
        <f t="shared" si="61"/>
        <v>39289</v>
      </c>
      <c r="F414" s="1">
        <f t="shared" si="62"/>
        <v>39288</v>
      </c>
      <c r="G414" s="1">
        <f t="shared" si="63"/>
        <v>39287</v>
      </c>
      <c r="H414" s="1">
        <f t="shared" si="64"/>
        <v>39286</v>
      </c>
      <c r="I414" s="2">
        <f t="shared" si="65"/>
        <v>73.150000000000006</v>
      </c>
      <c r="K414" s="2">
        <f t="shared" si="66"/>
        <v>0</v>
      </c>
      <c r="L414" s="2">
        <f t="shared" si="67"/>
        <v>0</v>
      </c>
      <c r="M414" s="2">
        <f t="shared" si="68"/>
        <v>1</v>
      </c>
      <c r="N414">
        <f t="shared" si="69"/>
        <v>-3.418219141128237E-2</v>
      </c>
    </row>
    <row r="415" spans="1:14" x14ac:dyDescent="0.3">
      <c r="A415" s="1">
        <v>39297</v>
      </c>
      <c r="B415">
        <v>74.375</v>
      </c>
      <c r="D415">
        <f t="shared" si="60"/>
        <v>5</v>
      </c>
      <c r="E415" s="1">
        <f t="shared" si="61"/>
        <v>39290</v>
      </c>
      <c r="F415" s="1">
        <f t="shared" si="62"/>
        <v>39289</v>
      </c>
      <c r="G415" s="1">
        <f t="shared" si="63"/>
        <v>39288</v>
      </c>
      <c r="H415" s="1">
        <f t="shared" si="64"/>
        <v>39287</v>
      </c>
      <c r="I415" s="2">
        <f t="shared" si="65"/>
        <v>72.775000000000006</v>
      </c>
      <c r="K415" s="2">
        <f t="shared" si="66"/>
        <v>0</v>
      </c>
      <c r="L415" s="2">
        <f t="shared" si="67"/>
        <v>0</v>
      </c>
      <c r="M415" s="2">
        <f t="shared" si="68"/>
        <v>1</v>
      </c>
      <c r="N415">
        <f t="shared" si="69"/>
        <v>2.1747374234106847</v>
      </c>
    </row>
    <row r="416" spans="1:14" x14ac:dyDescent="0.3">
      <c r="A416" s="1">
        <v>39300</v>
      </c>
      <c r="B416">
        <v>74.575000000000003</v>
      </c>
      <c r="D416">
        <f t="shared" si="60"/>
        <v>1</v>
      </c>
      <c r="E416" s="1">
        <f t="shared" si="61"/>
        <v>39293</v>
      </c>
      <c r="F416" s="1">
        <f t="shared" si="62"/>
        <v>39292</v>
      </c>
      <c r="G416" s="1">
        <f t="shared" si="63"/>
        <v>39291</v>
      </c>
      <c r="H416" s="1">
        <f t="shared" si="64"/>
        <v>39290</v>
      </c>
      <c r="I416" s="2">
        <f t="shared" si="65"/>
        <v>73.224999999999994</v>
      </c>
      <c r="K416" s="2">
        <f t="shared" si="66"/>
        <v>0</v>
      </c>
      <c r="L416" s="2">
        <f t="shared" si="67"/>
        <v>0</v>
      </c>
      <c r="M416" s="2">
        <f t="shared" si="68"/>
        <v>1</v>
      </c>
      <c r="N416">
        <f t="shared" si="69"/>
        <v>1.8268437687015138</v>
      </c>
    </row>
    <row r="417" spans="1:14" x14ac:dyDescent="0.3">
      <c r="A417" s="1">
        <v>39301</v>
      </c>
      <c r="B417">
        <v>75.075000000000003</v>
      </c>
      <c r="D417">
        <f t="shared" si="60"/>
        <v>2</v>
      </c>
      <c r="E417" s="1">
        <f t="shared" si="61"/>
        <v>39294</v>
      </c>
      <c r="F417" s="1">
        <f t="shared" si="62"/>
        <v>39293</v>
      </c>
      <c r="G417" s="1">
        <f t="shared" si="63"/>
        <v>39292</v>
      </c>
      <c r="H417" s="1">
        <f t="shared" si="64"/>
        <v>39291</v>
      </c>
      <c r="I417" s="2">
        <f t="shared" si="65"/>
        <v>73.325000000000003</v>
      </c>
      <c r="K417" s="2">
        <f t="shared" si="66"/>
        <v>0</v>
      </c>
      <c r="L417" s="2">
        <f t="shared" si="67"/>
        <v>0</v>
      </c>
      <c r="M417" s="2">
        <f t="shared" si="68"/>
        <v>1</v>
      </c>
      <c r="N417">
        <f t="shared" si="69"/>
        <v>2.358599900587929</v>
      </c>
    </row>
    <row r="418" spans="1:14" x14ac:dyDescent="0.3">
      <c r="A418" s="1">
        <v>39302</v>
      </c>
      <c r="B418">
        <v>74.825000000000003</v>
      </c>
      <c r="D418">
        <f t="shared" si="60"/>
        <v>3</v>
      </c>
      <c r="E418" s="1">
        <f t="shared" si="61"/>
        <v>39295</v>
      </c>
      <c r="F418" s="1">
        <f t="shared" si="62"/>
        <v>39294</v>
      </c>
      <c r="G418" s="1">
        <f t="shared" si="63"/>
        <v>39293</v>
      </c>
      <c r="H418" s="1">
        <f t="shared" si="64"/>
        <v>39292</v>
      </c>
      <c r="I418" s="2">
        <f t="shared" si="65"/>
        <v>72.325000000000003</v>
      </c>
      <c r="K418" s="2">
        <f t="shared" si="66"/>
        <v>0</v>
      </c>
      <c r="L418" s="2">
        <f t="shared" si="67"/>
        <v>0</v>
      </c>
      <c r="M418" s="2">
        <f t="shared" si="68"/>
        <v>1</v>
      </c>
      <c r="N418">
        <f t="shared" si="69"/>
        <v>3.3982202876563767</v>
      </c>
    </row>
    <row r="419" spans="1:14" x14ac:dyDescent="0.3">
      <c r="A419" s="1">
        <v>39303</v>
      </c>
      <c r="B419">
        <v>73.924999999999997</v>
      </c>
      <c r="C419">
        <v>71.2</v>
      </c>
      <c r="D419">
        <f t="shared" si="60"/>
        <v>4</v>
      </c>
      <c r="E419" s="1">
        <f t="shared" si="61"/>
        <v>39296</v>
      </c>
      <c r="F419" s="1">
        <f t="shared" si="62"/>
        <v>39295</v>
      </c>
      <c r="G419" s="1">
        <f t="shared" si="63"/>
        <v>39294</v>
      </c>
      <c r="H419" s="1">
        <f t="shared" si="64"/>
        <v>39293</v>
      </c>
      <c r="I419" s="2">
        <f t="shared" si="65"/>
        <v>73.125</v>
      </c>
      <c r="K419" s="2">
        <f t="shared" si="66"/>
        <v>0</v>
      </c>
      <c r="L419" s="2">
        <f t="shared" si="67"/>
        <v>0</v>
      </c>
      <c r="M419" s="2">
        <f t="shared" si="68"/>
        <v>1</v>
      </c>
      <c r="N419">
        <f t="shared" si="69"/>
        <v>1.0880760186520269</v>
      </c>
    </row>
    <row r="420" spans="1:14" x14ac:dyDescent="0.3">
      <c r="A420" s="1">
        <v>39304</v>
      </c>
      <c r="B420">
        <v>70.8</v>
      </c>
      <c r="D420">
        <f t="shared" si="60"/>
        <v>5</v>
      </c>
      <c r="E420" s="1">
        <f t="shared" si="61"/>
        <v>39297</v>
      </c>
      <c r="F420" s="1">
        <f t="shared" si="62"/>
        <v>39296</v>
      </c>
      <c r="G420" s="1">
        <f t="shared" si="63"/>
        <v>39295</v>
      </c>
      <c r="H420" s="1">
        <f t="shared" si="64"/>
        <v>39294</v>
      </c>
      <c r="I420" s="2">
        <f t="shared" si="65"/>
        <v>74.375</v>
      </c>
      <c r="J420">
        <v>71.2</v>
      </c>
      <c r="K420" s="2">
        <f t="shared" si="66"/>
        <v>71.2</v>
      </c>
      <c r="L420" s="2">
        <f t="shared" si="67"/>
        <v>73.924999999999997</v>
      </c>
      <c r="M420" s="2">
        <f t="shared" si="68"/>
        <v>1.0382724719101122</v>
      </c>
      <c r="N420">
        <f t="shared" si="69"/>
        <v>-1.170261584550903</v>
      </c>
    </row>
    <row r="421" spans="1:14" x14ac:dyDescent="0.3">
      <c r="A421" s="1">
        <v>39307</v>
      </c>
      <c r="B421">
        <v>71.400000000000006</v>
      </c>
      <c r="D421">
        <f t="shared" si="60"/>
        <v>1</v>
      </c>
      <c r="E421" s="1">
        <f t="shared" si="61"/>
        <v>39300</v>
      </c>
      <c r="F421" s="1">
        <f t="shared" si="62"/>
        <v>39299</v>
      </c>
      <c r="G421" s="1">
        <f t="shared" si="63"/>
        <v>39298</v>
      </c>
      <c r="H421" s="1">
        <f t="shared" si="64"/>
        <v>39297</v>
      </c>
      <c r="I421" s="2">
        <f t="shared" si="65"/>
        <v>74.575000000000003</v>
      </c>
      <c r="K421" s="2">
        <f t="shared" si="66"/>
        <v>71.2</v>
      </c>
      <c r="L421" s="2">
        <f t="shared" si="67"/>
        <v>73.924999999999997</v>
      </c>
      <c r="M421" s="2">
        <f t="shared" si="68"/>
        <v>1.0382724719101122</v>
      </c>
      <c r="N421">
        <f t="shared" si="69"/>
        <v>-0.59492137346628993</v>
      </c>
    </row>
    <row r="422" spans="1:14" x14ac:dyDescent="0.3">
      <c r="A422" s="1">
        <v>39308</v>
      </c>
      <c r="B422">
        <v>69.8</v>
      </c>
      <c r="D422">
        <f t="shared" si="60"/>
        <v>2</v>
      </c>
      <c r="E422" s="1">
        <f t="shared" si="61"/>
        <v>39301</v>
      </c>
      <c r="F422" s="1">
        <f t="shared" si="62"/>
        <v>39300</v>
      </c>
      <c r="G422" s="1">
        <f t="shared" si="63"/>
        <v>39299</v>
      </c>
      <c r="H422" s="1">
        <f t="shared" si="64"/>
        <v>39298</v>
      </c>
      <c r="I422" s="2">
        <f t="shared" si="65"/>
        <v>75.075000000000003</v>
      </c>
      <c r="K422" s="2">
        <f t="shared" si="66"/>
        <v>71.2</v>
      </c>
      <c r="L422" s="2">
        <f t="shared" si="67"/>
        <v>73.924999999999997</v>
      </c>
      <c r="M422" s="2">
        <f t="shared" si="68"/>
        <v>1.0382724719101122</v>
      </c>
      <c r="N422">
        <f t="shared" si="69"/>
        <v>-3.529535678045661</v>
      </c>
    </row>
    <row r="423" spans="1:14" x14ac:dyDescent="0.3">
      <c r="A423" s="1">
        <v>39309</v>
      </c>
      <c r="B423">
        <v>68.575000000000003</v>
      </c>
      <c r="D423">
        <f t="shared" si="60"/>
        <v>3</v>
      </c>
      <c r="E423" s="1">
        <f t="shared" si="61"/>
        <v>39302</v>
      </c>
      <c r="F423" s="1">
        <f t="shared" si="62"/>
        <v>39301</v>
      </c>
      <c r="G423" s="1">
        <f t="shared" si="63"/>
        <v>39300</v>
      </c>
      <c r="H423" s="1">
        <f t="shared" si="64"/>
        <v>39299</v>
      </c>
      <c r="I423" s="2">
        <f t="shared" si="65"/>
        <v>74.825000000000003</v>
      </c>
      <c r="K423" s="2">
        <f t="shared" si="66"/>
        <v>71.2</v>
      </c>
      <c r="L423" s="2">
        <f t="shared" si="67"/>
        <v>73.924999999999997</v>
      </c>
      <c r="M423" s="2">
        <f t="shared" si="68"/>
        <v>1.0382724719101122</v>
      </c>
      <c r="N423">
        <f t="shared" si="69"/>
        <v>-4.966576959448493</v>
      </c>
    </row>
    <row r="424" spans="1:14" x14ac:dyDescent="0.3">
      <c r="A424" s="1">
        <v>39310</v>
      </c>
      <c r="B424">
        <v>66.974999999999994</v>
      </c>
      <c r="D424">
        <f t="shared" si="60"/>
        <v>4</v>
      </c>
      <c r="E424" s="1">
        <f t="shared" si="61"/>
        <v>39303</v>
      </c>
      <c r="F424" s="1">
        <f t="shared" si="62"/>
        <v>39302</v>
      </c>
      <c r="G424" s="1">
        <f t="shared" si="63"/>
        <v>39301</v>
      </c>
      <c r="H424" s="1">
        <f t="shared" si="64"/>
        <v>39300</v>
      </c>
      <c r="I424" s="2">
        <f t="shared" si="65"/>
        <v>73.924999999999997</v>
      </c>
      <c r="K424" s="2">
        <f t="shared" si="66"/>
        <v>71.2</v>
      </c>
      <c r="L424" s="2">
        <f t="shared" si="67"/>
        <v>73.924999999999997</v>
      </c>
      <c r="M424" s="2">
        <f t="shared" si="68"/>
        <v>1.0382724719101122</v>
      </c>
      <c r="N424">
        <f t="shared" si="69"/>
        <v>-6.1173402987257957</v>
      </c>
    </row>
    <row r="425" spans="1:14" x14ac:dyDescent="0.3">
      <c r="A425" s="1">
        <v>39311</v>
      </c>
      <c r="B425">
        <v>67.275000000000006</v>
      </c>
      <c r="D425">
        <f t="shared" si="60"/>
        <v>5</v>
      </c>
      <c r="E425" s="1">
        <f t="shared" si="61"/>
        <v>39304</v>
      </c>
      <c r="F425" s="1">
        <f t="shared" si="62"/>
        <v>39303</v>
      </c>
      <c r="G425" s="1">
        <f t="shared" si="63"/>
        <v>39302</v>
      </c>
      <c r="H425" s="1">
        <f t="shared" si="64"/>
        <v>39301</v>
      </c>
      <c r="I425" s="2">
        <f t="shared" si="65"/>
        <v>70.8</v>
      </c>
      <c r="K425" s="2">
        <f t="shared" si="66"/>
        <v>0</v>
      </c>
      <c r="L425" s="2">
        <f t="shared" si="67"/>
        <v>0</v>
      </c>
      <c r="M425" s="2">
        <f t="shared" si="68"/>
        <v>1</v>
      </c>
      <c r="N425">
        <f t="shared" si="69"/>
        <v>-5.1070304086704486</v>
      </c>
    </row>
    <row r="426" spans="1:14" x14ac:dyDescent="0.3">
      <c r="A426" s="1">
        <v>39314</v>
      </c>
      <c r="B426">
        <v>67.099999999999994</v>
      </c>
      <c r="D426">
        <f t="shared" si="60"/>
        <v>1</v>
      </c>
      <c r="E426" s="1">
        <f t="shared" si="61"/>
        <v>39307</v>
      </c>
      <c r="F426" s="1">
        <f t="shared" si="62"/>
        <v>39306</v>
      </c>
      <c r="G426" s="1">
        <f t="shared" si="63"/>
        <v>39305</v>
      </c>
      <c r="H426" s="1">
        <f t="shared" si="64"/>
        <v>39304</v>
      </c>
      <c r="I426" s="2">
        <f t="shared" si="65"/>
        <v>71.400000000000006</v>
      </c>
      <c r="K426" s="2">
        <f t="shared" si="66"/>
        <v>0</v>
      </c>
      <c r="L426" s="2">
        <f t="shared" si="67"/>
        <v>0</v>
      </c>
      <c r="M426" s="2">
        <f t="shared" si="68"/>
        <v>1</v>
      </c>
      <c r="N426">
        <f t="shared" si="69"/>
        <v>-6.2113825367902722</v>
      </c>
    </row>
    <row r="427" spans="1:14" x14ac:dyDescent="0.3">
      <c r="A427" s="1">
        <v>39315</v>
      </c>
      <c r="B427">
        <v>68.2</v>
      </c>
      <c r="D427">
        <f t="shared" si="60"/>
        <v>2</v>
      </c>
      <c r="E427" s="1">
        <f t="shared" si="61"/>
        <v>39308</v>
      </c>
      <c r="F427" s="1">
        <f t="shared" si="62"/>
        <v>39307</v>
      </c>
      <c r="G427" s="1">
        <f t="shared" si="63"/>
        <v>39306</v>
      </c>
      <c r="H427" s="1">
        <f t="shared" si="64"/>
        <v>39305</v>
      </c>
      <c r="I427" s="2">
        <f t="shared" si="65"/>
        <v>69.8</v>
      </c>
      <c r="K427" s="2">
        <f t="shared" si="66"/>
        <v>0</v>
      </c>
      <c r="L427" s="2">
        <f t="shared" si="67"/>
        <v>0</v>
      </c>
      <c r="M427" s="2">
        <f t="shared" si="68"/>
        <v>1</v>
      </c>
      <c r="N427">
        <f t="shared" si="69"/>
        <v>-2.3189444918910325</v>
      </c>
    </row>
    <row r="428" spans="1:14" x14ac:dyDescent="0.3">
      <c r="A428" s="1">
        <v>39316</v>
      </c>
      <c r="B428">
        <v>67.8</v>
      </c>
      <c r="D428">
        <f t="shared" si="60"/>
        <v>3</v>
      </c>
      <c r="E428" s="1">
        <f t="shared" si="61"/>
        <v>39309</v>
      </c>
      <c r="F428" s="1">
        <f t="shared" si="62"/>
        <v>39308</v>
      </c>
      <c r="G428" s="1">
        <f t="shared" si="63"/>
        <v>39307</v>
      </c>
      <c r="H428" s="1">
        <f t="shared" si="64"/>
        <v>39306</v>
      </c>
      <c r="I428" s="2">
        <f t="shared" si="65"/>
        <v>68.575000000000003</v>
      </c>
      <c r="K428" s="2">
        <f t="shared" si="66"/>
        <v>0</v>
      </c>
      <c r="L428" s="2">
        <f t="shared" si="67"/>
        <v>0</v>
      </c>
      <c r="M428" s="2">
        <f t="shared" si="68"/>
        <v>1</v>
      </c>
      <c r="N428">
        <f t="shared" si="69"/>
        <v>-1.1365841877317084</v>
      </c>
    </row>
    <row r="429" spans="1:14" x14ac:dyDescent="0.3">
      <c r="A429" s="1">
        <v>39317</v>
      </c>
      <c r="B429">
        <v>68.474999999999994</v>
      </c>
      <c r="D429">
        <f t="shared" si="60"/>
        <v>4</v>
      </c>
      <c r="E429" s="1">
        <f t="shared" si="61"/>
        <v>39310</v>
      </c>
      <c r="F429" s="1">
        <f t="shared" si="62"/>
        <v>39309</v>
      </c>
      <c r="G429" s="1">
        <f t="shared" si="63"/>
        <v>39308</v>
      </c>
      <c r="H429" s="1">
        <f t="shared" si="64"/>
        <v>39307</v>
      </c>
      <c r="I429" s="2">
        <f t="shared" si="65"/>
        <v>66.974999999999994</v>
      </c>
      <c r="K429" s="2">
        <f t="shared" si="66"/>
        <v>0</v>
      </c>
      <c r="L429" s="2">
        <f t="shared" si="67"/>
        <v>0</v>
      </c>
      <c r="M429" s="2">
        <f t="shared" si="68"/>
        <v>1</v>
      </c>
      <c r="N429">
        <f t="shared" si="69"/>
        <v>2.2149299718469497</v>
      </c>
    </row>
    <row r="430" spans="1:14" x14ac:dyDescent="0.3">
      <c r="A430" s="1">
        <v>39318</v>
      </c>
      <c r="B430">
        <v>70.650000000000006</v>
      </c>
      <c r="D430">
        <f t="shared" si="60"/>
        <v>5</v>
      </c>
      <c r="E430" s="1">
        <f t="shared" si="61"/>
        <v>39311</v>
      </c>
      <c r="F430" s="1">
        <f t="shared" si="62"/>
        <v>39310</v>
      </c>
      <c r="G430" s="1">
        <f t="shared" si="63"/>
        <v>39309</v>
      </c>
      <c r="H430" s="1">
        <f t="shared" si="64"/>
        <v>39308</v>
      </c>
      <c r="I430" s="2">
        <f t="shared" si="65"/>
        <v>67.275000000000006</v>
      </c>
      <c r="K430" s="2">
        <f t="shared" si="66"/>
        <v>0</v>
      </c>
      <c r="L430" s="2">
        <f t="shared" si="67"/>
        <v>0</v>
      </c>
      <c r="M430" s="2">
        <f t="shared" si="68"/>
        <v>1</v>
      </c>
      <c r="N430">
        <f t="shared" si="69"/>
        <v>4.8949412517566913</v>
      </c>
    </row>
    <row r="431" spans="1:14" x14ac:dyDescent="0.3">
      <c r="A431" s="1">
        <v>39321</v>
      </c>
      <c r="B431">
        <v>67.7</v>
      </c>
      <c r="D431">
        <f t="shared" si="60"/>
        <v>1</v>
      </c>
      <c r="E431" s="1">
        <f t="shared" si="61"/>
        <v>39314</v>
      </c>
      <c r="F431" s="1">
        <f t="shared" si="62"/>
        <v>39313</v>
      </c>
      <c r="G431" s="1">
        <f t="shared" si="63"/>
        <v>39312</v>
      </c>
      <c r="H431" s="1">
        <f t="shared" si="64"/>
        <v>39311</v>
      </c>
      <c r="I431" s="2">
        <f t="shared" si="65"/>
        <v>67.099999999999994</v>
      </c>
      <c r="K431" s="2">
        <f t="shared" si="66"/>
        <v>0</v>
      </c>
      <c r="L431" s="2">
        <f t="shared" si="67"/>
        <v>0</v>
      </c>
      <c r="M431" s="2">
        <f t="shared" si="68"/>
        <v>1</v>
      </c>
      <c r="N431">
        <f t="shared" si="69"/>
        <v>0.8902135940593251</v>
      </c>
    </row>
    <row r="432" spans="1:14" x14ac:dyDescent="0.3">
      <c r="A432" s="1">
        <v>39322</v>
      </c>
      <c r="B432">
        <v>67.900000000000006</v>
      </c>
      <c r="D432">
        <f t="shared" si="60"/>
        <v>2</v>
      </c>
      <c r="E432" s="1">
        <f t="shared" si="61"/>
        <v>39315</v>
      </c>
      <c r="F432" s="1">
        <f t="shared" si="62"/>
        <v>39314</v>
      </c>
      <c r="G432" s="1">
        <f t="shared" si="63"/>
        <v>39313</v>
      </c>
      <c r="H432" s="1">
        <f t="shared" si="64"/>
        <v>39312</v>
      </c>
      <c r="I432" s="2">
        <f t="shared" si="65"/>
        <v>68.2</v>
      </c>
      <c r="K432" s="2">
        <f t="shared" si="66"/>
        <v>0</v>
      </c>
      <c r="L432" s="2">
        <f t="shared" si="67"/>
        <v>0</v>
      </c>
      <c r="M432" s="2">
        <f t="shared" si="68"/>
        <v>1</v>
      </c>
      <c r="N432">
        <f t="shared" si="69"/>
        <v>-0.44085302847659685</v>
      </c>
    </row>
    <row r="433" spans="1:14" x14ac:dyDescent="0.3">
      <c r="A433" s="1">
        <v>39323</v>
      </c>
      <c r="B433">
        <v>67.75</v>
      </c>
      <c r="D433">
        <f t="shared" si="60"/>
        <v>3</v>
      </c>
      <c r="E433" s="1">
        <f t="shared" si="61"/>
        <v>39316</v>
      </c>
      <c r="F433" s="1">
        <f t="shared" si="62"/>
        <v>39315</v>
      </c>
      <c r="G433" s="1">
        <f t="shared" si="63"/>
        <v>39314</v>
      </c>
      <c r="H433" s="1">
        <f t="shared" si="64"/>
        <v>39313</v>
      </c>
      <c r="I433" s="2">
        <f t="shared" si="65"/>
        <v>67.8</v>
      </c>
      <c r="K433" s="2">
        <f t="shared" si="66"/>
        <v>0</v>
      </c>
      <c r="L433" s="2">
        <f t="shared" si="67"/>
        <v>0</v>
      </c>
      <c r="M433" s="2">
        <f t="shared" si="68"/>
        <v>1</v>
      </c>
      <c r="N433">
        <f t="shared" si="69"/>
        <v>-7.3773518653958675E-2</v>
      </c>
    </row>
    <row r="434" spans="1:14" x14ac:dyDescent="0.3">
      <c r="A434" s="1">
        <v>39324</v>
      </c>
      <c r="B434">
        <v>67.849999999999994</v>
      </c>
      <c r="D434">
        <f t="shared" si="60"/>
        <v>4</v>
      </c>
      <c r="E434" s="1">
        <f t="shared" si="61"/>
        <v>39317</v>
      </c>
      <c r="F434" s="1">
        <f t="shared" si="62"/>
        <v>39316</v>
      </c>
      <c r="G434" s="1">
        <f t="shared" si="63"/>
        <v>39315</v>
      </c>
      <c r="H434" s="1">
        <f t="shared" si="64"/>
        <v>39314</v>
      </c>
      <c r="I434" s="2">
        <f t="shared" si="65"/>
        <v>68.474999999999994</v>
      </c>
      <c r="K434" s="2">
        <f t="shared" si="66"/>
        <v>0</v>
      </c>
      <c r="L434" s="2">
        <f t="shared" si="67"/>
        <v>0</v>
      </c>
      <c r="M434" s="2">
        <f t="shared" si="68"/>
        <v>1</v>
      </c>
      <c r="N434">
        <f t="shared" si="69"/>
        <v>-0.91693288682637308</v>
      </c>
    </row>
    <row r="435" spans="1:14" x14ac:dyDescent="0.3">
      <c r="A435" s="1">
        <v>39325</v>
      </c>
      <c r="B435">
        <v>66.825000000000003</v>
      </c>
      <c r="D435">
        <f t="shared" si="60"/>
        <v>5</v>
      </c>
      <c r="E435" s="1">
        <f t="shared" si="61"/>
        <v>39318</v>
      </c>
      <c r="F435" s="1">
        <f t="shared" si="62"/>
        <v>39317</v>
      </c>
      <c r="G435" s="1">
        <f t="shared" si="63"/>
        <v>39316</v>
      </c>
      <c r="H435" s="1">
        <f t="shared" si="64"/>
        <v>39315</v>
      </c>
      <c r="I435" s="2">
        <f t="shared" si="65"/>
        <v>70.650000000000006</v>
      </c>
      <c r="K435" s="2">
        <f t="shared" si="66"/>
        <v>0</v>
      </c>
      <c r="L435" s="2">
        <f t="shared" si="67"/>
        <v>0</v>
      </c>
      <c r="M435" s="2">
        <f t="shared" si="68"/>
        <v>1</v>
      </c>
      <c r="N435">
        <f t="shared" si="69"/>
        <v>-5.5660847105553737</v>
      </c>
    </row>
    <row r="436" spans="1:14" x14ac:dyDescent="0.3">
      <c r="A436" s="1">
        <v>39329</v>
      </c>
      <c r="B436">
        <v>67.075000000000003</v>
      </c>
      <c r="D436">
        <f t="shared" si="60"/>
        <v>2</v>
      </c>
      <c r="E436" s="1">
        <f t="shared" si="61"/>
        <v>39322</v>
      </c>
      <c r="F436" s="1">
        <f t="shared" si="62"/>
        <v>39321</v>
      </c>
      <c r="G436" s="1">
        <f t="shared" si="63"/>
        <v>39320</v>
      </c>
      <c r="H436" s="1">
        <f t="shared" si="64"/>
        <v>39319</v>
      </c>
      <c r="I436" s="2">
        <f t="shared" si="65"/>
        <v>67.900000000000006</v>
      </c>
      <c r="K436" s="2">
        <f t="shared" si="66"/>
        <v>0</v>
      </c>
      <c r="L436" s="2">
        <f t="shared" si="67"/>
        <v>0</v>
      </c>
      <c r="M436" s="2">
        <f t="shared" si="68"/>
        <v>1</v>
      </c>
      <c r="N436">
        <f t="shared" si="69"/>
        <v>-1.2224638252962676</v>
      </c>
    </row>
    <row r="437" spans="1:14" x14ac:dyDescent="0.3">
      <c r="A437" s="1">
        <v>39330</v>
      </c>
      <c r="B437">
        <v>65.900000000000006</v>
      </c>
      <c r="D437">
        <f t="shared" si="60"/>
        <v>3</v>
      </c>
      <c r="E437" s="1">
        <f t="shared" si="61"/>
        <v>39323</v>
      </c>
      <c r="F437" s="1">
        <f t="shared" si="62"/>
        <v>39322</v>
      </c>
      <c r="G437" s="1">
        <f t="shared" si="63"/>
        <v>39321</v>
      </c>
      <c r="H437" s="1">
        <f t="shared" si="64"/>
        <v>39320</v>
      </c>
      <c r="I437" s="2">
        <f t="shared" si="65"/>
        <v>67.75</v>
      </c>
      <c r="K437" s="2">
        <f t="shared" si="66"/>
        <v>0</v>
      </c>
      <c r="L437" s="2">
        <f t="shared" si="67"/>
        <v>0</v>
      </c>
      <c r="M437" s="2">
        <f t="shared" si="68"/>
        <v>1</v>
      </c>
      <c r="N437">
        <f t="shared" si="69"/>
        <v>-2.768601825134871</v>
      </c>
    </row>
    <row r="438" spans="1:14" x14ac:dyDescent="0.3">
      <c r="A438" s="1">
        <v>39331</v>
      </c>
      <c r="B438">
        <v>66</v>
      </c>
      <c r="D438">
        <f t="shared" si="60"/>
        <v>4</v>
      </c>
      <c r="E438" s="1">
        <f t="shared" si="61"/>
        <v>39324</v>
      </c>
      <c r="F438" s="1">
        <f t="shared" si="62"/>
        <v>39323</v>
      </c>
      <c r="G438" s="1">
        <f t="shared" si="63"/>
        <v>39322</v>
      </c>
      <c r="H438" s="1">
        <f t="shared" si="64"/>
        <v>39321</v>
      </c>
      <c r="I438" s="2">
        <f t="shared" si="65"/>
        <v>67.849999999999994</v>
      </c>
      <c r="K438" s="2">
        <f t="shared" si="66"/>
        <v>0</v>
      </c>
      <c r="L438" s="2">
        <f t="shared" si="67"/>
        <v>0</v>
      </c>
      <c r="M438" s="2">
        <f t="shared" si="68"/>
        <v>1</v>
      </c>
      <c r="N438">
        <f t="shared" si="69"/>
        <v>-2.7644644254452562</v>
      </c>
    </row>
    <row r="439" spans="1:14" x14ac:dyDescent="0.3">
      <c r="A439" s="1">
        <v>39332</v>
      </c>
      <c r="B439">
        <v>66.3</v>
      </c>
      <c r="D439">
        <f t="shared" si="60"/>
        <v>5</v>
      </c>
      <c r="E439" s="1">
        <f t="shared" si="61"/>
        <v>39325</v>
      </c>
      <c r="F439" s="1">
        <f t="shared" si="62"/>
        <v>39324</v>
      </c>
      <c r="G439" s="1">
        <f t="shared" si="63"/>
        <v>39323</v>
      </c>
      <c r="H439" s="1">
        <f t="shared" si="64"/>
        <v>39322</v>
      </c>
      <c r="I439" s="2">
        <f t="shared" si="65"/>
        <v>66.825000000000003</v>
      </c>
      <c r="K439" s="2">
        <f t="shared" si="66"/>
        <v>0</v>
      </c>
      <c r="L439" s="2">
        <f t="shared" si="67"/>
        <v>0</v>
      </c>
      <c r="M439" s="2">
        <f t="shared" si="68"/>
        <v>1</v>
      </c>
      <c r="N439">
        <f t="shared" si="69"/>
        <v>-0.78873648331659507</v>
      </c>
    </row>
    <row r="440" spans="1:14" x14ac:dyDescent="0.3">
      <c r="A440" s="1">
        <v>39335</v>
      </c>
      <c r="B440">
        <v>66.45</v>
      </c>
      <c r="D440">
        <f t="shared" si="60"/>
        <v>1</v>
      </c>
      <c r="E440" s="1">
        <f t="shared" si="61"/>
        <v>39328</v>
      </c>
      <c r="F440" s="1">
        <f t="shared" si="62"/>
        <v>39327</v>
      </c>
      <c r="G440" s="1">
        <f t="shared" si="63"/>
        <v>39326</v>
      </c>
      <c r="H440" s="1">
        <f t="shared" si="64"/>
        <v>39325</v>
      </c>
      <c r="I440" s="2">
        <f t="shared" si="65"/>
        <v>66.825000000000003</v>
      </c>
      <c r="K440" s="2">
        <f t="shared" si="66"/>
        <v>0</v>
      </c>
      <c r="L440" s="2">
        <f t="shared" si="67"/>
        <v>0</v>
      </c>
      <c r="M440" s="2">
        <f t="shared" si="68"/>
        <v>1</v>
      </c>
      <c r="N440">
        <f t="shared" si="69"/>
        <v>-0.56274768657283369</v>
      </c>
    </row>
    <row r="441" spans="1:14" x14ac:dyDescent="0.3">
      <c r="A441" s="1">
        <v>39336</v>
      </c>
      <c r="B441">
        <v>65.849999999999994</v>
      </c>
      <c r="D441">
        <f t="shared" si="60"/>
        <v>2</v>
      </c>
      <c r="E441" s="1">
        <f t="shared" si="61"/>
        <v>39329</v>
      </c>
      <c r="F441" s="1">
        <f t="shared" si="62"/>
        <v>39328</v>
      </c>
      <c r="G441" s="1">
        <f t="shared" si="63"/>
        <v>39327</v>
      </c>
      <c r="H441" s="1">
        <f t="shared" si="64"/>
        <v>39326</v>
      </c>
      <c r="I441" s="2">
        <f t="shared" si="65"/>
        <v>67.075000000000003</v>
      </c>
      <c r="K441" s="2">
        <f t="shared" si="66"/>
        <v>0</v>
      </c>
      <c r="L441" s="2">
        <f t="shared" si="67"/>
        <v>0</v>
      </c>
      <c r="M441" s="2">
        <f t="shared" si="68"/>
        <v>1</v>
      </c>
      <c r="N441">
        <f t="shared" si="69"/>
        <v>-1.843196812239787</v>
      </c>
    </row>
    <row r="442" spans="1:14" x14ac:dyDescent="0.3">
      <c r="A442" s="1">
        <v>39337</v>
      </c>
      <c r="B442">
        <v>65.2</v>
      </c>
      <c r="D442">
        <f t="shared" si="60"/>
        <v>3</v>
      </c>
      <c r="E442" s="1">
        <f t="shared" si="61"/>
        <v>39330</v>
      </c>
      <c r="F442" s="1">
        <f t="shared" si="62"/>
        <v>39329</v>
      </c>
      <c r="G442" s="1">
        <f t="shared" si="63"/>
        <v>39328</v>
      </c>
      <c r="H442" s="1">
        <f t="shared" si="64"/>
        <v>39327</v>
      </c>
      <c r="I442" s="2">
        <f t="shared" si="65"/>
        <v>65.900000000000006</v>
      </c>
      <c r="K442" s="2">
        <f t="shared" si="66"/>
        <v>0</v>
      </c>
      <c r="L442" s="2">
        <f t="shared" si="67"/>
        <v>0</v>
      </c>
      <c r="M442" s="2">
        <f t="shared" si="68"/>
        <v>1</v>
      </c>
      <c r="N442">
        <f t="shared" si="69"/>
        <v>-1.0678972575854255</v>
      </c>
    </row>
    <row r="443" spans="1:14" x14ac:dyDescent="0.3">
      <c r="A443" s="1">
        <v>39338</v>
      </c>
      <c r="B443">
        <v>65.400000000000006</v>
      </c>
      <c r="D443">
        <f t="shared" si="60"/>
        <v>4</v>
      </c>
      <c r="E443" s="1">
        <f t="shared" si="61"/>
        <v>39331</v>
      </c>
      <c r="F443" s="1">
        <f t="shared" si="62"/>
        <v>39330</v>
      </c>
      <c r="G443" s="1">
        <f t="shared" si="63"/>
        <v>39329</v>
      </c>
      <c r="H443" s="1">
        <f t="shared" si="64"/>
        <v>39328</v>
      </c>
      <c r="I443" s="2">
        <f t="shared" si="65"/>
        <v>66</v>
      </c>
      <c r="K443" s="2">
        <f t="shared" si="66"/>
        <v>0</v>
      </c>
      <c r="L443" s="2">
        <f t="shared" si="67"/>
        <v>0</v>
      </c>
      <c r="M443" s="2">
        <f t="shared" si="68"/>
        <v>1</v>
      </c>
      <c r="N443">
        <f t="shared" si="69"/>
        <v>-0.91324835632724743</v>
      </c>
    </row>
    <row r="444" spans="1:14" x14ac:dyDescent="0.3">
      <c r="A444" s="1">
        <v>39339</v>
      </c>
      <c r="B444">
        <v>65.55</v>
      </c>
      <c r="D444">
        <f t="shared" si="60"/>
        <v>5</v>
      </c>
      <c r="E444" s="1">
        <f t="shared" si="61"/>
        <v>39332</v>
      </c>
      <c r="F444" s="1">
        <f t="shared" si="62"/>
        <v>39331</v>
      </c>
      <c r="G444" s="1">
        <f t="shared" si="63"/>
        <v>39330</v>
      </c>
      <c r="H444" s="1">
        <f t="shared" si="64"/>
        <v>39329</v>
      </c>
      <c r="I444" s="2">
        <f t="shared" si="65"/>
        <v>66.3</v>
      </c>
      <c r="K444" s="2">
        <f t="shared" si="66"/>
        <v>0</v>
      </c>
      <c r="L444" s="2">
        <f t="shared" si="67"/>
        <v>0</v>
      </c>
      <c r="M444" s="2">
        <f t="shared" si="68"/>
        <v>1</v>
      </c>
      <c r="N444">
        <f t="shared" si="69"/>
        <v>-1.1376686982107933</v>
      </c>
    </row>
    <row r="445" spans="1:14" x14ac:dyDescent="0.3">
      <c r="A445" s="1">
        <v>39342</v>
      </c>
      <c r="B445">
        <v>65.025000000000006</v>
      </c>
      <c r="D445">
        <f t="shared" si="60"/>
        <v>1</v>
      </c>
      <c r="E445" s="1">
        <f t="shared" si="61"/>
        <v>39335</v>
      </c>
      <c r="F445" s="1">
        <f t="shared" si="62"/>
        <v>39334</v>
      </c>
      <c r="G445" s="1">
        <f t="shared" si="63"/>
        <v>39333</v>
      </c>
      <c r="H445" s="1">
        <f t="shared" si="64"/>
        <v>39332</v>
      </c>
      <c r="I445" s="2">
        <f t="shared" si="65"/>
        <v>66.45</v>
      </c>
      <c r="K445" s="2">
        <f t="shared" si="66"/>
        <v>0</v>
      </c>
      <c r="L445" s="2">
        <f t="shared" si="67"/>
        <v>0</v>
      </c>
      <c r="M445" s="2">
        <f t="shared" si="68"/>
        <v>1</v>
      </c>
      <c r="N445">
        <f t="shared" si="69"/>
        <v>-2.1677973824538994</v>
      </c>
    </row>
    <row r="446" spans="1:14" x14ac:dyDescent="0.3">
      <c r="A446" s="1">
        <v>39343</v>
      </c>
      <c r="B446">
        <v>63.875</v>
      </c>
      <c r="D446">
        <f t="shared" si="60"/>
        <v>2</v>
      </c>
      <c r="E446" s="1">
        <f t="shared" si="61"/>
        <v>39336</v>
      </c>
      <c r="F446" s="1">
        <f t="shared" si="62"/>
        <v>39335</v>
      </c>
      <c r="G446" s="1">
        <f t="shared" si="63"/>
        <v>39334</v>
      </c>
      <c r="H446" s="1">
        <f t="shared" si="64"/>
        <v>39333</v>
      </c>
      <c r="I446" s="2">
        <f t="shared" si="65"/>
        <v>65.849999999999994</v>
      </c>
      <c r="K446" s="2">
        <f t="shared" si="66"/>
        <v>0</v>
      </c>
      <c r="L446" s="2">
        <f t="shared" si="67"/>
        <v>0</v>
      </c>
      <c r="M446" s="2">
        <f t="shared" si="68"/>
        <v>1</v>
      </c>
      <c r="N446">
        <f t="shared" si="69"/>
        <v>-3.0451379665421419</v>
      </c>
    </row>
    <row r="447" spans="1:14" x14ac:dyDescent="0.3">
      <c r="A447" s="1">
        <v>39344</v>
      </c>
      <c r="B447">
        <v>63.2</v>
      </c>
      <c r="D447">
        <f t="shared" si="60"/>
        <v>3</v>
      </c>
      <c r="E447" s="1">
        <f t="shared" si="61"/>
        <v>39337</v>
      </c>
      <c r="F447" s="1">
        <f t="shared" si="62"/>
        <v>39336</v>
      </c>
      <c r="G447" s="1">
        <f t="shared" si="63"/>
        <v>39335</v>
      </c>
      <c r="H447" s="1">
        <f t="shared" si="64"/>
        <v>39334</v>
      </c>
      <c r="I447" s="2">
        <f t="shared" si="65"/>
        <v>65.2</v>
      </c>
      <c r="K447" s="2">
        <f t="shared" si="66"/>
        <v>0</v>
      </c>
      <c r="L447" s="2">
        <f t="shared" si="67"/>
        <v>0</v>
      </c>
      <c r="M447" s="2">
        <f t="shared" si="68"/>
        <v>1</v>
      </c>
      <c r="N447">
        <f t="shared" si="69"/>
        <v>-3.1155167779795576</v>
      </c>
    </row>
    <row r="448" spans="1:14" x14ac:dyDescent="0.3">
      <c r="A448" s="1">
        <v>39345</v>
      </c>
      <c r="B448">
        <v>62.375</v>
      </c>
      <c r="D448">
        <f t="shared" si="60"/>
        <v>4</v>
      </c>
      <c r="E448" s="1">
        <f t="shared" si="61"/>
        <v>39338</v>
      </c>
      <c r="F448" s="1">
        <f t="shared" si="62"/>
        <v>39337</v>
      </c>
      <c r="G448" s="1">
        <f t="shared" si="63"/>
        <v>39336</v>
      </c>
      <c r="H448" s="1">
        <f t="shared" si="64"/>
        <v>39335</v>
      </c>
      <c r="I448" s="2">
        <f t="shared" si="65"/>
        <v>65.400000000000006</v>
      </c>
      <c r="K448" s="2">
        <f t="shared" si="66"/>
        <v>0</v>
      </c>
      <c r="L448" s="2">
        <f t="shared" si="67"/>
        <v>0</v>
      </c>
      <c r="M448" s="2">
        <f t="shared" si="68"/>
        <v>1</v>
      </c>
      <c r="N448">
        <f t="shared" si="69"/>
        <v>-4.735770439147033</v>
      </c>
    </row>
    <row r="449" spans="1:14" x14ac:dyDescent="0.3">
      <c r="A449" s="1">
        <v>39346</v>
      </c>
      <c r="B449">
        <v>61.35</v>
      </c>
      <c r="D449">
        <f t="shared" si="60"/>
        <v>5</v>
      </c>
      <c r="E449" s="1">
        <f t="shared" si="61"/>
        <v>39339</v>
      </c>
      <c r="F449" s="1">
        <f t="shared" si="62"/>
        <v>39338</v>
      </c>
      <c r="G449" s="1">
        <f t="shared" si="63"/>
        <v>39337</v>
      </c>
      <c r="H449" s="1">
        <f t="shared" si="64"/>
        <v>39336</v>
      </c>
      <c r="I449" s="2">
        <f t="shared" si="65"/>
        <v>65.55</v>
      </c>
      <c r="K449" s="2">
        <f t="shared" si="66"/>
        <v>0</v>
      </c>
      <c r="L449" s="2">
        <f t="shared" si="67"/>
        <v>0</v>
      </c>
      <c r="M449" s="2">
        <f t="shared" si="68"/>
        <v>1</v>
      </c>
      <c r="N449">
        <f t="shared" si="69"/>
        <v>-6.6218039052788304</v>
      </c>
    </row>
    <row r="450" spans="1:14" x14ac:dyDescent="0.3">
      <c r="A450" s="1">
        <v>39349</v>
      </c>
      <c r="B450">
        <v>61.524999999999999</v>
      </c>
      <c r="D450">
        <f t="shared" si="60"/>
        <v>1</v>
      </c>
      <c r="E450" s="1">
        <f t="shared" si="61"/>
        <v>39342</v>
      </c>
      <c r="F450" s="1">
        <f t="shared" si="62"/>
        <v>39341</v>
      </c>
      <c r="G450" s="1">
        <f t="shared" si="63"/>
        <v>39340</v>
      </c>
      <c r="H450" s="1">
        <f t="shared" si="64"/>
        <v>39339</v>
      </c>
      <c r="I450" s="2">
        <f t="shared" si="65"/>
        <v>65.025000000000006</v>
      </c>
      <c r="K450" s="2">
        <f t="shared" si="66"/>
        <v>0</v>
      </c>
      <c r="L450" s="2">
        <f t="shared" si="67"/>
        <v>0</v>
      </c>
      <c r="M450" s="2">
        <f t="shared" si="68"/>
        <v>1</v>
      </c>
      <c r="N450">
        <f t="shared" si="69"/>
        <v>-5.5328215057595793</v>
      </c>
    </row>
    <row r="451" spans="1:14" x14ac:dyDescent="0.3">
      <c r="A451" s="1">
        <v>39350</v>
      </c>
      <c r="B451">
        <v>61</v>
      </c>
      <c r="D451">
        <f t="shared" ref="D451:D514" si="70">WEEKDAY(A451,2)</f>
        <v>2</v>
      </c>
      <c r="E451" s="1">
        <f t="shared" si="61"/>
        <v>39343</v>
      </c>
      <c r="F451" s="1">
        <f t="shared" si="62"/>
        <v>39342</v>
      </c>
      <c r="G451" s="1">
        <f t="shared" si="63"/>
        <v>39341</v>
      </c>
      <c r="H451" s="1">
        <f t="shared" si="64"/>
        <v>39340</v>
      </c>
      <c r="I451" s="2">
        <f t="shared" si="65"/>
        <v>63.875</v>
      </c>
      <c r="K451" s="2">
        <f t="shared" si="66"/>
        <v>0</v>
      </c>
      <c r="L451" s="2">
        <f t="shared" si="67"/>
        <v>0</v>
      </c>
      <c r="M451" s="2">
        <f t="shared" si="68"/>
        <v>1</v>
      </c>
      <c r="N451">
        <f t="shared" si="69"/>
        <v>-4.6054184350557312</v>
      </c>
    </row>
    <row r="452" spans="1:14" x14ac:dyDescent="0.3">
      <c r="A452" s="1">
        <v>39351</v>
      </c>
      <c r="B452">
        <v>60.3</v>
      </c>
      <c r="D452">
        <f t="shared" si="70"/>
        <v>3</v>
      </c>
      <c r="E452" s="1">
        <f t="shared" si="61"/>
        <v>39344</v>
      </c>
      <c r="F452" s="1">
        <f t="shared" si="62"/>
        <v>39343</v>
      </c>
      <c r="G452" s="1">
        <f t="shared" si="63"/>
        <v>39342</v>
      </c>
      <c r="H452" s="1">
        <f t="shared" si="64"/>
        <v>39341</v>
      </c>
      <c r="I452" s="2">
        <f t="shared" si="65"/>
        <v>63.2</v>
      </c>
      <c r="K452" s="2">
        <f t="shared" si="66"/>
        <v>0</v>
      </c>
      <c r="L452" s="2">
        <f t="shared" si="67"/>
        <v>0</v>
      </c>
      <c r="M452" s="2">
        <f t="shared" si="68"/>
        <v>1</v>
      </c>
      <c r="N452">
        <f t="shared" si="69"/>
        <v>-4.6972197419672117</v>
      </c>
    </row>
    <row r="453" spans="1:14" x14ac:dyDescent="0.3">
      <c r="A453" s="1">
        <v>39352</v>
      </c>
      <c r="B453">
        <v>58.9</v>
      </c>
      <c r="D453">
        <f t="shared" si="70"/>
        <v>4</v>
      </c>
      <c r="E453" s="1">
        <f t="shared" si="61"/>
        <v>39345</v>
      </c>
      <c r="F453" s="1">
        <f t="shared" si="62"/>
        <v>39344</v>
      </c>
      <c r="G453" s="1">
        <f t="shared" si="63"/>
        <v>39343</v>
      </c>
      <c r="H453" s="1">
        <f t="shared" si="64"/>
        <v>39342</v>
      </c>
      <c r="I453" s="2">
        <f t="shared" si="65"/>
        <v>62.375</v>
      </c>
      <c r="K453" s="2">
        <f t="shared" si="66"/>
        <v>0</v>
      </c>
      <c r="L453" s="2">
        <f t="shared" si="67"/>
        <v>0</v>
      </c>
      <c r="M453" s="2">
        <f t="shared" si="68"/>
        <v>1</v>
      </c>
      <c r="N453">
        <f t="shared" si="69"/>
        <v>-5.7323463414141758</v>
      </c>
    </row>
    <row r="454" spans="1:14" x14ac:dyDescent="0.3">
      <c r="A454" s="1">
        <v>39353</v>
      </c>
      <c r="B454">
        <v>58.9</v>
      </c>
      <c r="D454">
        <f t="shared" si="70"/>
        <v>5</v>
      </c>
      <c r="E454" s="1">
        <f t="shared" si="61"/>
        <v>39346</v>
      </c>
      <c r="F454" s="1">
        <f t="shared" si="62"/>
        <v>39345</v>
      </c>
      <c r="G454" s="1">
        <f t="shared" si="63"/>
        <v>39344</v>
      </c>
      <c r="H454" s="1">
        <f t="shared" si="64"/>
        <v>39343</v>
      </c>
      <c r="I454" s="2">
        <f t="shared" si="65"/>
        <v>61.35</v>
      </c>
      <c r="K454" s="2">
        <f t="shared" si="66"/>
        <v>0</v>
      </c>
      <c r="L454" s="2">
        <f t="shared" si="67"/>
        <v>0</v>
      </c>
      <c r="M454" s="2">
        <f t="shared" si="68"/>
        <v>1</v>
      </c>
      <c r="N454">
        <f t="shared" si="69"/>
        <v>-4.0754080499379439</v>
      </c>
    </row>
    <row r="455" spans="1:14" x14ac:dyDescent="0.3">
      <c r="A455" s="1">
        <v>39356</v>
      </c>
      <c r="B455">
        <v>58.15</v>
      </c>
      <c r="D455">
        <f t="shared" si="70"/>
        <v>1</v>
      </c>
      <c r="E455" s="1">
        <f t="shared" si="61"/>
        <v>39349</v>
      </c>
      <c r="F455" s="1">
        <f t="shared" si="62"/>
        <v>39348</v>
      </c>
      <c r="G455" s="1">
        <f t="shared" si="63"/>
        <v>39347</v>
      </c>
      <c r="H455" s="1">
        <f t="shared" si="64"/>
        <v>39346</v>
      </c>
      <c r="I455" s="2">
        <f t="shared" si="65"/>
        <v>61.524999999999999</v>
      </c>
      <c r="K455" s="2">
        <f t="shared" si="66"/>
        <v>0</v>
      </c>
      <c r="L455" s="2">
        <f t="shared" si="67"/>
        <v>0</v>
      </c>
      <c r="M455" s="2">
        <f t="shared" si="68"/>
        <v>1</v>
      </c>
      <c r="N455">
        <f t="shared" si="69"/>
        <v>-5.6417717312446163</v>
      </c>
    </row>
    <row r="456" spans="1:14" x14ac:dyDescent="0.3">
      <c r="A456" s="1">
        <v>39357</v>
      </c>
      <c r="B456">
        <v>58.2</v>
      </c>
      <c r="D456">
        <f t="shared" si="70"/>
        <v>2</v>
      </c>
      <c r="E456" s="1">
        <f t="shared" ref="E456:E519" si="71">A456-7</f>
        <v>39350</v>
      </c>
      <c r="F456" s="1">
        <f t="shared" ref="F456:F519" si="72">E456-1</f>
        <v>39349</v>
      </c>
      <c r="G456" s="1">
        <f t="shared" ref="G456:G519" si="73">E456-2</f>
        <v>39348</v>
      </c>
      <c r="H456" s="1">
        <f t="shared" ref="H456:H519" si="74">E456-3</f>
        <v>39347</v>
      </c>
      <c r="I456" s="2">
        <f t="shared" si="65"/>
        <v>61</v>
      </c>
      <c r="K456" s="2">
        <f t="shared" si="66"/>
        <v>0</v>
      </c>
      <c r="L456" s="2">
        <f t="shared" si="67"/>
        <v>0</v>
      </c>
      <c r="M456" s="2">
        <f t="shared" si="68"/>
        <v>1</v>
      </c>
      <c r="N456">
        <f t="shared" si="69"/>
        <v>-4.6988509435919088</v>
      </c>
    </row>
    <row r="457" spans="1:14" x14ac:dyDescent="0.3">
      <c r="A457" s="1">
        <v>39358</v>
      </c>
      <c r="B457">
        <v>58.674999999999997</v>
      </c>
      <c r="D457">
        <f t="shared" si="70"/>
        <v>3</v>
      </c>
      <c r="E457" s="1">
        <f t="shared" si="71"/>
        <v>39351</v>
      </c>
      <c r="F457" s="1">
        <f t="shared" si="72"/>
        <v>39350</v>
      </c>
      <c r="G457" s="1">
        <f t="shared" si="73"/>
        <v>39349</v>
      </c>
      <c r="H457" s="1">
        <f t="shared" si="74"/>
        <v>39348</v>
      </c>
      <c r="I457" s="2">
        <f t="shared" ref="I457:I520" si="75">IF(SUMIFS($B$2:$B$3569,$A$2:$A$3569,"="&amp;E457)=0,IF(SUMIFS($B$2:$B$3569,$A$2:$A$3569,"="&amp;F457)=0,IF(SUMIFS($B$2:$B$3569,$A$2:$A$3569,"="&amp;G457)=0,SUMIFS($B$2:$B$3569,$A$2:$A$3569,"="&amp;H457),SUMIFS($B$2:$B$3569,$A$2:$A$3569,"="&amp;G457)),SUMIFS($B$2:$B$3569,$A$2:$A$3569,"="&amp;F457)),SUMIFS($B$2:$B$3569,$A$2:$A$3569,"="&amp;E457))</f>
        <v>60.3</v>
      </c>
      <c r="K457" s="2">
        <f t="shared" ref="K457:K520" si="76">SUMIFS($J$2:$J$3569,$A$2:$A$3569,"&gt;"&amp;E457,$A$2:$A$3569,"&lt;="&amp;A457)</f>
        <v>0</v>
      </c>
      <c r="L457" s="2">
        <f t="shared" ref="L457:L520" si="77">IF(K457&lt;&gt;0,LOOKUP(K457,C451:C457,B451:B457),0)</f>
        <v>0</v>
      </c>
      <c r="M457" s="2">
        <f t="shared" ref="M457:M520" si="78">IF(K457&lt;&gt;0,L457/K457,1)</f>
        <v>1</v>
      </c>
      <c r="N457">
        <f t="shared" ref="N457:N520" si="79">LN(B457*M457/I457)*100</f>
        <v>-2.7318361996052509</v>
      </c>
    </row>
    <row r="458" spans="1:14" x14ac:dyDescent="0.3">
      <c r="A458" s="1">
        <v>39359</v>
      </c>
      <c r="B458">
        <v>58.65</v>
      </c>
      <c r="D458">
        <f t="shared" si="70"/>
        <v>4</v>
      </c>
      <c r="E458" s="1">
        <f t="shared" si="71"/>
        <v>39352</v>
      </c>
      <c r="F458" s="1">
        <f t="shared" si="72"/>
        <v>39351</v>
      </c>
      <c r="G458" s="1">
        <f t="shared" si="73"/>
        <v>39350</v>
      </c>
      <c r="H458" s="1">
        <f t="shared" si="74"/>
        <v>39349</v>
      </c>
      <c r="I458" s="2">
        <f t="shared" si="75"/>
        <v>58.9</v>
      </c>
      <c r="K458" s="2">
        <f t="shared" si="76"/>
        <v>0</v>
      </c>
      <c r="L458" s="2">
        <f t="shared" si="77"/>
        <v>0</v>
      </c>
      <c r="M458" s="2">
        <f t="shared" si="78"/>
        <v>1</v>
      </c>
      <c r="N458">
        <f t="shared" si="79"/>
        <v>-0.4253515558056537</v>
      </c>
    </row>
    <row r="459" spans="1:14" x14ac:dyDescent="0.3">
      <c r="A459" s="1">
        <v>39360</v>
      </c>
      <c r="B459">
        <v>58.225000000000001</v>
      </c>
      <c r="D459">
        <f t="shared" si="70"/>
        <v>5</v>
      </c>
      <c r="E459" s="1">
        <f t="shared" si="71"/>
        <v>39353</v>
      </c>
      <c r="F459" s="1">
        <f t="shared" si="72"/>
        <v>39352</v>
      </c>
      <c r="G459" s="1">
        <f t="shared" si="73"/>
        <v>39351</v>
      </c>
      <c r="H459" s="1">
        <f t="shared" si="74"/>
        <v>39350</v>
      </c>
      <c r="I459" s="2">
        <f t="shared" si="75"/>
        <v>58.9</v>
      </c>
      <c r="K459" s="2">
        <f t="shared" si="76"/>
        <v>0</v>
      </c>
      <c r="L459" s="2">
        <f t="shared" si="77"/>
        <v>0</v>
      </c>
      <c r="M459" s="2">
        <f t="shared" si="78"/>
        <v>1</v>
      </c>
      <c r="N459">
        <f t="shared" si="79"/>
        <v>-1.1526274887136243</v>
      </c>
    </row>
    <row r="460" spans="1:14" x14ac:dyDescent="0.3">
      <c r="A460" s="1">
        <v>39363</v>
      </c>
      <c r="B460">
        <v>57.674999999999997</v>
      </c>
      <c r="D460">
        <f t="shared" si="70"/>
        <v>1</v>
      </c>
      <c r="E460" s="1">
        <f t="shared" si="71"/>
        <v>39356</v>
      </c>
      <c r="F460" s="1">
        <f t="shared" si="72"/>
        <v>39355</v>
      </c>
      <c r="G460" s="1">
        <f t="shared" si="73"/>
        <v>39354</v>
      </c>
      <c r="H460" s="1">
        <f t="shared" si="74"/>
        <v>39353</v>
      </c>
      <c r="I460" s="2">
        <f t="shared" si="75"/>
        <v>58.15</v>
      </c>
      <c r="K460" s="2">
        <f t="shared" si="76"/>
        <v>0</v>
      </c>
      <c r="L460" s="2">
        <f t="shared" si="77"/>
        <v>0</v>
      </c>
      <c r="M460" s="2">
        <f t="shared" si="78"/>
        <v>1</v>
      </c>
      <c r="N460">
        <f t="shared" si="79"/>
        <v>-0.82020749048561259</v>
      </c>
    </row>
    <row r="461" spans="1:14" x14ac:dyDescent="0.3">
      <c r="A461" s="1">
        <v>39364</v>
      </c>
      <c r="B461">
        <v>57.475000000000001</v>
      </c>
      <c r="C461">
        <v>59.725000000000001</v>
      </c>
      <c r="D461">
        <f t="shared" si="70"/>
        <v>2</v>
      </c>
      <c r="E461" s="1">
        <f t="shared" si="71"/>
        <v>39357</v>
      </c>
      <c r="F461" s="1">
        <f t="shared" si="72"/>
        <v>39356</v>
      </c>
      <c r="G461" s="1">
        <f t="shared" si="73"/>
        <v>39355</v>
      </c>
      <c r="H461" s="1">
        <f t="shared" si="74"/>
        <v>39354</v>
      </c>
      <c r="I461" s="2">
        <f t="shared" si="75"/>
        <v>58.2</v>
      </c>
      <c r="K461" s="2">
        <f t="shared" si="76"/>
        <v>0</v>
      </c>
      <c r="L461" s="2">
        <f t="shared" si="77"/>
        <v>0</v>
      </c>
      <c r="M461" s="2">
        <f t="shared" si="78"/>
        <v>1</v>
      </c>
      <c r="N461">
        <f t="shared" si="79"/>
        <v>-1.2535284088146961</v>
      </c>
    </row>
    <row r="462" spans="1:14" x14ac:dyDescent="0.3">
      <c r="A462" s="1">
        <v>39365</v>
      </c>
      <c r="B462">
        <v>59.774999999999999</v>
      </c>
      <c r="D462">
        <f t="shared" si="70"/>
        <v>3</v>
      </c>
      <c r="E462" s="1">
        <f t="shared" si="71"/>
        <v>39358</v>
      </c>
      <c r="F462" s="1">
        <f t="shared" si="72"/>
        <v>39357</v>
      </c>
      <c r="G462" s="1">
        <f t="shared" si="73"/>
        <v>39356</v>
      </c>
      <c r="H462" s="1">
        <f t="shared" si="74"/>
        <v>39355</v>
      </c>
      <c r="I462" s="2">
        <f t="shared" si="75"/>
        <v>58.674999999999997</v>
      </c>
      <c r="J462">
        <v>59.725000000000001</v>
      </c>
      <c r="K462" s="2">
        <f t="shared" si="76"/>
        <v>59.725000000000001</v>
      </c>
      <c r="L462" s="2">
        <f t="shared" si="77"/>
        <v>57.475000000000001</v>
      </c>
      <c r="M462" s="2">
        <f t="shared" si="78"/>
        <v>0.96232733361239009</v>
      </c>
      <c r="N462">
        <f t="shared" si="79"/>
        <v>-1.9826850955326731</v>
      </c>
    </row>
    <row r="463" spans="1:14" x14ac:dyDescent="0.3">
      <c r="A463" s="1">
        <v>39366</v>
      </c>
      <c r="B463">
        <v>60.524999999999999</v>
      </c>
      <c r="D463">
        <f t="shared" si="70"/>
        <v>4</v>
      </c>
      <c r="E463" s="1">
        <f t="shared" si="71"/>
        <v>39359</v>
      </c>
      <c r="F463" s="1">
        <f t="shared" si="72"/>
        <v>39358</v>
      </c>
      <c r="G463" s="1">
        <f t="shared" si="73"/>
        <v>39357</v>
      </c>
      <c r="H463" s="1">
        <f t="shared" si="74"/>
        <v>39356</v>
      </c>
      <c r="I463" s="2">
        <f t="shared" si="75"/>
        <v>58.65</v>
      </c>
      <c r="K463" s="2">
        <f t="shared" si="76"/>
        <v>59.725000000000001</v>
      </c>
      <c r="L463" s="2">
        <f t="shared" si="77"/>
        <v>57.475000000000001</v>
      </c>
      <c r="M463" s="2">
        <f t="shared" si="78"/>
        <v>0.96232733361239009</v>
      </c>
      <c r="N463">
        <f t="shared" si="79"/>
        <v>-0.69316948379903109</v>
      </c>
    </row>
    <row r="464" spans="1:14" x14ac:dyDescent="0.3">
      <c r="A464" s="1">
        <v>39367</v>
      </c>
      <c r="B464">
        <v>58.274999999999999</v>
      </c>
      <c r="D464">
        <f t="shared" si="70"/>
        <v>5</v>
      </c>
      <c r="E464" s="1">
        <f t="shared" si="71"/>
        <v>39360</v>
      </c>
      <c r="F464" s="1">
        <f t="shared" si="72"/>
        <v>39359</v>
      </c>
      <c r="G464" s="1">
        <f t="shared" si="73"/>
        <v>39358</v>
      </c>
      <c r="H464" s="1">
        <f t="shared" si="74"/>
        <v>39357</v>
      </c>
      <c r="I464" s="2">
        <f t="shared" si="75"/>
        <v>58.225000000000001</v>
      </c>
      <c r="K464" s="2">
        <f t="shared" si="76"/>
        <v>59.725000000000001</v>
      </c>
      <c r="L464" s="2">
        <f t="shared" si="77"/>
        <v>57.475000000000001</v>
      </c>
      <c r="M464" s="2">
        <f t="shared" si="78"/>
        <v>0.96232733361239009</v>
      </c>
      <c r="N464">
        <f t="shared" si="79"/>
        <v>-3.7542253411211952</v>
      </c>
    </row>
    <row r="465" spans="1:14" x14ac:dyDescent="0.3">
      <c r="A465" s="1">
        <v>39370</v>
      </c>
      <c r="B465">
        <v>58.325000000000003</v>
      </c>
      <c r="D465">
        <f t="shared" si="70"/>
        <v>1</v>
      </c>
      <c r="E465" s="1">
        <f t="shared" si="71"/>
        <v>39363</v>
      </c>
      <c r="F465" s="1">
        <f t="shared" si="72"/>
        <v>39362</v>
      </c>
      <c r="G465" s="1">
        <f t="shared" si="73"/>
        <v>39361</v>
      </c>
      <c r="H465" s="1">
        <f t="shared" si="74"/>
        <v>39360</v>
      </c>
      <c r="I465" s="2">
        <f t="shared" si="75"/>
        <v>57.674999999999997</v>
      </c>
      <c r="K465" s="2">
        <f t="shared" si="76"/>
        <v>59.725000000000001</v>
      </c>
      <c r="L465" s="2">
        <f t="shared" si="77"/>
        <v>57.475000000000001</v>
      </c>
      <c r="M465" s="2">
        <f t="shared" si="78"/>
        <v>0.96232733361239009</v>
      </c>
      <c r="N465">
        <f t="shared" si="79"/>
        <v>-2.7193608714951618</v>
      </c>
    </row>
    <row r="466" spans="1:14" x14ac:dyDescent="0.3">
      <c r="A466" s="1">
        <v>39371</v>
      </c>
      <c r="B466">
        <v>57.725000000000001</v>
      </c>
      <c r="D466">
        <f t="shared" si="70"/>
        <v>2</v>
      </c>
      <c r="E466" s="1">
        <f t="shared" si="71"/>
        <v>39364</v>
      </c>
      <c r="F466" s="1">
        <f t="shared" si="72"/>
        <v>39363</v>
      </c>
      <c r="G466" s="1">
        <f t="shared" si="73"/>
        <v>39362</v>
      </c>
      <c r="H466" s="1">
        <f t="shared" si="74"/>
        <v>39361</v>
      </c>
      <c r="I466" s="2">
        <f t="shared" si="75"/>
        <v>57.475000000000001</v>
      </c>
      <c r="K466" s="2">
        <f t="shared" si="76"/>
        <v>59.725000000000001</v>
      </c>
      <c r="L466" s="2">
        <f t="shared" si="77"/>
        <v>57.475000000000001</v>
      </c>
      <c r="M466" s="2">
        <f t="shared" si="78"/>
        <v>0.96232733361239009</v>
      </c>
      <c r="N466">
        <f t="shared" si="79"/>
        <v>-3.4060337971314114</v>
      </c>
    </row>
    <row r="467" spans="1:14" x14ac:dyDescent="0.3">
      <c r="A467" s="1">
        <v>39372</v>
      </c>
      <c r="B467">
        <v>57</v>
      </c>
      <c r="D467">
        <f t="shared" si="70"/>
        <v>3</v>
      </c>
      <c r="E467" s="1">
        <f t="shared" si="71"/>
        <v>39365</v>
      </c>
      <c r="F467" s="1">
        <f t="shared" si="72"/>
        <v>39364</v>
      </c>
      <c r="G467" s="1">
        <f t="shared" si="73"/>
        <v>39363</v>
      </c>
      <c r="H467" s="1">
        <f t="shared" si="74"/>
        <v>39362</v>
      </c>
      <c r="I467" s="2">
        <f t="shared" si="75"/>
        <v>59.774999999999999</v>
      </c>
      <c r="K467" s="2">
        <f t="shared" si="76"/>
        <v>0</v>
      </c>
      <c r="L467" s="2">
        <f t="shared" si="77"/>
        <v>0</v>
      </c>
      <c r="M467" s="2">
        <f t="shared" si="78"/>
        <v>1</v>
      </c>
      <c r="N467">
        <f t="shared" si="79"/>
        <v>-4.753624550983826</v>
      </c>
    </row>
    <row r="468" spans="1:14" x14ac:dyDescent="0.3">
      <c r="A468" s="1">
        <v>39373</v>
      </c>
      <c r="B468">
        <v>57.375</v>
      </c>
      <c r="D468">
        <f t="shared" si="70"/>
        <v>4</v>
      </c>
      <c r="E468" s="1">
        <f t="shared" si="71"/>
        <v>39366</v>
      </c>
      <c r="F468" s="1">
        <f t="shared" si="72"/>
        <v>39365</v>
      </c>
      <c r="G468" s="1">
        <f t="shared" si="73"/>
        <v>39364</v>
      </c>
      <c r="H468" s="1">
        <f t="shared" si="74"/>
        <v>39363</v>
      </c>
      <c r="I468" s="2">
        <f t="shared" si="75"/>
        <v>60.524999999999999</v>
      </c>
      <c r="K468" s="2">
        <f t="shared" si="76"/>
        <v>0</v>
      </c>
      <c r="L468" s="2">
        <f t="shared" si="77"/>
        <v>0</v>
      </c>
      <c r="M468" s="2">
        <f t="shared" si="78"/>
        <v>1</v>
      </c>
      <c r="N468">
        <f t="shared" si="79"/>
        <v>-5.3447834443412905</v>
      </c>
    </row>
    <row r="469" spans="1:14" x14ac:dyDescent="0.3">
      <c r="A469" s="1">
        <v>39374</v>
      </c>
      <c r="B469">
        <v>56.924999999999997</v>
      </c>
      <c r="D469">
        <f t="shared" si="70"/>
        <v>5</v>
      </c>
      <c r="E469" s="1">
        <f t="shared" si="71"/>
        <v>39367</v>
      </c>
      <c r="F469" s="1">
        <f t="shared" si="72"/>
        <v>39366</v>
      </c>
      <c r="G469" s="1">
        <f t="shared" si="73"/>
        <v>39365</v>
      </c>
      <c r="H469" s="1">
        <f t="shared" si="74"/>
        <v>39364</v>
      </c>
      <c r="I469" s="2">
        <f t="shared" si="75"/>
        <v>58.274999999999999</v>
      </c>
      <c r="K469" s="2">
        <f t="shared" si="76"/>
        <v>0</v>
      </c>
      <c r="L469" s="2">
        <f t="shared" si="77"/>
        <v>0</v>
      </c>
      <c r="M469" s="2">
        <f t="shared" si="78"/>
        <v>1</v>
      </c>
      <c r="N469">
        <f t="shared" si="79"/>
        <v>-2.3438572972017582</v>
      </c>
    </row>
    <row r="470" spans="1:14" x14ac:dyDescent="0.3">
      <c r="A470" s="1">
        <v>39377</v>
      </c>
      <c r="B470">
        <v>56.9</v>
      </c>
      <c r="D470">
        <f t="shared" si="70"/>
        <v>1</v>
      </c>
      <c r="E470" s="1">
        <f t="shared" si="71"/>
        <v>39370</v>
      </c>
      <c r="F470" s="1">
        <f t="shared" si="72"/>
        <v>39369</v>
      </c>
      <c r="G470" s="1">
        <f t="shared" si="73"/>
        <v>39368</v>
      </c>
      <c r="H470" s="1">
        <f t="shared" si="74"/>
        <v>39367</v>
      </c>
      <c r="I470" s="2">
        <f t="shared" si="75"/>
        <v>58.325000000000003</v>
      </c>
      <c r="K470" s="2">
        <f t="shared" si="76"/>
        <v>0</v>
      </c>
      <c r="L470" s="2">
        <f t="shared" si="77"/>
        <v>0</v>
      </c>
      <c r="M470" s="2">
        <f t="shared" si="78"/>
        <v>1</v>
      </c>
      <c r="N470">
        <f t="shared" si="79"/>
        <v>-2.4735476775208545</v>
      </c>
    </row>
    <row r="471" spans="1:14" x14ac:dyDescent="0.3">
      <c r="A471" s="1">
        <v>39378</v>
      </c>
      <c r="B471">
        <v>56.274999999999999</v>
      </c>
      <c r="D471">
        <f t="shared" si="70"/>
        <v>2</v>
      </c>
      <c r="E471" s="1">
        <f t="shared" si="71"/>
        <v>39371</v>
      </c>
      <c r="F471" s="1">
        <f t="shared" si="72"/>
        <v>39370</v>
      </c>
      <c r="G471" s="1">
        <f t="shared" si="73"/>
        <v>39369</v>
      </c>
      <c r="H471" s="1">
        <f t="shared" si="74"/>
        <v>39368</v>
      </c>
      <c r="I471" s="2">
        <f t="shared" si="75"/>
        <v>57.725000000000001</v>
      </c>
      <c r="K471" s="2">
        <f t="shared" si="76"/>
        <v>0</v>
      </c>
      <c r="L471" s="2">
        <f t="shared" si="77"/>
        <v>0</v>
      </c>
      <c r="M471" s="2">
        <f t="shared" si="78"/>
        <v>1</v>
      </c>
      <c r="N471">
        <f t="shared" si="79"/>
        <v>-2.5439968447763106</v>
      </c>
    </row>
    <row r="472" spans="1:14" x14ac:dyDescent="0.3">
      <c r="A472" s="1">
        <v>39379</v>
      </c>
      <c r="B472">
        <v>55.35</v>
      </c>
      <c r="D472">
        <f t="shared" si="70"/>
        <v>3</v>
      </c>
      <c r="E472" s="1">
        <f t="shared" si="71"/>
        <v>39372</v>
      </c>
      <c r="F472" s="1">
        <f t="shared" si="72"/>
        <v>39371</v>
      </c>
      <c r="G472" s="1">
        <f t="shared" si="73"/>
        <v>39370</v>
      </c>
      <c r="H472" s="1">
        <f t="shared" si="74"/>
        <v>39369</v>
      </c>
      <c r="I472" s="2">
        <f t="shared" si="75"/>
        <v>57</v>
      </c>
      <c r="K472" s="2">
        <f t="shared" si="76"/>
        <v>0</v>
      </c>
      <c r="L472" s="2">
        <f t="shared" si="77"/>
        <v>0</v>
      </c>
      <c r="M472" s="2">
        <f t="shared" si="78"/>
        <v>1</v>
      </c>
      <c r="N472">
        <f t="shared" si="79"/>
        <v>-2.9374608679904246</v>
      </c>
    </row>
    <row r="473" spans="1:14" x14ac:dyDescent="0.3">
      <c r="A473" s="1">
        <v>39380</v>
      </c>
      <c r="B473">
        <v>54.6</v>
      </c>
      <c r="D473">
        <f t="shared" si="70"/>
        <v>4</v>
      </c>
      <c r="E473" s="1">
        <f t="shared" si="71"/>
        <v>39373</v>
      </c>
      <c r="F473" s="1">
        <f t="shared" si="72"/>
        <v>39372</v>
      </c>
      <c r="G473" s="1">
        <f t="shared" si="73"/>
        <v>39371</v>
      </c>
      <c r="H473" s="1">
        <f t="shared" si="74"/>
        <v>39370</v>
      </c>
      <c r="I473" s="2">
        <f t="shared" si="75"/>
        <v>57.375</v>
      </c>
      <c r="K473" s="2">
        <f t="shared" si="76"/>
        <v>0</v>
      </c>
      <c r="L473" s="2">
        <f t="shared" si="77"/>
        <v>0</v>
      </c>
      <c r="M473" s="2">
        <f t="shared" si="78"/>
        <v>1</v>
      </c>
      <c r="N473">
        <f t="shared" si="79"/>
        <v>-4.9574785629849805</v>
      </c>
    </row>
    <row r="474" spans="1:14" x14ac:dyDescent="0.3">
      <c r="A474" s="1">
        <v>39381</v>
      </c>
      <c r="B474">
        <v>54.524999999999999</v>
      </c>
      <c r="D474">
        <f t="shared" si="70"/>
        <v>5</v>
      </c>
      <c r="E474" s="1">
        <f t="shared" si="71"/>
        <v>39374</v>
      </c>
      <c r="F474" s="1">
        <f t="shared" si="72"/>
        <v>39373</v>
      </c>
      <c r="G474" s="1">
        <f t="shared" si="73"/>
        <v>39372</v>
      </c>
      <c r="H474" s="1">
        <f t="shared" si="74"/>
        <v>39371</v>
      </c>
      <c r="I474" s="2">
        <f t="shared" si="75"/>
        <v>56.924999999999997</v>
      </c>
      <c r="K474" s="2">
        <f t="shared" si="76"/>
        <v>0</v>
      </c>
      <c r="L474" s="2">
        <f t="shared" si="77"/>
        <v>0</v>
      </c>
      <c r="M474" s="2">
        <f t="shared" si="78"/>
        <v>1</v>
      </c>
      <c r="N474">
        <f t="shared" si="79"/>
        <v>-4.3075299862110574</v>
      </c>
    </row>
    <row r="475" spans="1:14" x14ac:dyDescent="0.3">
      <c r="A475" s="1">
        <v>39384</v>
      </c>
      <c r="B475">
        <v>54.475000000000001</v>
      </c>
      <c r="D475">
        <f t="shared" si="70"/>
        <v>1</v>
      </c>
      <c r="E475" s="1">
        <f t="shared" si="71"/>
        <v>39377</v>
      </c>
      <c r="F475" s="1">
        <f t="shared" si="72"/>
        <v>39376</v>
      </c>
      <c r="G475" s="1">
        <f t="shared" si="73"/>
        <v>39375</v>
      </c>
      <c r="H475" s="1">
        <f t="shared" si="74"/>
        <v>39374</v>
      </c>
      <c r="I475" s="2">
        <f t="shared" si="75"/>
        <v>56.9</v>
      </c>
      <c r="K475" s="2">
        <f t="shared" si="76"/>
        <v>0</v>
      </c>
      <c r="L475" s="2">
        <f t="shared" si="77"/>
        <v>0</v>
      </c>
      <c r="M475" s="2">
        <f t="shared" si="78"/>
        <v>1</v>
      </c>
      <c r="N475">
        <f t="shared" si="79"/>
        <v>-4.3553460301601605</v>
      </c>
    </row>
    <row r="476" spans="1:14" x14ac:dyDescent="0.3">
      <c r="A476" s="1">
        <v>39385</v>
      </c>
      <c r="B476">
        <v>53.9</v>
      </c>
      <c r="D476">
        <f t="shared" si="70"/>
        <v>2</v>
      </c>
      <c r="E476" s="1">
        <f t="shared" si="71"/>
        <v>39378</v>
      </c>
      <c r="F476" s="1">
        <f t="shared" si="72"/>
        <v>39377</v>
      </c>
      <c r="G476" s="1">
        <f t="shared" si="73"/>
        <v>39376</v>
      </c>
      <c r="H476" s="1">
        <f t="shared" si="74"/>
        <v>39375</v>
      </c>
      <c r="I476" s="2">
        <f t="shared" si="75"/>
        <v>56.274999999999999</v>
      </c>
      <c r="K476" s="2">
        <f t="shared" si="76"/>
        <v>0</v>
      </c>
      <c r="L476" s="2">
        <f t="shared" si="77"/>
        <v>0</v>
      </c>
      <c r="M476" s="2">
        <f t="shared" si="78"/>
        <v>1</v>
      </c>
      <c r="N476">
        <f t="shared" si="79"/>
        <v>-4.3119908877844519</v>
      </c>
    </row>
    <row r="477" spans="1:14" x14ac:dyDescent="0.3">
      <c r="A477" s="1">
        <v>39386</v>
      </c>
      <c r="B477">
        <v>53.875</v>
      </c>
      <c r="D477">
        <f t="shared" si="70"/>
        <v>3</v>
      </c>
      <c r="E477" s="1">
        <f t="shared" si="71"/>
        <v>39379</v>
      </c>
      <c r="F477" s="1">
        <f t="shared" si="72"/>
        <v>39378</v>
      </c>
      <c r="G477" s="1">
        <f t="shared" si="73"/>
        <v>39377</v>
      </c>
      <c r="H477" s="1">
        <f t="shared" si="74"/>
        <v>39376</v>
      </c>
      <c r="I477" s="2">
        <f t="shared" si="75"/>
        <v>55.35</v>
      </c>
      <c r="K477" s="2">
        <f t="shared" si="76"/>
        <v>0</v>
      </c>
      <c r="L477" s="2">
        <f t="shared" si="77"/>
        <v>0</v>
      </c>
      <c r="M477" s="2">
        <f t="shared" si="78"/>
        <v>1</v>
      </c>
      <c r="N477">
        <f t="shared" si="79"/>
        <v>-2.701011073073404</v>
      </c>
    </row>
    <row r="478" spans="1:14" x14ac:dyDescent="0.3">
      <c r="A478" s="1">
        <v>39387</v>
      </c>
      <c r="B478">
        <v>52.25</v>
      </c>
      <c r="D478">
        <f t="shared" si="70"/>
        <v>4</v>
      </c>
      <c r="E478" s="1">
        <f t="shared" si="71"/>
        <v>39380</v>
      </c>
      <c r="F478" s="1">
        <f t="shared" si="72"/>
        <v>39379</v>
      </c>
      <c r="G478" s="1">
        <f t="shared" si="73"/>
        <v>39378</v>
      </c>
      <c r="H478" s="1">
        <f t="shared" si="74"/>
        <v>39377</v>
      </c>
      <c r="I478" s="2">
        <f t="shared" si="75"/>
        <v>54.6</v>
      </c>
      <c r="K478" s="2">
        <f t="shared" si="76"/>
        <v>0</v>
      </c>
      <c r="L478" s="2">
        <f t="shared" si="77"/>
        <v>0</v>
      </c>
      <c r="M478" s="2">
        <f t="shared" si="78"/>
        <v>1</v>
      </c>
      <c r="N478">
        <f t="shared" si="79"/>
        <v>-4.3993991905939041</v>
      </c>
    </row>
    <row r="479" spans="1:14" x14ac:dyDescent="0.3">
      <c r="A479" s="1">
        <v>39388</v>
      </c>
      <c r="B479">
        <v>52.424999999999997</v>
      </c>
      <c r="D479">
        <f t="shared" si="70"/>
        <v>5</v>
      </c>
      <c r="E479" s="1">
        <f t="shared" si="71"/>
        <v>39381</v>
      </c>
      <c r="F479" s="1">
        <f t="shared" si="72"/>
        <v>39380</v>
      </c>
      <c r="G479" s="1">
        <f t="shared" si="73"/>
        <v>39379</v>
      </c>
      <c r="H479" s="1">
        <f t="shared" si="74"/>
        <v>39378</v>
      </c>
      <c r="I479" s="2">
        <f t="shared" si="75"/>
        <v>54.524999999999999</v>
      </c>
      <c r="K479" s="2">
        <f t="shared" si="76"/>
        <v>0</v>
      </c>
      <c r="L479" s="2">
        <f t="shared" si="77"/>
        <v>0</v>
      </c>
      <c r="M479" s="2">
        <f t="shared" si="78"/>
        <v>1</v>
      </c>
      <c r="N479">
        <f t="shared" si="79"/>
        <v>-3.9275735299709091</v>
      </c>
    </row>
    <row r="480" spans="1:14" x14ac:dyDescent="0.3">
      <c r="A480" s="1">
        <v>39391</v>
      </c>
      <c r="B480">
        <v>52.024999999999999</v>
      </c>
      <c r="D480">
        <f t="shared" si="70"/>
        <v>1</v>
      </c>
      <c r="E480" s="1">
        <f t="shared" si="71"/>
        <v>39384</v>
      </c>
      <c r="F480" s="1">
        <f t="shared" si="72"/>
        <v>39383</v>
      </c>
      <c r="G480" s="1">
        <f t="shared" si="73"/>
        <v>39382</v>
      </c>
      <c r="H480" s="1">
        <f t="shared" si="74"/>
        <v>39381</v>
      </c>
      <c r="I480" s="2">
        <f t="shared" si="75"/>
        <v>54.475000000000001</v>
      </c>
      <c r="K480" s="2">
        <f t="shared" si="76"/>
        <v>0</v>
      </c>
      <c r="L480" s="2">
        <f t="shared" si="77"/>
        <v>0</v>
      </c>
      <c r="M480" s="2">
        <f t="shared" si="78"/>
        <v>1</v>
      </c>
      <c r="N480">
        <f t="shared" si="79"/>
        <v>-4.6017508550985502</v>
      </c>
    </row>
    <row r="481" spans="1:14" x14ac:dyDescent="0.3">
      <c r="A481" s="1">
        <v>39392</v>
      </c>
      <c r="B481">
        <v>51.125</v>
      </c>
      <c r="D481">
        <f t="shared" si="70"/>
        <v>2</v>
      </c>
      <c r="E481" s="1">
        <f t="shared" si="71"/>
        <v>39385</v>
      </c>
      <c r="F481" s="1">
        <f t="shared" si="72"/>
        <v>39384</v>
      </c>
      <c r="G481" s="1">
        <f t="shared" si="73"/>
        <v>39383</v>
      </c>
      <c r="H481" s="1">
        <f t="shared" si="74"/>
        <v>39382</v>
      </c>
      <c r="I481" s="2">
        <f t="shared" si="75"/>
        <v>53.9</v>
      </c>
      <c r="K481" s="2">
        <f t="shared" si="76"/>
        <v>0</v>
      </c>
      <c r="L481" s="2">
        <f t="shared" si="77"/>
        <v>0</v>
      </c>
      <c r="M481" s="2">
        <f t="shared" si="78"/>
        <v>1</v>
      </c>
      <c r="N481">
        <f t="shared" si="79"/>
        <v>-5.2856863551985631</v>
      </c>
    </row>
    <row r="482" spans="1:14" x14ac:dyDescent="0.3">
      <c r="A482" s="1">
        <v>39393</v>
      </c>
      <c r="B482">
        <v>51.475000000000001</v>
      </c>
      <c r="D482">
        <f t="shared" si="70"/>
        <v>3</v>
      </c>
      <c r="E482" s="1">
        <f t="shared" si="71"/>
        <v>39386</v>
      </c>
      <c r="F482" s="1">
        <f t="shared" si="72"/>
        <v>39385</v>
      </c>
      <c r="G482" s="1">
        <f t="shared" si="73"/>
        <v>39384</v>
      </c>
      <c r="H482" s="1">
        <f t="shared" si="74"/>
        <v>39383</v>
      </c>
      <c r="I482" s="2">
        <f t="shared" si="75"/>
        <v>53.875</v>
      </c>
      <c r="K482" s="2">
        <f t="shared" si="76"/>
        <v>0</v>
      </c>
      <c r="L482" s="2">
        <f t="shared" si="77"/>
        <v>0</v>
      </c>
      <c r="M482" s="2">
        <f t="shared" si="78"/>
        <v>1</v>
      </c>
      <c r="N482">
        <f t="shared" si="79"/>
        <v>-4.5570295510058685</v>
      </c>
    </row>
    <row r="483" spans="1:14" x14ac:dyDescent="0.3">
      <c r="A483" s="1">
        <v>39394</v>
      </c>
      <c r="B483">
        <v>51.475000000000001</v>
      </c>
      <c r="D483">
        <f t="shared" si="70"/>
        <v>4</v>
      </c>
      <c r="E483" s="1">
        <f t="shared" si="71"/>
        <v>39387</v>
      </c>
      <c r="F483" s="1">
        <f t="shared" si="72"/>
        <v>39386</v>
      </c>
      <c r="G483" s="1">
        <f t="shared" si="73"/>
        <v>39385</v>
      </c>
      <c r="H483" s="1">
        <f t="shared" si="74"/>
        <v>39384</v>
      </c>
      <c r="I483" s="2">
        <f t="shared" si="75"/>
        <v>52.25</v>
      </c>
      <c r="K483" s="2">
        <f t="shared" si="76"/>
        <v>0</v>
      </c>
      <c r="L483" s="2">
        <f t="shared" si="77"/>
        <v>0</v>
      </c>
      <c r="M483" s="2">
        <f t="shared" si="78"/>
        <v>1</v>
      </c>
      <c r="N483">
        <f t="shared" si="79"/>
        <v>-1.4943637931067195</v>
      </c>
    </row>
    <row r="484" spans="1:14" x14ac:dyDescent="0.3">
      <c r="A484" s="1">
        <v>39395</v>
      </c>
      <c r="B484">
        <v>53.9</v>
      </c>
      <c r="D484">
        <f t="shared" si="70"/>
        <v>5</v>
      </c>
      <c r="E484" s="1">
        <f t="shared" si="71"/>
        <v>39388</v>
      </c>
      <c r="F484" s="1">
        <f t="shared" si="72"/>
        <v>39387</v>
      </c>
      <c r="G484" s="1">
        <f t="shared" si="73"/>
        <v>39386</v>
      </c>
      <c r="H484" s="1">
        <f t="shared" si="74"/>
        <v>39385</v>
      </c>
      <c r="I484" s="2">
        <f t="shared" si="75"/>
        <v>52.424999999999997</v>
      </c>
      <c r="K484" s="2">
        <f t="shared" si="76"/>
        <v>0</v>
      </c>
      <c r="L484" s="2">
        <f t="shared" si="77"/>
        <v>0</v>
      </c>
      <c r="M484" s="2">
        <f t="shared" si="78"/>
        <v>1</v>
      </c>
      <c r="N484">
        <f t="shared" si="79"/>
        <v>2.7746901126967827</v>
      </c>
    </row>
    <row r="485" spans="1:14" x14ac:dyDescent="0.3">
      <c r="A485" s="1">
        <v>39398</v>
      </c>
      <c r="B485">
        <v>52.55</v>
      </c>
      <c r="D485">
        <f t="shared" si="70"/>
        <v>1</v>
      </c>
      <c r="E485" s="1">
        <f t="shared" si="71"/>
        <v>39391</v>
      </c>
      <c r="F485" s="1">
        <f t="shared" si="72"/>
        <v>39390</v>
      </c>
      <c r="G485" s="1">
        <f t="shared" si="73"/>
        <v>39389</v>
      </c>
      <c r="H485" s="1">
        <f t="shared" si="74"/>
        <v>39388</v>
      </c>
      <c r="I485" s="2">
        <f t="shared" si="75"/>
        <v>52.024999999999999</v>
      </c>
      <c r="K485" s="2">
        <f t="shared" si="76"/>
        <v>0</v>
      </c>
      <c r="L485" s="2">
        <f t="shared" si="77"/>
        <v>0</v>
      </c>
      <c r="M485" s="2">
        <f t="shared" si="78"/>
        <v>1</v>
      </c>
      <c r="N485">
        <f t="shared" si="79"/>
        <v>1.0040725043262069</v>
      </c>
    </row>
    <row r="486" spans="1:14" x14ac:dyDescent="0.3">
      <c r="A486" s="1">
        <v>39399</v>
      </c>
      <c r="B486">
        <v>54.05</v>
      </c>
      <c r="D486">
        <f t="shared" si="70"/>
        <v>2</v>
      </c>
      <c r="E486" s="1">
        <f t="shared" si="71"/>
        <v>39392</v>
      </c>
      <c r="F486" s="1">
        <f t="shared" si="72"/>
        <v>39391</v>
      </c>
      <c r="G486" s="1">
        <f t="shared" si="73"/>
        <v>39390</v>
      </c>
      <c r="H486" s="1">
        <f t="shared" si="74"/>
        <v>39389</v>
      </c>
      <c r="I486" s="2">
        <f t="shared" si="75"/>
        <v>51.125</v>
      </c>
      <c r="K486" s="2">
        <f t="shared" si="76"/>
        <v>0</v>
      </c>
      <c r="L486" s="2">
        <f t="shared" si="77"/>
        <v>0</v>
      </c>
      <c r="M486" s="2">
        <f t="shared" si="78"/>
        <v>1</v>
      </c>
      <c r="N486">
        <f t="shared" si="79"/>
        <v>5.5635929722251394</v>
      </c>
    </row>
    <row r="487" spans="1:14" x14ac:dyDescent="0.3">
      <c r="A487" s="1">
        <v>39400</v>
      </c>
      <c r="B487">
        <v>52.95</v>
      </c>
      <c r="D487">
        <f t="shared" si="70"/>
        <v>3</v>
      </c>
      <c r="E487" s="1">
        <f t="shared" si="71"/>
        <v>39393</v>
      </c>
      <c r="F487" s="1">
        <f t="shared" si="72"/>
        <v>39392</v>
      </c>
      <c r="G487" s="1">
        <f t="shared" si="73"/>
        <v>39391</v>
      </c>
      <c r="H487" s="1">
        <f t="shared" si="74"/>
        <v>39390</v>
      </c>
      <c r="I487" s="2">
        <f t="shared" si="75"/>
        <v>51.475000000000001</v>
      </c>
      <c r="K487" s="2">
        <f t="shared" si="76"/>
        <v>0</v>
      </c>
      <c r="L487" s="2">
        <f t="shared" si="77"/>
        <v>0</v>
      </c>
      <c r="M487" s="2">
        <f t="shared" si="78"/>
        <v>1</v>
      </c>
      <c r="N487">
        <f t="shared" si="79"/>
        <v>2.8251819133562424</v>
      </c>
    </row>
    <row r="488" spans="1:14" x14ac:dyDescent="0.3">
      <c r="A488" s="1">
        <v>39401</v>
      </c>
      <c r="B488">
        <v>52.8</v>
      </c>
      <c r="D488">
        <f t="shared" si="70"/>
        <v>4</v>
      </c>
      <c r="E488" s="1">
        <f t="shared" si="71"/>
        <v>39394</v>
      </c>
      <c r="F488" s="1">
        <f t="shared" si="72"/>
        <v>39393</v>
      </c>
      <c r="G488" s="1">
        <f t="shared" si="73"/>
        <v>39392</v>
      </c>
      <c r="H488" s="1">
        <f t="shared" si="74"/>
        <v>39391</v>
      </c>
      <c r="I488" s="2">
        <f t="shared" si="75"/>
        <v>51.475000000000001</v>
      </c>
      <c r="K488" s="2">
        <f t="shared" si="76"/>
        <v>0</v>
      </c>
      <c r="L488" s="2">
        <f t="shared" si="77"/>
        <v>0</v>
      </c>
      <c r="M488" s="2">
        <f t="shared" si="78"/>
        <v>1</v>
      </c>
      <c r="N488">
        <f t="shared" si="79"/>
        <v>2.5414937798362551</v>
      </c>
    </row>
    <row r="489" spans="1:14" x14ac:dyDescent="0.3">
      <c r="A489" s="1">
        <v>39402</v>
      </c>
      <c r="B489">
        <v>52.524999999999999</v>
      </c>
      <c r="D489">
        <f t="shared" si="70"/>
        <v>5</v>
      </c>
      <c r="E489" s="1">
        <f t="shared" si="71"/>
        <v>39395</v>
      </c>
      <c r="F489" s="1">
        <f t="shared" si="72"/>
        <v>39394</v>
      </c>
      <c r="G489" s="1">
        <f t="shared" si="73"/>
        <v>39393</v>
      </c>
      <c r="H489" s="1">
        <f t="shared" si="74"/>
        <v>39392</v>
      </c>
      <c r="I489" s="2">
        <f t="shared" si="75"/>
        <v>53.9</v>
      </c>
      <c r="K489" s="2">
        <f t="shared" si="76"/>
        <v>0</v>
      </c>
      <c r="L489" s="2">
        <f t="shared" si="77"/>
        <v>0</v>
      </c>
      <c r="M489" s="2">
        <f t="shared" si="78"/>
        <v>1</v>
      </c>
      <c r="N489">
        <f t="shared" si="79"/>
        <v>-2.584123118388733</v>
      </c>
    </row>
    <row r="490" spans="1:14" x14ac:dyDescent="0.3">
      <c r="A490" s="1">
        <v>39405</v>
      </c>
      <c r="B490">
        <v>52</v>
      </c>
      <c r="D490">
        <f t="shared" si="70"/>
        <v>1</v>
      </c>
      <c r="E490" s="1">
        <f t="shared" si="71"/>
        <v>39398</v>
      </c>
      <c r="F490" s="1">
        <f t="shared" si="72"/>
        <v>39397</v>
      </c>
      <c r="G490" s="1">
        <f t="shared" si="73"/>
        <v>39396</v>
      </c>
      <c r="H490" s="1">
        <f t="shared" si="74"/>
        <v>39395</v>
      </c>
      <c r="I490" s="2">
        <f t="shared" si="75"/>
        <v>52.55</v>
      </c>
      <c r="K490" s="2">
        <f t="shared" si="76"/>
        <v>0</v>
      </c>
      <c r="L490" s="2">
        <f t="shared" si="77"/>
        <v>0</v>
      </c>
      <c r="M490" s="2">
        <f t="shared" si="78"/>
        <v>1</v>
      </c>
      <c r="N490">
        <f t="shared" si="79"/>
        <v>-1.0521378741532761</v>
      </c>
    </row>
    <row r="491" spans="1:14" x14ac:dyDescent="0.3">
      <c r="A491" s="1">
        <v>39406</v>
      </c>
      <c r="B491">
        <v>54.825000000000003</v>
      </c>
      <c r="D491">
        <f t="shared" si="70"/>
        <v>2</v>
      </c>
      <c r="E491" s="1">
        <f t="shared" si="71"/>
        <v>39399</v>
      </c>
      <c r="F491" s="1">
        <f t="shared" si="72"/>
        <v>39398</v>
      </c>
      <c r="G491" s="1">
        <f t="shared" si="73"/>
        <v>39397</v>
      </c>
      <c r="H491" s="1">
        <f t="shared" si="74"/>
        <v>39396</v>
      </c>
      <c r="I491" s="2">
        <f t="shared" si="75"/>
        <v>54.05</v>
      </c>
      <c r="K491" s="2">
        <f t="shared" si="76"/>
        <v>0</v>
      </c>
      <c r="L491" s="2">
        <f t="shared" si="77"/>
        <v>0</v>
      </c>
      <c r="M491" s="2">
        <f t="shared" si="78"/>
        <v>1</v>
      </c>
      <c r="N491">
        <f t="shared" si="79"/>
        <v>1.4236750218734759</v>
      </c>
    </row>
    <row r="492" spans="1:14" x14ac:dyDescent="0.3">
      <c r="A492" s="1">
        <v>39407</v>
      </c>
      <c r="B492">
        <v>55.75</v>
      </c>
      <c r="D492">
        <f t="shared" si="70"/>
        <v>3</v>
      </c>
      <c r="E492" s="1">
        <f t="shared" si="71"/>
        <v>39400</v>
      </c>
      <c r="F492" s="1">
        <f t="shared" si="72"/>
        <v>39399</v>
      </c>
      <c r="G492" s="1">
        <f t="shared" si="73"/>
        <v>39398</v>
      </c>
      <c r="H492" s="1">
        <f t="shared" si="74"/>
        <v>39397</v>
      </c>
      <c r="I492" s="2">
        <f t="shared" si="75"/>
        <v>52.95</v>
      </c>
      <c r="K492" s="2">
        <f t="shared" si="76"/>
        <v>0</v>
      </c>
      <c r="L492" s="2">
        <f t="shared" si="77"/>
        <v>0</v>
      </c>
      <c r="M492" s="2">
        <f t="shared" si="78"/>
        <v>1</v>
      </c>
      <c r="N492">
        <f t="shared" si="79"/>
        <v>5.152933829281265</v>
      </c>
    </row>
    <row r="493" spans="1:14" x14ac:dyDescent="0.3">
      <c r="A493" s="1">
        <v>39409</v>
      </c>
      <c r="B493">
        <v>55.6</v>
      </c>
      <c r="D493">
        <f t="shared" si="70"/>
        <v>5</v>
      </c>
      <c r="E493" s="1">
        <f t="shared" si="71"/>
        <v>39402</v>
      </c>
      <c r="F493" s="1">
        <f t="shared" si="72"/>
        <v>39401</v>
      </c>
      <c r="G493" s="1">
        <f t="shared" si="73"/>
        <v>39400</v>
      </c>
      <c r="H493" s="1">
        <f t="shared" si="74"/>
        <v>39399</v>
      </c>
      <c r="I493" s="2">
        <f t="shared" si="75"/>
        <v>52.524999999999999</v>
      </c>
      <c r="K493" s="2">
        <f t="shared" si="76"/>
        <v>0</v>
      </c>
      <c r="L493" s="2">
        <f t="shared" si="77"/>
        <v>0</v>
      </c>
      <c r="M493" s="2">
        <f t="shared" si="78"/>
        <v>1</v>
      </c>
      <c r="N493">
        <f t="shared" si="79"/>
        <v>5.6893954525472523</v>
      </c>
    </row>
    <row r="494" spans="1:14" x14ac:dyDescent="0.3">
      <c r="A494" s="1">
        <v>39412</v>
      </c>
      <c r="B494">
        <v>55.6</v>
      </c>
      <c r="D494">
        <f t="shared" si="70"/>
        <v>1</v>
      </c>
      <c r="E494" s="1">
        <f t="shared" si="71"/>
        <v>39405</v>
      </c>
      <c r="F494" s="1">
        <f t="shared" si="72"/>
        <v>39404</v>
      </c>
      <c r="G494" s="1">
        <f t="shared" si="73"/>
        <v>39403</v>
      </c>
      <c r="H494" s="1">
        <f t="shared" si="74"/>
        <v>39402</v>
      </c>
      <c r="I494" s="2">
        <f t="shared" si="75"/>
        <v>52</v>
      </c>
      <c r="K494" s="2">
        <f t="shared" si="76"/>
        <v>0</v>
      </c>
      <c r="L494" s="2">
        <f t="shared" si="77"/>
        <v>0</v>
      </c>
      <c r="M494" s="2">
        <f t="shared" si="78"/>
        <v>1</v>
      </c>
      <c r="N494">
        <f t="shared" si="79"/>
        <v>6.6939482675109314</v>
      </c>
    </row>
    <row r="495" spans="1:14" x14ac:dyDescent="0.3">
      <c r="A495" s="1">
        <v>39413</v>
      </c>
      <c r="B495">
        <v>54.55</v>
      </c>
      <c r="D495">
        <f t="shared" si="70"/>
        <v>2</v>
      </c>
      <c r="E495" s="1">
        <f t="shared" si="71"/>
        <v>39406</v>
      </c>
      <c r="F495" s="1">
        <f t="shared" si="72"/>
        <v>39405</v>
      </c>
      <c r="G495" s="1">
        <f t="shared" si="73"/>
        <v>39404</v>
      </c>
      <c r="H495" s="1">
        <f t="shared" si="74"/>
        <v>39403</v>
      </c>
      <c r="I495" s="2">
        <f t="shared" si="75"/>
        <v>54.825000000000003</v>
      </c>
      <c r="K495" s="2">
        <f t="shared" si="76"/>
        <v>0</v>
      </c>
      <c r="L495" s="2">
        <f t="shared" si="77"/>
        <v>0</v>
      </c>
      <c r="M495" s="2">
        <f t="shared" si="78"/>
        <v>1</v>
      </c>
      <c r="N495">
        <f t="shared" si="79"/>
        <v>-0.50285820248722213</v>
      </c>
    </row>
    <row r="496" spans="1:14" x14ac:dyDescent="0.3">
      <c r="A496" s="1">
        <v>39414</v>
      </c>
      <c r="B496">
        <v>54.875</v>
      </c>
      <c r="D496">
        <f t="shared" si="70"/>
        <v>3</v>
      </c>
      <c r="E496" s="1">
        <f t="shared" si="71"/>
        <v>39407</v>
      </c>
      <c r="F496" s="1">
        <f t="shared" si="72"/>
        <v>39406</v>
      </c>
      <c r="G496" s="1">
        <f t="shared" si="73"/>
        <v>39405</v>
      </c>
      <c r="H496" s="1">
        <f t="shared" si="74"/>
        <v>39404</v>
      </c>
      <c r="I496" s="2">
        <f t="shared" si="75"/>
        <v>55.75</v>
      </c>
      <c r="K496" s="2">
        <f t="shared" si="76"/>
        <v>0</v>
      </c>
      <c r="L496" s="2">
        <f t="shared" si="77"/>
        <v>0</v>
      </c>
      <c r="M496" s="2">
        <f t="shared" si="78"/>
        <v>1</v>
      </c>
      <c r="N496">
        <f t="shared" si="79"/>
        <v>-1.5819538944892766</v>
      </c>
    </row>
    <row r="497" spans="1:14" x14ac:dyDescent="0.3">
      <c r="A497" s="1">
        <v>39415</v>
      </c>
      <c r="B497">
        <v>54.774999999999999</v>
      </c>
      <c r="D497">
        <f t="shared" si="70"/>
        <v>4</v>
      </c>
      <c r="E497" s="1">
        <f t="shared" si="71"/>
        <v>39408</v>
      </c>
      <c r="F497" s="1">
        <f t="shared" si="72"/>
        <v>39407</v>
      </c>
      <c r="G497" s="1">
        <f t="shared" si="73"/>
        <v>39406</v>
      </c>
      <c r="H497" s="1">
        <f t="shared" si="74"/>
        <v>39405</v>
      </c>
      <c r="I497" s="2">
        <f t="shared" si="75"/>
        <v>55.75</v>
      </c>
      <c r="K497" s="2">
        <f t="shared" si="76"/>
        <v>0</v>
      </c>
      <c r="L497" s="2">
        <f t="shared" si="77"/>
        <v>0</v>
      </c>
      <c r="M497" s="2">
        <f t="shared" si="78"/>
        <v>1</v>
      </c>
      <c r="N497">
        <f t="shared" si="79"/>
        <v>-1.7643524858697925</v>
      </c>
    </row>
    <row r="498" spans="1:14" x14ac:dyDescent="0.3">
      <c r="A498" s="1">
        <v>39416</v>
      </c>
      <c r="B498">
        <v>54.9</v>
      </c>
      <c r="D498">
        <f t="shared" si="70"/>
        <v>5</v>
      </c>
      <c r="E498" s="1">
        <f t="shared" si="71"/>
        <v>39409</v>
      </c>
      <c r="F498" s="1">
        <f t="shared" si="72"/>
        <v>39408</v>
      </c>
      <c r="G498" s="1">
        <f t="shared" si="73"/>
        <v>39407</v>
      </c>
      <c r="H498" s="1">
        <f t="shared" si="74"/>
        <v>39406</v>
      </c>
      <c r="I498" s="2">
        <f t="shared" si="75"/>
        <v>55.6</v>
      </c>
      <c r="K498" s="2">
        <f t="shared" si="76"/>
        <v>0</v>
      </c>
      <c r="L498" s="2">
        <f t="shared" si="77"/>
        <v>0</v>
      </c>
      <c r="M498" s="2">
        <f t="shared" si="78"/>
        <v>1</v>
      </c>
      <c r="N498">
        <f t="shared" si="79"/>
        <v>-1.2669852741051777</v>
      </c>
    </row>
    <row r="499" spans="1:14" x14ac:dyDescent="0.3">
      <c r="A499" s="1">
        <v>39419</v>
      </c>
      <c r="B499">
        <v>54.7</v>
      </c>
      <c r="D499">
        <f t="shared" si="70"/>
        <v>1</v>
      </c>
      <c r="E499" s="1">
        <f t="shared" si="71"/>
        <v>39412</v>
      </c>
      <c r="F499" s="1">
        <f t="shared" si="72"/>
        <v>39411</v>
      </c>
      <c r="G499" s="1">
        <f t="shared" si="73"/>
        <v>39410</v>
      </c>
      <c r="H499" s="1">
        <f t="shared" si="74"/>
        <v>39409</v>
      </c>
      <c r="I499" s="2">
        <f t="shared" si="75"/>
        <v>55.6</v>
      </c>
      <c r="K499" s="2">
        <f t="shared" si="76"/>
        <v>0</v>
      </c>
      <c r="L499" s="2">
        <f t="shared" si="77"/>
        <v>0</v>
      </c>
      <c r="M499" s="2">
        <f t="shared" si="78"/>
        <v>1</v>
      </c>
      <c r="N499">
        <f t="shared" si="79"/>
        <v>-1.6319491828601183</v>
      </c>
    </row>
    <row r="500" spans="1:14" x14ac:dyDescent="0.3">
      <c r="A500" s="1">
        <v>39420</v>
      </c>
      <c r="B500">
        <v>54.3</v>
      </c>
      <c r="D500">
        <f t="shared" si="70"/>
        <v>2</v>
      </c>
      <c r="E500" s="1">
        <f t="shared" si="71"/>
        <v>39413</v>
      </c>
      <c r="F500" s="1">
        <f t="shared" si="72"/>
        <v>39412</v>
      </c>
      <c r="G500" s="1">
        <f t="shared" si="73"/>
        <v>39411</v>
      </c>
      <c r="H500" s="1">
        <f t="shared" si="74"/>
        <v>39410</v>
      </c>
      <c r="I500" s="2">
        <f t="shared" si="75"/>
        <v>54.55</v>
      </c>
      <c r="K500" s="2">
        <f t="shared" si="76"/>
        <v>0</v>
      </c>
      <c r="L500" s="2">
        <f t="shared" si="77"/>
        <v>0</v>
      </c>
      <c r="M500" s="2">
        <f t="shared" si="78"/>
        <v>1</v>
      </c>
      <c r="N500">
        <f t="shared" si="79"/>
        <v>-0.45934853391900948</v>
      </c>
    </row>
    <row r="501" spans="1:14" x14ac:dyDescent="0.3">
      <c r="A501" s="1">
        <v>39421</v>
      </c>
      <c r="B501">
        <v>55.375</v>
      </c>
      <c r="D501">
        <f t="shared" si="70"/>
        <v>3</v>
      </c>
      <c r="E501" s="1">
        <f t="shared" si="71"/>
        <v>39414</v>
      </c>
      <c r="F501" s="1">
        <f t="shared" si="72"/>
        <v>39413</v>
      </c>
      <c r="G501" s="1">
        <f t="shared" si="73"/>
        <v>39412</v>
      </c>
      <c r="H501" s="1">
        <f t="shared" si="74"/>
        <v>39411</v>
      </c>
      <c r="I501" s="2">
        <f t="shared" si="75"/>
        <v>54.875</v>
      </c>
      <c r="K501" s="2">
        <f t="shared" si="76"/>
        <v>0</v>
      </c>
      <c r="L501" s="2">
        <f t="shared" si="77"/>
        <v>0</v>
      </c>
      <c r="M501" s="2">
        <f t="shared" si="78"/>
        <v>1</v>
      </c>
      <c r="N501">
        <f t="shared" si="79"/>
        <v>0.90703569699642794</v>
      </c>
    </row>
    <row r="502" spans="1:14" x14ac:dyDescent="0.3">
      <c r="A502" s="1">
        <v>39422</v>
      </c>
      <c r="B502">
        <v>55.15</v>
      </c>
      <c r="D502">
        <f t="shared" si="70"/>
        <v>4</v>
      </c>
      <c r="E502" s="1">
        <f t="shared" si="71"/>
        <v>39415</v>
      </c>
      <c r="F502" s="1">
        <f t="shared" si="72"/>
        <v>39414</v>
      </c>
      <c r="G502" s="1">
        <f t="shared" si="73"/>
        <v>39413</v>
      </c>
      <c r="H502" s="1">
        <f t="shared" si="74"/>
        <v>39412</v>
      </c>
      <c r="I502" s="2">
        <f t="shared" si="75"/>
        <v>54.774999999999999</v>
      </c>
      <c r="K502" s="2">
        <f t="shared" si="76"/>
        <v>0</v>
      </c>
      <c r="L502" s="2">
        <f t="shared" si="77"/>
        <v>0</v>
      </c>
      <c r="M502" s="2">
        <f t="shared" si="78"/>
        <v>1</v>
      </c>
      <c r="N502">
        <f t="shared" si="79"/>
        <v>0.68228602179813624</v>
      </c>
    </row>
    <row r="503" spans="1:14" x14ac:dyDescent="0.3">
      <c r="A503" s="1">
        <v>39423</v>
      </c>
      <c r="B503">
        <v>55.475000000000001</v>
      </c>
      <c r="C503">
        <v>61.7</v>
      </c>
      <c r="D503">
        <f t="shared" si="70"/>
        <v>5</v>
      </c>
      <c r="E503" s="1">
        <f t="shared" si="71"/>
        <v>39416</v>
      </c>
      <c r="F503" s="1">
        <f t="shared" si="72"/>
        <v>39415</v>
      </c>
      <c r="G503" s="1">
        <f t="shared" si="73"/>
        <v>39414</v>
      </c>
      <c r="H503" s="1">
        <f t="shared" si="74"/>
        <v>39413</v>
      </c>
      <c r="I503" s="2">
        <f t="shared" si="75"/>
        <v>54.9</v>
      </c>
      <c r="K503" s="2">
        <f t="shared" si="76"/>
        <v>0</v>
      </c>
      <c r="L503" s="2">
        <f t="shared" si="77"/>
        <v>0</v>
      </c>
      <c r="M503" s="2">
        <f t="shared" si="78"/>
        <v>1</v>
      </c>
      <c r="N503">
        <f t="shared" si="79"/>
        <v>1.0419120303172809</v>
      </c>
    </row>
    <row r="504" spans="1:14" x14ac:dyDescent="0.3">
      <c r="A504" s="1">
        <v>39426</v>
      </c>
      <c r="B504">
        <v>63.35</v>
      </c>
      <c r="D504">
        <f t="shared" si="70"/>
        <v>1</v>
      </c>
      <c r="E504" s="1">
        <f t="shared" si="71"/>
        <v>39419</v>
      </c>
      <c r="F504" s="1">
        <f t="shared" si="72"/>
        <v>39418</v>
      </c>
      <c r="G504" s="1">
        <f t="shared" si="73"/>
        <v>39417</v>
      </c>
      <c r="H504" s="1">
        <f t="shared" si="74"/>
        <v>39416</v>
      </c>
      <c r="I504" s="2">
        <f t="shared" si="75"/>
        <v>54.7</v>
      </c>
      <c r="J504">
        <v>61.7</v>
      </c>
      <c r="K504" s="2">
        <f t="shared" si="76"/>
        <v>61.7</v>
      </c>
      <c r="L504" s="2">
        <f t="shared" si="77"/>
        <v>55.475000000000001</v>
      </c>
      <c r="M504" s="2">
        <f t="shared" si="78"/>
        <v>0.89910858995137766</v>
      </c>
      <c r="N504">
        <f t="shared" si="79"/>
        <v>4.0459735246527968</v>
      </c>
    </row>
    <row r="505" spans="1:14" x14ac:dyDescent="0.3">
      <c r="A505" s="1">
        <v>39427</v>
      </c>
      <c r="B505">
        <v>63.024999999999999</v>
      </c>
      <c r="D505">
        <f t="shared" si="70"/>
        <v>2</v>
      </c>
      <c r="E505" s="1">
        <f t="shared" si="71"/>
        <v>39420</v>
      </c>
      <c r="F505" s="1">
        <f t="shared" si="72"/>
        <v>39419</v>
      </c>
      <c r="G505" s="1">
        <f t="shared" si="73"/>
        <v>39418</v>
      </c>
      <c r="H505" s="1">
        <f t="shared" si="74"/>
        <v>39417</v>
      </c>
      <c r="I505" s="2">
        <f t="shared" si="75"/>
        <v>54.3</v>
      </c>
      <c r="K505" s="2">
        <f t="shared" si="76"/>
        <v>61.7</v>
      </c>
      <c r="L505" s="2">
        <f t="shared" si="77"/>
        <v>55.475000000000001</v>
      </c>
      <c r="M505" s="2">
        <f t="shared" si="78"/>
        <v>0.89910858995137766</v>
      </c>
      <c r="N505">
        <f t="shared" si="79"/>
        <v>4.2655784041409275</v>
      </c>
    </row>
    <row r="506" spans="1:14" x14ac:dyDescent="0.3">
      <c r="A506" s="1">
        <v>39428</v>
      </c>
      <c r="B506">
        <v>61.75</v>
      </c>
      <c r="D506">
        <f t="shared" si="70"/>
        <v>3</v>
      </c>
      <c r="E506" s="1">
        <f t="shared" si="71"/>
        <v>39421</v>
      </c>
      <c r="F506" s="1">
        <f t="shared" si="72"/>
        <v>39420</v>
      </c>
      <c r="G506" s="1">
        <f t="shared" si="73"/>
        <v>39419</v>
      </c>
      <c r="H506" s="1">
        <f t="shared" si="74"/>
        <v>39418</v>
      </c>
      <c r="I506" s="2">
        <f t="shared" si="75"/>
        <v>55.375</v>
      </c>
      <c r="K506" s="2">
        <f t="shared" si="76"/>
        <v>61.7</v>
      </c>
      <c r="L506" s="2">
        <f t="shared" si="77"/>
        <v>55.475000000000001</v>
      </c>
      <c r="M506" s="2">
        <f t="shared" si="78"/>
        <v>0.89910858995137766</v>
      </c>
      <c r="N506">
        <f t="shared" si="79"/>
        <v>0.26142850501023546</v>
      </c>
    </row>
    <row r="507" spans="1:14" x14ac:dyDescent="0.3">
      <c r="A507" s="1">
        <v>39429</v>
      </c>
      <c r="B507">
        <v>61.424999999999997</v>
      </c>
      <c r="D507">
        <f t="shared" si="70"/>
        <v>4</v>
      </c>
      <c r="E507" s="1">
        <f t="shared" si="71"/>
        <v>39422</v>
      </c>
      <c r="F507" s="1">
        <f t="shared" si="72"/>
        <v>39421</v>
      </c>
      <c r="G507" s="1">
        <f t="shared" si="73"/>
        <v>39420</v>
      </c>
      <c r="H507" s="1">
        <f t="shared" si="74"/>
        <v>39419</v>
      </c>
      <c r="I507" s="2">
        <f t="shared" si="75"/>
        <v>55.15</v>
      </c>
      <c r="K507" s="2">
        <f t="shared" si="76"/>
        <v>61.7</v>
      </c>
      <c r="L507" s="2">
        <f t="shared" si="77"/>
        <v>55.475000000000001</v>
      </c>
      <c r="M507" s="2">
        <f t="shared" si="78"/>
        <v>0.89910858995137766</v>
      </c>
      <c r="N507">
        <f t="shared" si="79"/>
        <v>0.14087106150468548</v>
      </c>
    </row>
    <row r="508" spans="1:14" x14ac:dyDescent="0.3">
      <c r="A508" s="1">
        <v>39430</v>
      </c>
      <c r="B508">
        <v>60.174999999999997</v>
      </c>
      <c r="D508">
        <f t="shared" si="70"/>
        <v>5</v>
      </c>
      <c r="E508" s="1">
        <f t="shared" si="71"/>
        <v>39423</v>
      </c>
      <c r="F508" s="1">
        <f t="shared" si="72"/>
        <v>39422</v>
      </c>
      <c r="G508" s="1">
        <f t="shared" si="73"/>
        <v>39421</v>
      </c>
      <c r="H508" s="1">
        <f t="shared" si="74"/>
        <v>39420</v>
      </c>
      <c r="I508" s="2">
        <f t="shared" si="75"/>
        <v>55.475000000000001</v>
      </c>
      <c r="K508" s="2">
        <f t="shared" si="76"/>
        <v>61.7</v>
      </c>
      <c r="L508" s="2">
        <f t="shared" si="77"/>
        <v>55.475000000000001</v>
      </c>
      <c r="M508" s="2">
        <f t="shared" si="78"/>
        <v>0.89910858995137766</v>
      </c>
      <c r="N508">
        <f t="shared" si="79"/>
        <v>-2.5026947242206599</v>
      </c>
    </row>
    <row r="509" spans="1:14" x14ac:dyDescent="0.3">
      <c r="A509" s="1">
        <v>39433</v>
      </c>
      <c r="B509">
        <v>59.25</v>
      </c>
      <c r="D509">
        <f t="shared" si="70"/>
        <v>1</v>
      </c>
      <c r="E509" s="1">
        <f t="shared" si="71"/>
        <v>39426</v>
      </c>
      <c r="F509" s="1">
        <f t="shared" si="72"/>
        <v>39425</v>
      </c>
      <c r="G509" s="1">
        <f t="shared" si="73"/>
        <v>39424</v>
      </c>
      <c r="H509" s="1">
        <f t="shared" si="74"/>
        <v>39423</v>
      </c>
      <c r="I509" s="2">
        <f t="shared" si="75"/>
        <v>63.35</v>
      </c>
      <c r="K509" s="2">
        <f t="shared" si="76"/>
        <v>0</v>
      </c>
      <c r="L509" s="2">
        <f t="shared" si="77"/>
        <v>0</v>
      </c>
      <c r="M509" s="2">
        <f t="shared" si="78"/>
        <v>1</v>
      </c>
      <c r="N509">
        <f t="shared" si="79"/>
        <v>-6.6909126751907477</v>
      </c>
    </row>
    <row r="510" spans="1:14" x14ac:dyDescent="0.3">
      <c r="A510" s="1">
        <v>39434</v>
      </c>
      <c r="B510">
        <v>59.825000000000003</v>
      </c>
      <c r="D510">
        <f t="shared" si="70"/>
        <v>2</v>
      </c>
      <c r="E510" s="1">
        <f t="shared" si="71"/>
        <v>39427</v>
      </c>
      <c r="F510" s="1">
        <f t="shared" si="72"/>
        <v>39426</v>
      </c>
      <c r="G510" s="1">
        <f t="shared" si="73"/>
        <v>39425</v>
      </c>
      <c r="H510" s="1">
        <f t="shared" si="74"/>
        <v>39424</v>
      </c>
      <c r="I510" s="2">
        <f t="shared" si="75"/>
        <v>63.024999999999999</v>
      </c>
      <c r="K510" s="2">
        <f t="shared" si="76"/>
        <v>0</v>
      </c>
      <c r="L510" s="2">
        <f t="shared" si="77"/>
        <v>0</v>
      </c>
      <c r="M510" s="2">
        <f t="shared" si="78"/>
        <v>1</v>
      </c>
      <c r="N510">
        <f t="shared" si="79"/>
        <v>-5.2107839279546475</v>
      </c>
    </row>
    <row r="511" spans="1:14" x14ac:dyDescent="0.3">
      <c r="A511" s="1">
        <v>39435</v>
      </c>
      <c r="B511">
        <v>60.1</v>
      </c>
      <c r="D511">
        <f t="shared" si="70"/>
        <v>3</v>
      </c>
      <c r="E511" s="1">
        <f t="shared" si="71"/>
        <v>39428</v>
      </c>
      <c r="F511" s="1">
        <f t="shared" si="72"/>
        <v>39427</v>
      </c>
      <c r="G511" s="1">
        <f t="shared" si="73"/>
        <v>39426</v>
      </c>
      <c r="H511" s="1">
        <f t="shared" si="74"/>
        <v>39425</v>
      </c>
      <c r="I511" s="2">
        <f t="shared" si="75"/>
        <v>61.75</v>
      </c>
      <c r="K511" s="2">
        <f t="shared" si="76"/>
        <v>0</v>
      </c>
      <c r="L511" s="2">
        <f t="shared" si="77"/>
        <v>0</v>
      </c>
      <c r="M511" s="2">
        <f t="shared" si="78"/>
        <v>1</v>
      </c>
      <c r="N511">
        <f t="shared" si="79"/>
        <v>-2.7084133966924644</v>
      </c>
    </row>
    <row r="512" spans="1:14" x14ac:dyDescent="0.3">
      <c r="A512" s="1">
        <v>39436</v>
      </c>
      <c r="B512">
        <v>59.9</v>
      </c>
      <c r="D512">
        <f t="shared" si="70"/>
        <v>4</v>
      </c>
      <c r="E512" s="1">
        <f t="shared" si="71"/>
        <v>39429</v>
      </c>
      <c r="F512" s="1">
        <f t="shared" si="72"/>
        <v>39428</v>
      </c>
      <c r="G512" s="1">
        <f t="shared" si="73"/>
        <v>39427</v>
      </c>
      <c r="H512" s="1">
        <f t="shared" si="74"/>
        <v>39426</v>
      </c>
      <c r="I512" s="2">
        <f t="shared" si="75"/>
        <v>61.424999999999997</v>
      </c>
      <c r="K512" s="2">
        <f t="shared" si="76"/>
        <v>0</v>
      </c>
      <c r="L512" s="2">
        <f t="shared" si="77"/>
        <v>0</v>
      </c>
      <c r="M512" s="2">
        <f t="shared" si="78"/>
        <v>1</v>
      </c>
      <c r="N512">
        <f t="shared" si="79"/>
        <v>-2.5140413285839136</v>
      </c>
    </row>
    <row r="513" spans="1:14" x14ac:dyDescent="0.3">
      <c r="A513" s="1">
        <v>39437</v>
      </c>
      <c r="B513">
        <v>59.725000000000001</v>
      </c>
      <c r="D513">
        <f t="shared" si="70"/>
        <v>5</v>
      </c>
      <c r="E513" s="1">
        <f t="shared" si="71"/>
        <v>39430</v>
      </c>
      <c r="F513" s="1">
        <f t="shared" si="72"/>
        <v>39429</v>
      </c>
      <c r="G513" s="1">
        <f t="shared" si="73"/>
        <v>39428</v>
      </c>
      <c r="H513" s="1">
        <f t="shared" si="74"/>
        <v>39427</v>
      </c>
      <c r="I513" s="2">
        <f t="shared" si="75"/>
        <v>60.174999999999997</v>
      </c>
      <c r="K513" s="2">
        <f t="shared" si="76"/>
        <v>0</v>
      </c>
      <c r="L513" s="2">
        <f t="shared" si="77"/>
        <v>0</v>
      </c>
      <c r="M513" s="2">
        <f t="shared" si="78"/>
        <v>1</v>
      </c>
      <c r="N513">
        <f t="shared" si="79"/>
        <v>-0.75062904572623523</v>
      </c>
    </row>
    <row r="514" spans="1:14" x14ac:dyDescent="0.3">
      <c r="A514" s="1">
        <v>39440</v>
      </c>
      <c r="B514">
        <v>59.8</v>
      </c>
      <c r="D514">
        <f t="shared" si="70"/>
        <v>1</v>
      </c>
      <c r="E514" s="1">
        <f t="shared" si="71"/>
        <v>39433</v>
      </c>
      <c r="F514" s="1">
        <f t="shared" si="72"/>
        <v>39432</v>
      </c>
      <c r="G514" s="1">
        <f t="shared" si="73"/>
        <v>39431</v>
      </c>
      <c r="H514" s="1">
        <f t="shared" si="74"/>
        <v>39430</v>
      </c>
      <c r="I514" s="2">
        <f t="shared" si="75"/>
        <v>59.25</v>
      </c>
      <c r="K514" s="2">
        <f t="shared" si="76"/>
        <v>0</v>
      </c>
      <c r="L514" s="2">
        <f t="shared" si="77"/>
        <v>0</v>
      </c>
      <c r="M514" s="2">
        <f t="shared" si="78"/>
        <v>1</v>
      </c>
      <c r="N514">
        <f t="shared" si="79"/>
        <v>0.92398809413454608</v>
      </c>
    </row>
    <row r="515" spans="1:14" x14ac:dyDescent="0.3">
      <c r="A515" s="1">
        <v>39442</v>
      </c>
      <c r="B515">
        <v>59.975000000000001</v>
      </c>
      <c r="D515">
        <f t="shared" ref="D515:D578" si="80">WEEKDAY(A515,2)</f>
        <v>3</v>
      </c>
      <c r="E515" s="1">
        <f t="shared" si="71"/>
        <v>39435</v>
      </c>
      <c r="F515" s="1">
        <f t="shared" si="72"/>
        <v>39434</v>
      </c>
      <c r="G515" s="1">
        <f t="shared" si="73"/>
        <v>39433</v>
      </c>
      <c r="H515" s="1">
        <f t="shared" si="74"/>
        <v>39432</v>
      </c>
      <c r="I515" s="2">
        <f t="shared" si="75"/>
        <v>60.1</v>
      </c>
      <c r="K515" s="2">
        <f t="shared" si="76"/>
        <v>0</v>
      </c>
      <c r="L515" s="2">
        <f t="shared" si="77"/>
        <v>0</v>
      </c>
      <c r="M515" s="2">
        <f t="shared" si="78"/>
        <v>1</v>
      </c>
      <c r="N515">
        <f t="shared" si="79"/>
        <v>-0.20820328154036227</v>
      </c>
    </row>
    <row r="516" spans="1:14" x14ac:dyDescent="0.3">
      <c r="A516" s="1">
        <v>39443</v>
      </c>
      <c r="B516">
        <v>59.274999999999999</v>
      </c>
      <c r="D516">
        <f t="shared" si="80"/>
        <v>4</v>
      </c>
      <c r="E516" s="1">
        <f t="shared" si="71"/>
        <v>39436</v>
      </c>
      <c r="F516" s="1">
        <f t="shared" si="72"/>
        <v>39435</v>
      </c>
      <c r="G516" s="1">
        <f t="shared" si="73"/>
        <v>39434</v>
      </c>
      <c r="H516" s="1">
        <f t="shared" si="74"/>
        <v>39433</v>
      </c>
      <c r="I516" s="2">
        <f t="shared" si="75"/>
        <v>59.9</v>
      </c>
      <c r="K516" s="2">
        <f t="shared" si="76"/>
        <v>0</v>
      </c>
      <c r="L516" s="2">
        <f t="shared" si="77"/>
        <v>0</v>
      </c>
      <c r="M516" s="2">
        <f t="shared" si="78"/>
        <v>1</v>
      </c>
      <c r="N516">
        <f t="shared" si="79"/>
        <v>-1.0488873169934445</v>
      </c>
    </row>
    <row r="517" spans="1:14" x14ac:dyDescent="0.3">
      <c r="A517" s="1">
        <v>39444</v>
      </c>
      <c r="B517">
        <v>57.3</v>
      </c>
      <c r="D517">
        <f t="shared" si="80"/>
        <v>5</v>
      </c>
      <c r="E517" s="1">
        <f t="shared" si="71"/>
        <v>39437</v>
      </c>
      <c r="F517" s="1">
        <f t="shared" si="72"/>
        <v>39436</v>
      </c>
      <c r="G517" s="1">
        <f t="shared" si="73"/>
        <v>39435</v>
      </c>
      <c r="H517" s="1">
        <f t="shared" si="74"/>
        <v>39434</v>
      </c>
      <c r="I517" s="2">
        <f t="shared" si="75"/>
        <v>59.725000000000001</v>
      </c>
      <c r="K517" s="2">
        <f t="shared" si="76"/>
        <v>0</v>
      </c>
      <c r="L517" s="2">
        <f t="shared" si="77"/>
        <v>0</v>
      </c>
      <c r="M517" s="2">
        <f t="shared" si="78"/>
        <v>1</v>
      </c>
      <c r="N517">
        <f t="shared" si="79"/>
        <v>-4.1450069491179455</v>
      </c>
    </row>
    <row r="518" spans="1:14" x14ac:dyDescent="0.3">
      <c r="A518" s="1">
        <v>39447</v>
      </c>
      <c r="B518">
        <v>57.875</v>
      </c>
      <c r="D518">
        <f t="shared" si="80"/>
        <v>1</v>
      </c>
      <c r="E518" s="1">
        <f t="shared" si="71"/>
        <v>39440</v>
      </c>
      <c r="F518" s="1">
        <f t="shared" si="72"/>
        <v>39439</v>
      </c>
      <c r="G518" s="1">
        <f t="shared" si="73"/>
        <v>39438</v>
      </c>
      <c r="H518" s="1">
        <f t="shared" si="74"/>
        <v>39437</v>
      </c>
      <c r="I518" s="2">
        <f t="shared" si="75"/>
        <v>59.8</v>
      </c>
      <c r="K518" s="2">
        <f t="shared" si="76"/>
        <v>0</v>
      </c>
      <c r="L518" s="2">
        <f t="shared" si="77"/>
        <v>0</v>
      </c>
      <c r="M518" s="2">
        <f t="shared" si="78"/>
        <v>1</v>
      </c>
      <c r="N518">
        <f t="shared" si="79"/>
        <v>-3.2720148550187913</v>
      </c>
    </row>
    <row r="519" spans="1:14" x14ac:dyDescent="0.3">
      <c r="A519" s="1">
        <v>39449</v>
      </c>
      <c r="B519">
        <v>57.174999999999997</v>
      </c>
      <c r="D519">
        <f t="shared" si="80"/>
        <v>3</v>
      </c>
      <c r="E519" s="1">
        <f t="shared" si="71"/>
        <v>39442</v>
      </c>
      <c r="F519" s="1">
        <f t="shared" si="72"/>
        <v>39441</v>
      </c>
      <c r="G519" s="1">
        <f t="shared" si="73"/>
        <v>39440</v>
      </c>
      <c r="H519" s="1">
        <f t="shared" si="74"/>
        <v>39439</v>
      </c>
      <c r="I519" s="2">
        <f t="shared" si="75"/>
        <v>59.975000000000001</v>
      </c>
      <c r="K519" s="2">
        <f t="shared" si="76"/>
        <v>0</v>
      </c>
      <c r="L519" s="2">
        <f t="shared" si="77"/>
        <v>0</v>
      </c>
      <c r="M519" s="2">
        <f t="shared" si="78"/>
        <v>1</v>
      </c>
      <c r="N519">
        <f t="shared" si="79"/>
        <v>-4.7811068816913549</v>
      </c>
    </row>
    <row r="520" spans="1:14" x14ac:dyDescent="0.3">
      <c r="A520" s="1">
        <v>39450</v>
      </c>
      <c r="B520">
        <v>56.475000000000001</v>
      </c>
      <c r="D520">
        <f t="shared" si="80"/>
        <v>4</v>
      </c>
      <c r="E520" s="1">
        <f t="shared" ref="E520:E583" si="81">A520-7</f>
        <v>39443</v>
      </c>
      <c r="F520" s="1">
        <f t="shared" ref="F520:F583" si="82">E520-1</f>
        <v>39442</v>
      </c>
      <c r="G520" s="1">
        <f t="shared" ref="G520:G583" si="83">E520-2</f>
        <v>39441</v>
      </c>
      <c r="H520" s="1">
        <f t="shared" ref="H520:H583" si="84">E520-3</f>
        <v>39440</v>
      </c>
      <c r="I520" s="2">
        <f t="shared" si="75"/>
        <v>59.274999999999999</v>
      </c>
      <c r="K520" s="2">
        <f t="shared" si="76"/>
        <v>0</v>
      </c>
      <c r="L520" s="2">
        <f t="shared" si="77"/>
        <v>0</v>
      </c>
      <c r="M520" s="2">
        <f t="shared" si="78"/>
        <v>1</v>
      </c>
      <c r="N520">
        <f t="shared" si="79"/>
        <v>-4.8389569597402131</v>
      </c>
    </row>
    <row r="521" spans="1:14" x14ac:dyDescent="0.3">
      <c r="A521" s="1">
        <v>39451</v>
      </c>
      <c r="B521">
        <v>56.4</v>
      </c>
      <c r="D521">
        <f t="shared" si="80"/>
        <v>5</v>
      </c>
      <c r="E521" s="1">
        <f t="shared" si="81"/>
        <v>39444</v>
      </c>
      <c r="F521" s="1">
        <f t="shared" si="82"/>
        <v>39443</v>
      </c>
      <c r="G521" s="1">
        <f t="shared" si="83"/>
        <v>39442</v>
      </c>
      <c r="H521" s="1">
        <f t="shared" si="84"/>
        <v>39441</v>
      </c>
      <c r="I521" s="2">
        <f t="shared" ref="I521:I584" si="85">IF(SUMIFS($B$2:$B$3569,$A$2:$A$3569,"="&amp;E521)=0,IF(SUMIFS($B$2:$B$3569,$A$2:$A$3569,"="&amp;F521)=0,IF(SUMIFS($B$2:$B$3569,$A$2:$A$3569,"="&amp;G521)=0,SUMIFS($B$2:$B$3569,$A$2:$A$3569,"="&amp;H521),SUMIFS($B$2:$B$3569,$A$2:$A$3569,"="&amp;G521)),SUMIFS($B$2:$B$3569,$A$2:$A$3569,"="&amp;F521)),SUMIFS($B$2:$B$3569,$A$2:$A$3569,"="&amp;E521))</f>
        <v>57.3</v>
      </c>
      <c r="K521" s="2">
        <f t="shared" ref="K521:K584" si="86">SUMIFS($J$2:$J$3569,$A$2:$A$3569,"&gt;"&amp;E521,$A$2:$A$3569,"&lt;="&amp;A521)</f>
        <v>0</v>
      </c>
      <c r="L521" s="2">
        <f t="shared" ref="L521:L584" si="87">IF(K521&lt;&gt;0,LOOKUP(K521,C515:C521,B515:B521),0)</f>
        <v>0</v>
      </c>
      <c r="M521" s="2">
        <f t="shared" ref="M521:M584" si="88">IF(K521&lt;&gt;0,L521/K521,1)</f>
        <v>1</v>
      </c>
      <c r="N521">
        <f t="shared" ref="N521:N584" si="89">LN(B521*M521/I521)*100</f>
        <v>-1.5831465216680627</v>
      </c>
    </row>
    <row r="522" spans="1:14" x14ac:dyDescent="0.3">
      <c r="A522" s="1">
        <v>39454</v>
      </c>
      <c r="B522">
        <v>55.7</v>
      </c>
      <c r="D522">
        <f t="shared" si="80"/>
        <v>1</v>
      </c>
      <c r="E522" s="1">
        <f t="shared" si="81"/>
        <v>39447</v>
      </c>
      <c r="F522" s="1">
        <f t="shared" si="82"/>
        <v>39446</v>
      </c>
      <c r="G522" s="1">
        <f t="shared" si="83"/>
        <v>39445</v>
      </c>
      <c r="H522" s="1">
        <f t="shared" si="84"/>
        <v>39444</v>
      </c>
      <c r="I522" s="2">
        <f t="shared" si="85"/>
        <v>57.875</v>
      </c>
      <c r="K522" s="2">
        <f t="shared" si="86"/>
        <v>0</v>
      </c>
      <c r="L522" s="2">
        <f t="shared" si="87"/>
        <v>0</v>
      </c>
      <c r="M522" s="2">
        <f t="shared" si="88"/>
        <v>1</v>
      </c>
      <c r="N522">
        <f t="shared" si="89"/>
        <v>-3.8305365473159805</v>
      </c>
    </row>
    <row r="523" spans="1:14" x14ac:dyDescent="0.3">
      <c r="A523" s="1">
        <v>39455</v>
      </c>
      <c r="B523">
        <v>55.875</v>
      </c>
      <c r="D523">
        <f t="shared" si="80"/>
        <v>2</v>
      </c>
      <c r="E523" s="1">
        <f t="shared" si="81"/>
        <v>39448</v>
      </c>
      <c r="F523" s="1">
        <f t="shared" si="82"/>
        <v>39447</v>
      </c>
      <c r="G523" s="1">
        <f t="shared" si="83"/>
        <v>39446</v>
      </c>
      <c r="H523" s="1">
        <f t="shared" si="84"/>
        <v>39445</v>
      </c>
      <c r="I523" s="2">
        <f t="shared" si="85"/>
        <v>57.875</v>
      </c>
      <c r="K523" s="2">
        <f t="shared" si="86"/>
        <v>0</v>
      </c>
      <c r="L523" s="2">
        <f t="shared" si="87"/>
        <v>0</v>
      </c>
      <c r="M523" s="2">
        <f t="shared" si="88"/>
        <v>1</v>
      </c>
      <c r="N523">
        <f t="shared" si="89"/>
        <v>-3.5168459472665226</v>
      </c>
    </row>
    <row r="524" spans="1:14" x14ac:dyDescent="0.3">
      <c r="A524" s="1">
        <v>39456</v>
      </c>
      <c r="B524">
        <v>56.524999999999999</v>
      </c>
      <c r="D524">
        <f t="shared" si="80"/>
        <v>3</v>
      </c>
      <c r="E524" s="1">
        <f t="shared" si="81"/>
        <v>39449</v>
      </c>
      <c r="F524" s="1">
        <f t="shared" si="82"/>
        <v>39448</v>
      </c>
      <c r="G524" s="1">
        <f t="shared" si="83"/>
        <v>39447</v>
      </c>
      <c r="H524" s="1">
        <f t="shared" si="84"/>
        <v>39446</v>
      </c>
      <c r="I524" s="2">
        <f t="shared" si="85"/>
        <v>57.174999999999997</v>
      </c>
      <c r="K524" s="2">
        <f t="shared" si="86"/>
        <v>0</v>
      </c>
      <c r="L524" s="2">
        <f t="shared" si="87"/>
        <v>0</v>
      </c>
      <c r="M524" s="2">
        <f t="shared" si="88"/>
        <v>1</v>
      </c>
      <c r="N524">
        <f t="shared" si="89"/>
        <v>-1.1433721744811267</v>
      </c>
    </row>
    <row r="525" spans="1:14" x14ac:dyDescent="0.3">
      <c r="A525" s="1">
        <v>39457</v>
      </c>
      <c r="B525">
        <v>55.524999999999999</v>
      </c>
      <c r="D525">
        <f t="shared" si="80"/>
        <v>4</v>
      </c>
      <c r="E525" s="1">
        <f t="shared" si="81"/>
        <v>39450</v>
      </c>
      <c r="F525" s="1">
        <f t="shared" si="82"/>
        <v>39449</v>
      </c>
      <c r="G525" s="1">
        <f t="shared" si="83"/>
        <v>39448</v>
      </c>
      <c r="H525" s="1">
        <f t="shared" si="84"/>
        <v>39447</v>
      </c>
      <c r="I525" s="2">
        <f t="shared" si="85"/>
        <v>56.475000000000001</v>
      </c>
      <c r="K525" s="2">
        <f t="shared" si="86"/>
        <v>0</v>
      </c>
      <c r="L525" s="2">
        <f t="shared" si="87"/>
        <v>0</v>
      </c>
      <c r="M525" s="2">
        <f t="shared" si="88"/>
        <v>1</v>
      </c>
      <c r="N525">
        <f t="shared" si="89"/>
        <v>-1.696469257357585</v>
      </c>
    </row>
    <row r="526" spans="1:14" x14ac:dyDescent="0.3">
      <c r="A526" s="1">
        <v>39458</v>
      </c>
      <c r="B526">
        <v>54</v>
      </c>
      <c r="D526">
        <f t="shared" si="80"/>
        <v>5</v>
      </c>
      <c r="E526" s="1">
        <f t="shared" si="81"/>
        <v>39451</v>
      </c>
      <c r="F526" s="1">
        <f t="shared" si="82"/>
        <v>39450</v>
      </c>
      <c r="G526" s="1">
        <f t="shared" si="83"/>
        <v>39449</v>
      </c>
      <c r="H526" s="1">
        <f t="shared" si="84"/>
        <v>39448</v>
      </c>
      <c r="I526" s="2">
        <f t="shared" si="85"/>
        <v>56.4</v>
      </c>
      <c r="K526" s="2">
        <f t="shared" si="86"/>
        <v>0</v>
      </c>
      <c r="L526" s="2">
        <f t="shared" si="87"/>
        <v>0</v>
      </c>
      <c r="M526" s="2">
        <f t="shared" si="88"/>
        <v>1</v>
      </c>
      <c r="N526">
        <f t="shared" si="89"/>
        <v>-4.3485111939738781</v>
      </c>
    </row>
    <row r="527" spans="1:14" x14ac:dyDescent="0.3">
      <c r="A527" s="1">
        <v>39461</v>
      </c>
      <c r="B527">
        <v>54.1</v>
      </c>
      <c r="D527">
        <f t="shared" si="80"/>
        <v>1</v>
      </c>
      <c r="E527" s="1">
        <f t="shared" si="81"/>
        <v>39454</v>
      </c>
      <c r="F527" s="1">
        <f t="shared" si="82"/>
        <v>39453</v>
      </c>
      <c r="G527" s="1">
        <f t="shared" si="83"/>
        <v>39452</v>
      </c>
      <c r="H527" s="1">
        <f t="shared" si="84"/>
        <v>39451</v>
      </c>
      <c r="I527" s="2">
        <f t="shared" si="85"/>
        <v>55.7</v>
      </c>
      <c r="K527" s="2">
        <f t="shared" si="86"/>
        <v>0</v>
      </c>
      <c r="L527" s="2">
        <f t="shared" si="87"/>
        <v>0</v>
      </c>
      <c r="M527" s="2">
        <f t="shared" si="88"/>
        <v>1</v>
      </c>
      <c r="N527">
        <f t="shared" si="89"/>
        <v>-2.9145961080802474</v>
      </c>
    </row>
    <row r="528" spans="1:14" x14ac:dyDescent="0.3">
      <c r="A528" s="1">
        <v>39462</v>
      </c>
      <c r="B528">
        <v>54.65</v>
      </c>
      <c r="D528">
        <f t="shared" si="80"/>
        <v>2</v>
      </c>
      <c r="E528" s="1">
        <f t="shared" si="81"/>
        <v>39455</v>
      </c>
      <c r="F528" s="1">
        <f t="shared" si="82"/>
        <v>39454</v>
      </c>
      <c r="G528" s="1">
        <f t="shared" si="83"/>
        <v>39453</v>
      </c>
      <c r="H528" s="1">
        <f t="shared" si="84"/>
        <v>39452</v>
      </c>
      <c r="I528" s="2">
        <f t="shared" si="85"/>
        <v>55.875</v>
      </c>
      <c r="K528" s="2">
        <f t="shared" si="86"/>
        <v>0</v>
      </c>
      <c r="L528" s="2">
        <f t="shared" si="87"/>
        <v>0</v>
      </c>
      <c r="M528" s="2">
        <f t="shared" si="88"/>
        <v>1</v>
      </c>
      <c r="N528">
        <f t="shared" si="89"/>
        <v>-2.2167838311185313</v>
      </c>
    </row>
    <row r="529" spans="1:14" x14ac:dyDescent="0.3">
      <c r="A529" s="1">
        <v>39463</v>
      </c>
      <c r="B529">
        <v>54.45</v>
      </c>
      <c r="D529">
        <f t="shared" si="80"/>
        <v>3</v>
      </c>
      <c r="E529" s="1">
        <f t="shared" si="81"/>
        <v>39456</v>
      </c>
      <c r="F529" s="1">
        <f t="shared" si="82"/>
        <v>39455</v>
      </c>
      <c r="G529" s="1">
        <f t="shared" si="83"/>
        <v>39454</v>
      </c>
      <c r="H529" s="1">
        <f t="shared" si="84"/>
        <v>39453</v>
      </c>
      <c r="I529" s="2">
        <f t="shared" si="85"/>
        <v>56.524999999999999</v>
      </c>
      <c r="K529" s="2">
        <f t="shared" si="86"/>
        <v>0</v>
      </c>
      <c r="L529" s="2">
        <f t="shared" si="87"/>
        <v>0</v>
      </c>
      <c r="M529" s="2">
        <f t="shared" si="88"/>
        <v>1</v>
      </c>
      <c r="N529">
        <f t="shared" si="89"/>
        <v>-3.7400168785063976</v>
      </c>
    </row>
    <row r="530" spans="1:14" x14ac:dyDescent="0.3">
      <c r="A530" s="1">
        <v>39464</v>
      </c>
      <c r="B530">
        <v>55.2</v>
      </c>
      <c r="D530">
        <f t="shared" si="80"/>
        <v>4</v>
      </c>
      <c r="E530" s="1">
        <f t="shared" si="81"/>
        <v>39457</v>
      </c>
      <c r="F530" s="1">
        <f t="shared" si="82"/>
        <v>39456</v>
      </c>
      <c r="G530" s="1">
        <f t="shared" si="83"/>
        <v>39455</v>
      </c>
      <c r="H530" s="1">
        <f t="shared" si="84"/>
        <v>39454</v>
      </c>
      <c r="I530" s="2">
        <f t="shared" si="85"/>
        <v>55.524999999999999</v>
      </c>
      <c r="K530" s="2">
        <f t="shared" si="86"/>
        <v>0</v>
      </c>
      <c r="L530" s="2">
        <f t="shared" si="87"/>
        <v>0</v>
      </c>
      <c r="M530" s="2">
        <f t="shared" si="88"/>
        <v>1</v>
      </c>
      <c r="N530">
        <f t="shared" si="89"/>
        <v>-0.58704164974414696</v>
      </c>
    </row>
    <row r="531" spans="1:14" x14ac:dyDescent="0.3">
      <c r="A531" s="1">
        <v>39465</v>
      </c>
      <c r="B531">
        <v>54.975000000000001</v>
      </c>
      <c r="D531">
        <f t="shared" si="80"/>
        <v>5</v>
      </c>
      <c r="E531" s="1">
        <f t="shared" si="81"/>
        <v>39458</v>
      </c>
      <c r="F531" s="1">
        <f t="shared" si="82"/>
        <v>39457</v>
      </c>
      <c r="G531" s="1">
        <f t="shared" si="83"/>
        <v>39456</v>
      </c>
      <c r="H531" s="1">
        <f t="shared" si="84"/>
        <v>39455</v>
      </c>
      <c r="I531" s="2">
        <f t="shared" si="85"/>
        <v>54</v>
      </c>
      <c r="K531" s="2">
        <f t="shared" si="86"/>
        <v>0</v>
      </c>
      <c r="L531" s="2">
        <f t="shared" si="87"/>
        <v>0</v>
      </c>
      <c r="M531" s="2">
        <f t="shared" si="88"/>
        <v>1</v>
      </c>
      <c r="N531">
        <f t="shared" si="89"/>
        <v>1.7894489876550432</v>
      </c>
    </row>
    <row r="532" spans="1:14" x14ac:dyDescent="0.3">
      <c r="A532" s="1">
        <v>39469</v>
      </c>
      <c r="B532">
        <v>55.274999999999999</v>
      </c>
      <c r="D532">
        <f t="shared" si="80"/>
        <v>2</v>
      </c>
      <c r="E532" s="1">
        <f t="shared" si="81"/>
        <v>39462</v>
      </c>
      <c r="F532" s="1">
        <f t="shared" si="82"/>
        <v>39461</v>
      </c>
      <c r="G532" s="1">
        <f t="shared" si="83"/>
        <v>39460</v>
      </c>
      <c r="H532" s="1">
        <f t="shared" si="84"/>
        <v>39459</v>
      </c>
      <c r="I532" s="2">
        <f t="shared" si="85"/>
        <v>54.65</v>
      </c>
      <c r="K532" s="2">
        <f t="shared" si="86"/>
        <v>0</v>
      </c>
      <c r="L532" s="2">
        <f t="shared" si="87"/>
        <v>0</v>
      </c>
      <c r="M532" s="2">
        <f t="shared" si="88"/>
        <v>1</v>
      </c>
      <c r="N532">
        <f t="shared" si="89"/>
        <v>1.1371512120962468</v>
      </c>
    </row>
    <row r="533" spans="1:14" x14ac:dyDescent="0.3">
      <c r="A533" s="1">
        <v>39470</v>
      </c>
      <c r="B533">
        <v>55.25</v>
      </c>
      <c r="D533">
        <f t="shared" si="80"/>
        <v>3</v>
      </c>
      <c r="E533" s="1">
        <f t="shared" si="81"/>
        <v>39463</v>
      </c>
      <c r="F533" s="1">
        <f t="shared" si="82"/>
        <v>39462</v>
      </c>
      <c r="G533" s="1">
        <f t="shared" si="83"/>
        <v>39461</v>
      </c>
      <c r="H533" s="1">
        <f t="shared" si="84"/>
        <v>39460</v>
      </c>
      <c r="I533" s="2">
        <f t="shared" si="85"/>
        <v>54.45</v>
      </c>
      <c r="K533" s="2">
        <f t="shared" si="86"/>
        <v>0</v>
      </c>
      <c r="L533" s="2">
        <f t="shared" si="87"/>
        <v>0</v>
      </c>
      <c r="M533" s="2">
        <f t="shared" si="88"/>
        <v>1</v>
      </c>
      <c r="N533">
        <f t="shared" si="89"/>
        <v>1.4585491018892573</v>
      </c>
    </row>
    <row r="534" spans="1:14" x14ac:dyDescent="0.3">
      <c r="A534" s="1">
        <v>39471</v>
      </c>
      <c r="B534">
        <v>56</v>
      </c>
      <c r="D534">
        <f t="shared" si="80"/>
        <v>4</v>
      </c>
      <c r="E534" s="1">
        <f t="shared" si="81"/>
        <v>39464</v>
      </c>
      <c r="F534" s="1">
        <f t="shared" si="82"/>
        <v>39463</v>
      </c>
      <c r="G534" s="1">
        <f t="shared" si="83"/>
        <v>39462</v>
      </c>
      <c r="H534" s="1">
        <f t="shared" si="84"/>
        <v>39461</v>
      </c>
      <c r="I534" s="2">
        <f t="shared" si="85"/>
        <v>55.2</v>
      </c>
      <c r="K534" s="2">
        <f t="shared" si="86"/>
        <v>0</v>
      </c>
      <c r="L534" s="2">
        <f t="shared" si="87"/>
        <v>0</v>
      </c>
      <c r="M534" s="2">
        <f t="shared" si="88"/>
        <v>1</v>
      </c>
      <c r="N534">
        <f t="shared" si="89"/>
        <v>1.4388737452099452</v>
      </c>
    </row>
    <row r="535" spans="1:14" x14ac:dyDescent="0.3">
      <c r="A535" s="1">
        <v>39472</v>
      </c>
      <c r="B535">
        <v>56.2</v>
      </c>
      <c r="D535">
        <f t="shared" si="80"/>
        <v>5</v>
      </c>
      <c r="E535" s="1">
        <f t="shared" si="81"/>
        <v>39465</v>
      </c>
      <c r="F535" s="1">
        <f t="shared" si="82"/>
        <v>39464</v>
      </c>
      <c r="G535" s="1">
        <f t="shared" si="83"/>
        <v>39463</v>
      </c>
      <c r="H535" s="1">
        <f t="shared" si="84"/>
        <v>39462</v>
      </c>
      <c r="I535" s="2">
        <f t="shared" si="85"/>
        <v>54.975000000000001</v>
      </c>
      <c r="K535" s="2">
        <f t="shared" si="86"/>
        <v>0</v>
      </c>
      <c r="L535" s="2">
        <f t="shared" si="87"/>
        <v>0</v>
      </c>
      <c r="M535" s="2">
        <f t="shared" si="88"/>
        <v>1</v>
      </c>
      <c r="N535">
        <f t="shared" si="89"/>
        <v>2.2038220458820517</v>
      </c>
    </row>
    <row r="536" spans="1:14" x14ac:dyDescent="0.3">
      <c r="A536" s="1">
        <v>39475</v>
      </c>
      <c r="B536">
        <v>57.25</v>
      </c>
      <c r="D536">
        <f t="shared" si="80"/>
        <v>1</v>
      </c>
      <c r="E536" s="1">
        <f t="shared" si="81"/>
        <v>39468</v>
      </c>
      <c r="F536" s="1">
        <f t="shared" si="82"/>
        <v>39467</v>
      </c>
      <c r="G536" s="1">
        <f t="shared" si="83"/>
        <v>39466</v>
      </c>
      <c r="H536" s="1">
        <f t="shared" si="84"/>
        <v>39465</v>
      </c>
      <c r="I536" s="2">
        <f t="shared" si="85"/>
        <v>54.975000000000001</v>
      </c>
      <c r="K536" s="2">
        <f t="shared" si="86"/>
        <v>0</v>
      </c>
      <c r="L536" s="2">
        <f t="shared" si="87"/>
        <v>0</v>
      </c>
      <c r="M536" s="2">
        <f t="shared" si="88"/>
        <v>1</v>
      </c>
      <c r="N536">
        <f t="shared" si="89"/>
        <v>4.0549105993524224</v>
      </c>
    </row>
    <row r="537" spans="1:14" x14ac:dyDescent="0.3">
      <c r="A537" s="1">
        <v>39476</v>
      </c>
      <c r="B537">
        <v>58</v>
      </c>
      <c r="D537">
        <f t="shared" si="80"/>
        <v>2</v>
      </c>
      <c r="E537" s="1">
        <f t="shared" si="81"/>
        <v>39469</v>
      </c>
      <c r="F537" s="1">
        <f t="shared" si="82"/>
        <v>39468</v>
      </c>
      <c r="G537" s="1">
        <f t="shared" si="83"/>
        <v>39467</v>
      </c>
      <c r="H537" s="1">
        <f t="shared" si="84"/>
        <v>39466</v>
      </c>
      <c r="I537" s="2">
        <f t="shared" si="85"/>
        <v>55.274999999999999</v>
      </c>
      <c r="K537" s="2">
        <f t="shared" si="86"/>
        <v>0</v>
      </c>
      <c r="L537" s="2">
        <f t="shared" si="87"/>
        <v>0</v>
      </c>
      <c r="M537" s="2">
        <f t="shared" si="88"/>
        <v>1</v>
      </c>
      <c r="N537">
        <f t="shared" si="89"/>
        <v>4.8122283802909447</v>
      </c>
    </row>
    <row r="538" spans="1:14" x14ac:dyDescent="0.3">
      <c r="A538" s="1">
        <v>39477</v>
      </c>
      <c r="B538">
        <v>58.45</v>
      </c>
      <c r="D538">
        <f t="shared" si="80"/>
        <v>3</v>
      </c>
      <c r="E538" s="1">
        <f t="shared" si="81"/>
        <v>39470</v>
      </c>
      <c r="F538" s="1">
        <f t="shared" si="82"/>
        <v>39469</v>
      </c>
      <c r="G538" s="1">
        <f t="shared" si="83"/>
        <v>39468</v>
      </c>
      <c r="H538" s="1">
        <f t="shared" si="84"/>
        <v>39467</v>
      </c>
      <c r="I538" s="2">
        <f t="shared" si="85"/>
        <v>55.25</v>
      </c>
      <c r="K538" s="2">
        <f t="shared" si="86"/>
        <v>0</v>
      </c>
      <c r="L538" s="2">
        <f t="shared" si="87"/>
        <v>0</v>
      </c>
      <c r="M538" s="2">
        <f t="shared" si="88"/>
        <v>1</v>
      </c>
      <c r="N538">
        <f t="shared" si="89"/>
        <v>5.6303347520215237</v>
      </c>
    </row>
    <row r="539" spans="1:14" x14ac:dyDescent="0.3">
      <c r="A539" s="1">
        <v>39478</v>
      </c>
      <c r="B539">
        <v>58.475000000000001</v>
      </c>
      <c r="D539">
        <f t="shared" si="80"/>
        <v>4</v>
      </c>
      <c r="E539" s="1">
        <f t="shared" si="81"/>
        <v>39471</v>
      </c>
      <c r="F539" s="1">
        <f t="shared" si="82"/>
        <v>39470</v>
      </c>
      <c r="G539" s="1">
        <f t="shared" si="83"/>
        <v>39469</v>
      </c>
      <c r="H539" s="1">
        <f t="shared" si="84"/>
        <v>39468</v>
      </c>
      <c r="I539" s="2">
        <f t="shared" si="85"/>
        <v>56</v>
      </c>
      <c r="K539" s="2">
        <f t="shared" si="86"/>
        <v>0</v>
      </c>
      <c r="L539" s="2">
        <f t="shared" si="87"/>
        <v>0</v>
      </c>
      <c r="M539" s="2">
        <f t="shared" si="88"/>
        <v>1</v>
      </c>
      <c r="N539">
        <f t="shared" si="89"/>
        <v>4.3247621735093604</v>
      </c>
    </row>
    <row r="540" spans="1:14" x14ac:dyDescent="0.3">
      <c r="A540" s="1">
        <v>39479</v>
      </c>
      <c r="B540">
        <v>59.875</v>
      </c>
      <c r="D540">
        <f t="shared" si="80"/>
        <v>5</v>
      </c>
      <c r="E540" s="1">
        <f t="shared" si="81"/>
        <v>39472</v>
      </c>
      <c r="F540" s="1">
        <f t="shared" si="82"/>
        <v>39471</v>
      </c>
      <c r="G540" s="1">
        <f t="shared" si="83"/>
        <v>39470</v>
      </c>
      <c r="H540" s="1">
        <f t="shared" si="84"/>
        <v>39469</v>
      </c>
      <c r="I540" s="2">
        <f t="shared" si="85"/>
        <v>56.2</v>
      </c>
      <c r="K540" s="2">
        <f t="shared" si="86"/>
        <v>0</v>
      </c>
      <c r="L540" s="2">
        <f t="shared" si="87"/>
        <v>0</v>
      </c>
      <c r="M540" s="2">
        <f t="shared" si="88"/>
        <v>1</v>
      </c>
      <c r="N540">
        <f t="shared" si="89"/>
        <v>6.334229883143391</v>
      </c>
    </row>
    <row r="541" spans="1:14" x14ac:dyDescent="0.3">
      <c r="A541" s="1">
        <v>39482</v>
      </c>
      <c r="B541">
        <v>59.774999999999999</v>
      </c>
      <c r="D541">
        <f t="shared" si="80"/>
        <v>1</v>
      </c>
      <c r="E541" s="1">
        <f t="shared" si="81"/>
        <v>39475</v>
      </c>
      <c r="F541" s="1">
        <f t="shared" si="82"/>
        <v>39474</v>
      </c>
      <c r="G541" s="1">
        <f t="shared" si="83"/>
        <v>39473</v>
      </c>
      <c r="H541" s="1">
        <f t="shared" si="84"/>
        <v>39472</v>
      </c>
      <c r="I541" s="2">
        <f t="shared" si="85"/>
        <v>57.25</v>
      </c>
      <c r="K541" s="2">
        <f t="shared" si="86"/>
        <v>0</v>
      </c>
      <c r="L541" s="2">
        <f t="shared" si="87"/>
        <v>0</v>
      </c>
      <c r="M541" s="2">
        <f t="shared" si="88"/>
        <v>1</v>
      </c>
      <c r="N541">
        <f t="shared" si="89"/>
        <v>4.3159870910039322</v>
      </c>
    </row>
    <row r="542" spans="1:14" x14ac:dyDescent="0.3">
      <c r="A542" s="1">
        <v>39483</v>
      </c>
      <c r="B542">
        <v>59.2</v>
      </c>
      <c r="D542">
        <f t="shared" si="80"/>
        <v>2</v>
      </c>
      <c r="E542" s="1">
        <f t="shared" si="81"/>
        <v>39476</v>
      </c>
      <c r="F542" s="1">
        <f t="shared" si="82"/>
        <v>39475</v>
      </c>
      <c r="G542" s="1">
        <f t="shared" si="83"/>
        <v>39474</v>
      </c>
      <c r="H542" s="1">
        <f t="shared" si="84"/>
        <v>39473</v>
      </c>
      <c r="I542" s="2">
        <f t="shared" si="85"/>
        <v>58</v>
      </c>
      <c r="K542" s="2">
        <f t="shared" si="86"/>
        <v>0</v>
      </c>
      <c r="L542" s="2">
        <f t="shared" si="87"/>
        <v>0</v>
      </c>
      <c r="M542" s="2">
        <f t="shared" si="88"/>
        <v>1</v>
      </c>
      <c r="N542">
        <f t="shared" si="89"/>
        <v>2.04785313435407</v>
      </c>
    </row>
    <row r="543" spans="1:14" x14ac:dyDescent="0.3">
      <c r="A543" s="1">
        <v>39484</v>
      </c>
      <c r="B543">
        <v>58.95</v>
      </c>
      <c r="D543">
        <f t="shared" si="80"/>
        <v>3</v>
      </c>
      <c r="E543" s="1">
        <f t="shared" si="81"/>
        <v>39477</v>
      </c>
      <c r="F543" s="1">
        <f t="shared" si="82"/>
        <v>39476</v>
      </c>
      <c r="G543" s="1">
        <f t="shared" si="83"/>
        <v>39475</v>
      </c>
      <c r="H543" s="1">
        <f t="shared" si="84"/>
        <v>39474</v>
      </c>
      <c r="I543" s="2">
        <f t="shared" si="85"/>
        <v>58.45</v>
      </c>
      <c r="K543" s="2">
        <f t="shared" si="86"/>
        <v>0</v>
      </c>
      <c r="L543" s="2">
        <f t="shared" si="87"/>
        <v>0</v>
      </c>
      <c r="M543" s="2">
        <f t="shared" si="88"/>
        <v>1</v>
      </c>
      <c r="N543">
        <f t="shared" si="89"/>
        <v>0.85179390653024878</v>
      </c>
    </row>
    <row r="544" spans="1:14" x14ac:dyDescent="0.3">
      <c r="A544" s="1">
        <v>39485</v>
      </c>
      <c r="B544">
        <v>58.55</v>
      </c>
      <c r="D544">
        <f t="shared" si="80"/>
        <v>4</v>
      </c>
      <c r="E544" s="1">
        <f t="shared" si="81"/>
        <v>39478</v>
      </c>
      <c r="F544" s="1">
        <f t="shared" si="82"/>
        <v>39477</v>
      </c>
      <c r="G544" s="1">
        <f t="shared" si="83"/>
        <v>39476</v>
      </c>
      <c r="H544" s="1">
        <f t="shared" si="84"/>
        <v>39475</v>
      </c>
      <c r="I544" s="2">
        <f t="shared" si="85"/>
        <v>58.475000000000001</v>
      </c>
      <c r="K544" s="2">
        <f t="shared" si="86"/>
        <v>0</v>
      </c>
      <c r="L544" s="2">
        <f t="shared" si="87"/>
        <v>0</v>
      </c>
      <c r="M544" s="2">
        <f t="shared" si="88"/>
        <v>1</v>
      </c>
      <c r="N544">
        <f t="shared" si="89"/>
        <v>0.12817775734836009</v>
      </c>
    </row>
    <row r="545" spans="1:14" x14ac:dyDescent="0.3">
      <c r="A545" s="1">
        <v>39486</v>
      </c>
      <c r="B545">
        <v>58.075000000000003</v>
      </c>
      <c r="C545">
        <v>64.875</v>
      </c>
      <c r="D545">
        <f t="shared" si="80"/>
        <v>5</v>
      </c>
      <c r="E545" s="1">
        <f t="shared" si="81"/>
        <v>39479</v>
      </c>
      <c r="F545" s="1">
        <f t="shared" si="82"/>
        <v>39478</v>
      </c>
      <c r="G545" s="1">
        <f t="shared" si="83"/>
        <v>39477</v>
      </c>
      <c r="H545" s="1">
        <f t="shared" si="84"/>
        <v>39476</v>
      </c>
      <c r="I545" s="2">
        <f t="shared" si="85"/>
        <v>59.875</v>
      </c>
      <c r="K545" s="2">
        <f t="shared" si="86"/>
        <v>0</v>
      </c>
      <c r="L545" s="2">
        <f t="shared" si="87"/>
        <v>0</v>
      </c>
      <c r="M545" s="2">
        <f t="shared" si="88"/>
        <v>1</v>
      </c>
      <c r="N545">
        <f t="shared" si="89"/>
        <v>-3.0523777074606446</v>
      </c>
    </row>
    <row r="546" spans="1:14" x14ac:dyDescent="0.3">
      <c r="A546" s="1">
        <v>39489</v>
      </c>
      <c r="B546">
        <v>65.075000000000003</v>
      </c>
      <c r="D546">
        <f t="shared" si="80"/>
        <v>1</v>
      </c>
      <c r="E546" s="1">
        <f t="shared" si="81"/>
        <v>39482</v>
      </c>
      <c r="F546" s="1">
        <f t="shared" si="82"/>
        <v>39481</v>
      </c>
      <c r="G546" s="1">
        <f t="shared" si="83"/>
        <v>39480</v>
      </c>
      <c r="H546" s="1">
        <f t="shared" si="84"/>
        <v>39479</v>
      </c>
      <c r="I546" s="2">
        <f t="shared" si="85"/>
        <v>59.774999999999999</v>
      </c>
      <c r="J546">
        <v>64.875</v>
      </c>
      <c r="K546" s="2">
        <f t="shared" si="86"/>
        <v>64.875</v>
      </c>
      <c r="L546" s="2">
        <f t="shared" si="87"/>
        <v>58.075000000000003</v>
      </c>
      <c r="M546" s="2">
        <f t="shared" si="88"/>
        <v>0.89518304431599238</v>
      </c>
      <c r="N546">
        <f t="shared" si="89"/>
        <v>-2.5774125293338979</v>
      </c>
    </row>
    <row r="547" spans="1:14" x14ac:dyDescent="0.3">
      <c r="A547" s="1">
        <v>39490</v>
      </c>
      <c r="B547">
        <v>65.875</v>
      </c>
      <c r="D547">
        <f t="shared" si="80"/>
        <v>2</v>
      </c>
      <c r="E547" s="1">
        <f t="shared" si="81"/>
        <v>39483</v>
      </c>
      <c r="F547" s="1">
        <f t="shared" si="82"/>
        <v>39482</v>
      </c>
      <c r="G547" s="1">
        <f t="shared" si="83"/>
        <v>39481</v>
      </c>
      <c r="H547" s="1">
        <f t="shared" si="84"/>
        <v>39480</v>
      </c>
      <c r="I547" s="2">
        <f t="shared" si="85"/>
        <v>59.2</v>
      </c>
      <c r="K547" s="2">
        <f t="shared" si="86"/>
        <v>64.875</v>
      </c>
      <c r="L547" s="2">
        <f t="shared" si="87"/>
        <v>58.075000000000003</v>
      </c>
      <c r="M547" s="2">
        <f t="shared" si="88"/>
        <v>0.89518304431599238</v>
      </c>
      <c r="N547">
        <f t="shared" si="89"/>
        <v>-0.38895978580135271</v>
      </c>
    </row>
    <row r="548" spans="1:14" x14ac:dyDescent="0.3">
      <c r="A548" s="1">
        <v>39491</v>
      </c>
      <c r="B548">
        <v>64.150000000000006</v>
      </c>
      <c r="D548">
        <f t="shared" si="80"/>
        <v>3</v>
      </c>
      <c r="E548" s="1">
        <f t="shared" si="81"/>
        <v>39484</v>
      </c>
      <c r="F548" s="1">
        <f t="shared" si="82"/>
        <v>39483</v>
      </c>
      <c r="G548" s="1">
        <f t="shared" si="83"/>
        <v>39482</v>
      </c>
      <c r="H548" s="1">
        <f t="shared" si="84"/>
        <v>39481</v>
      </c>
      <c r="I548" s="2">
        <f t="shared" si="85"/>
        <v>58.95</v>
      </c>
      <c r="K548" s="2">
        <f t="shared" si="86"/>
        <v>64.875</v>
      </c>
      <c r="L548" s="2">
        <f t="shared" si="87"/>
        <v>58.075000000000003</v>
      </c>
      <c r="M548" s="2">
        <f t="shared" si="88"/>
        <v>0.89518304431599238</v>
      </c>
      <c r="N548">
        <f t="shared" si="89"/>
        <v>-2.6192598751314273</v>
      </c>
    </row>
    <row r="549" spans="1:14" x14ac:dyDescent="0.3">
      <c r="A549" s="1">
        <v>39492</v>
      </c>
      <c r="B549">
        <v>64.3</v>
      </c>
      <c r="D549">
        <f t="shared" si="80"/>
        <v>4</v>
      </c>
      <c r="E549" s="1">
        <f t="shared" si="81"/>
        <v>39485</v>
      </c>
      <c r="F549" s="1">
        <f t="shared" si="82"/>
        <v>39484</v>
      </c>
      <c r="G549" s="1">
        <f t="shared" si="83"/>
        <v>39483</v>
      </c>
      <c r="H549" s="1">
        <f t="shared" si="84"/>
        <v>39482</v>
      </c>
      <c r="I549" s="2">
        <f t="shared" si="85"/>
        <v>58.55</v>
      </c>
      <c r="K549" s="2">
        <f t="shared" si="86"/>
        <v>64.875</v>
      </c>
      <c r="L549" s="2">
        <f t="shared" si="87"/>
        <v>58.075000000000003</v>
      </c>
      <c r="M549" s="2">
        <f t="shared" si="88"/>
        <v>0.89518304431599238</v>
      </c>
      <c r="N549">
        <f t="shared" si="89"/>
        <v>-1.7048521629732503</v>
      </c>
    </row>
    <row r="550" spans="1:14" x14ac:dyDescent="0.3">
      <c r="A550" s="1">
        <v>39493</v>
      </c>
      <c r="B550">
        <v>64.2</v>
      </c>
      <c r="D550">
        <f t="shared" si="80"/>
        <v>5</v>
      </c>
      <c r="E550" s="1">
        <f t="shared" si="81"/>
        <v>39486</v>
      </c>
      <c r="F550" s="1">
        <f t="shared" si="82"/>
        <v>39485</v>
      </c>
      <c r="G550" s="1">
        <f t="shared" si="83"/>
        <v>39484</v>
      </c>
      <c r="H550" s="1">
        <f t="shared" si="84"/>
        <v>39483</v>
      </c>
      <c r="I550" s="2">
        <f t="shared" si="85"/>
        <v>58.075000000000003</v>
      </c>
      <c r="K550" s="2">
        <f t="shared" si="86"/>
        <v>64.875</v>
      </c>
      <c r="L550" s="2">
        <f t="shared" si="87"/>
        <v>58.075000000000003</v>
      </c>
      <c r="M550" s="2">
        <f t="shared" si="88"/>
        <v>0.89518304431599238</v>
      </c>
      <c r="N550">
        <f t="shared" si="89"/>
        <v>-1.0459130790137159</v>
      </c>
    </row>
    <row r="551" spans="1:14" x14ac:dyDescent="0.3">
      <c r="A551" s="1">
        <v>39497</v>
      </c>
      <c r="B551">
        <v>64.525000000000006</v>
      </c>
      <c r="D551">
        <f t="shared" si="80"/>
        <v>2</v>
      </c>
      <c r="E551" s="1">
        <f t="shared" si="81"/>
        <v>39490</v>
      </c>
      <c r="F551" s="1">
        <f t="shared" si="82"/>
        <v>39489</v>
      </c>
      <c r="G551" s="1">
        <f t="shared" si="83"/>
        <v>39488</v>
      </c>
      <c r="H551" s="1">
        <f t="shared" si="84"/>
        <v>39487</v>
      </c>
      <c r="I551" s="2">
        <f t="shared" si="85"/>
        <v>65.875</v>
      </c>
      <c r="K551" s="2">
        <f t="shared" si="86"/>
        <v>0</v>
      </c>
      <c r="L551" s="2">
        <f t="shared" si="87"/>
        <v>0</v>
      </c>
      <c r="M551" s="2">
        <f t="shared" si="88"/>
        <v>1</v>
      </c>
      <c r="N551">
        <f t="shared" si="89"/>
        <v>-2.0706261256848735</v>
      </c>
    </row>
    <row r="552" spans="1:14" x14ac:dyDescent="0.3">
      <c r="A552" s="1">
        <v>39498</v>
      </c>
      <c r="B552">
        <v>65.075000000000003</v>
      </c>
      <c r="D552">
        <f t="shared" si="80"/>
        <v>3</v>
      </c>
      <c r="E552" s="1">
        <f t="shared" si="81"/>
        <v>39491</v>
      </c>
      <c r="F552" s="1">
        <f t="shared" si="82"/>
        <v>39490</v>
      </c>
      <c r="G552" s="1">
        <f t="shared" si="83"/>
        <v>39489</v>
      </c>
      <c r="H552" s="1">
        <f t="shared" si="84"/>
        <v>39488</v>
      </c>
      <c r="I552" s="2">
        <f t="shared" si="85"/>
        <v>64.150000000000006</v>
      </c>
      <c r="K552" s="2">
        <f t="shared" si="86"/>
        <v>0</v>
      </c>
      <c r="L552" s="2">
        <f t="shared" si="87"/>
        <v>0</v>
      </c>
      <c r="M552" s="2">
        <f t="shared" si="88"/>
        <v>1</v>
      </c>
      <c r="N552">
        <f t="shared" si="89"/>
        <v>1.4316359818983584</v>
      </c>
    </row>
    <row r="553" spans="1:14" x14ac:dyDescent="0.3">
      <c r="A553" s="1">
        <v>39499</v>
      </c>
      <c r="B553">
        <v>64</v>
      </c>
      <c r="D553">
        <f t="shared" si="80"/>
        <v>4</v>
      </c>
      <c r="E553" s="1">
        <f t="shared" si="81"/>
        <v>39492</v>
      </c>
      <c r="F553" s="1">
        <f t="shared" si="82"/>
        <v>39491</v>
      </c>
      <c r="G553" s="1">
        <f t="shared" si="83"/>
        <v>39490</v>
      </c>
      <c r="H553" s="1">
        <f t="shared" si="84"/>
        <v>39489</v>
      </c>
      <c r="I553" s="2">
        <f t="shared" si="85"/>
        <v>64.3</v>
      </c>
      <c r="K553" s="2">
        <f t="shared" si="86"/>
        <v>0</v>
      </c>
      <c r="L553" s="2">
        <f t="shared" si="87"/>
        <v>0</v>
      </c>
      <c r="M553" s="2">
        <f t="shared" si="88"/>
        <v>1</v>
      </c>
      <c r="N553">
        <f t="shared" si="89"/>
        <v>-0.46765478839017932</v>
      </c>
    </row>
    <row r="554" spans="1:14" x14ac:dyDescent="0.3">
      <c r="A554" s="1">
        <v>39500</v>
      </c>
      <c r="B554">
        <v>63.5</v>
      </c>
      <c r="D554">
        <f t="shared" si="80"/>
        <v>5</v>
      </c>
      <c r="E554" s="1">
        <f t="shared" si="81"/>
        <v>39493</v>
      </c>
      <c r="F554" s="1">
        <f t="shared" si="82"/>
        <v>39492</v>
      </c>
      <c r="G554" s="1">
        <f t="shared" si="83"/>
        <v>39491</v>
      </c>
      <c r="H554" s="1">
        <f t="shared" si="84"/>
        <v>39490</v>
      </c>
      <c r="I554" s="2">
        <f t="shared" si="85"/>
        <v>64.2</v>
      </c>
      <c r="K554" s="2">
        <f t="shared" si="86"/>
        <v>0</v>
      </c>
      <c r="L554" s="2">
        <f t="shared" si="87"/>
        <v>0</v>
      </c>
      <c r="M554" s="2">
        <f t="shared" si="88"/>
        <v>1</v>
      </c>
      <c r="N554">
        <f t="shared" si="89"/>
        <v>-1.0963304797269584</v>
      </c>
    </row>
    <row r="555" spans="1:14" x14ac:dyDescent="0.3">
      <c r="A555" s="1">
        <v>39503</v>
      </c>
      <c r="B555">
        <v>60.5</v>
      </c>
      <c r="D555">
        <f t="shared" si="80"/>
        <v>1</v>
      </c>
      <c r="E555" s="1">
        <f t="shared" si="81"/>
        <v>39496</v>
      </c>
      <c r="F555" s="1">
        <f t="shared" si="82"/>
        <v>39495</v>
      </c>
      <c r="G555" s="1">
        <f t="shared" si="83"/>
        <v>39494</v>
      </c>
      <c r="H555" s="1">
        <f t="shared" si="84"/>
        <v>39493</v>
      </c>
      <c r="I555" s="2">
        <f t="shared" si="85"/>
        <v>64.2</v>
      </c>
      <c r="K555" s="2">
        <f t="shared" si="86"/>
        <v>0</v>
      </c>
      <c r="L555" s="2">
        <f t="shared" si="87"/>
        <v>0</v>
      </c>
      <c r="M555" s="2">
        <f t="shared" si="88"/>
        <v>1</v>
      </c>
      <c r="N555">
        <f t="shared" si="89"/>
        <v>-5.9359845659119772</v>
      </c>
    </row>
    <row r="556" spans="1:14" x14ac:dyDescent="0.3">
      <c r="A556" s="1">
        <v>39504</v>
      </c>
      <c r="B556">
        <v>60.75</v>
      </c>
      <c r="D556">
        <f t="shared" si="80"/>
        <v>2</v>
      </c>
      <c r="E556" s="1">
        <f t="shared" si="81"/>
        <v>39497</v>
      </c>
      <c r="F556" s="1">
        <f t="shared" si="82"/>
        <v>39496</v>
      </c>
      <c r="G556" s="1">
        <f t="shared" si="83"/>
        <v>39495</v>
      </c>
      <c r="H556" s="1">
        <f t="shared" si="84"/>
        <v>39494</v>
      </c>
      <c r="I556" s="2">
        <f t="shared" si="85"/>
        <v>64.525000000000006</v>
      </c>
      <c r="K556" s="2">
        <f t="shared" si="86"/>
        <v>0</v>
      </c>
      <c r="L556" s="2">
        <f t="shared" si="87"/>
        <v>0</v>
      </c>
      <c r="M556" s="2">
        <f t="shared" si="88"/>
        <v>1</v>
      </c>
      <c r="N556">
        <f t="shared" si="89"/>
        <v>-6.0285663384019825</v>
      </c>
    </row>
    <row r="557" spans="1:14" x14ac:dyDescent="0.3">
      <c r="A557" s="1">
        <v>39505</v>
      </c>
      <c r="B557">
        <v>60.975000000000001</v>
      </c>
      <c r="D557">
        <f t="shared" si="80"/>
        <v>3</v>
      </c>
      <c r="E557" s="1">
        <f t="shared" si="81"/>
        <v>39498</v>
      </c>
      <c r="F557" s="1">
        <f t="shared" si="82"/>
        <v>39497</v>
      </c>
      <c r="G557" s="1">
        <f t="shared" si="83"/>
        <v>39496</v>
      </c>
      <c r="H557" s="1">
        <f t="shared" si="84"/>
        <v>39495</v>
      </c>
      <c r="I557" s="2">
        <f t="shared" si="85"/>
        <v>65.075000000000003</v>
      </c>
      <c r="K557" s="2">
        <f t="shared" si="86"/>
        <v>0</v>
      </c>
      <c r="L557" s="2">
        <f t="shared" si="87"/>
        <v>0</v>
      </c>
      <c r="M557" s="2">
        <f t="shared" si="88"/>
        <v>1</v>
      </c>
      <c r="N557">
        <f t="shared" si="89"/>
        <v>-6.5076506778645138</v>
      </c>
    </row>
    <row r="558" spans="1:14" x14ac:dyDescent="0.3">
      <c r="A558" s="1">
        <v>39506</v>
      </c>
      <c r="B558">
        <v>61.25</v>
      </c>
      <c r="D558">
        <f t="shared" si="80"/>
        <v>4</v>
      </c>
      <c r="E558" s="1">
        <f t="shared" si="81"/>
        <v>39499</v>
      </c>
      <c r="F558" s="1">
        <f t="shared" si="82"/>
        <v>39498</v>
      </c>
      <c r="G558" s="1">
        <f t="shared" si="83"/>
        <v>39497</v>
      </c>
      <c r="H558" s="1">
        <f t="shared" si="84"/>
        <v>39496</v>
      </c>
      <c r="I558" s="2">
        <f t="shared" si="85"/>
        <v>64</v>
      </c>
      <c r="K558" s="2">
        <f t="shared" si="86"/>
        <v>0</v>
      </c>
      <c r="L558" s="2">
        <f t="shared" si="87"/>
        <v>0</v>
      </c>
      <c r="M558" s="2">
        <f t="shared" si="88"/>
        <v>1</v>
      </c>
      <c r="N558">
        <f t="shared" si="89"/>
        <v>-4.3919233934835491</v>
      </c>
    </row>
    <row r="559" spans="1:14" x14ac:dyDescent="0.3">
      <c r="A559" s="1">
        <v>39507</v>
      </c>
      <c r="B559">
        <v>59.95</v>
      </c>
      <c r="D559">
        <f t="shared" si="80"/>
        <v>5</v>
      </c>
      <c r="E559" s="1">
        <f t="shared" si="81"/>
        <v>39500</v>
      </c>
      <c r="F559" s="1">
        <f t="shared" si="82"/>
        <v>39499</v>
      </c>
      <c r="G559" s="1">
        <f t="shared" si="83"/>
        <v>39498</v>
      </c>
      <c r="H559" s="1">
        <f t="shared" si="84"/>
        <v>39497</v>
      </c>
      <c r="I559" s="2">
        <f t="shared" si="85"/>
        <v>63.5</v>
      </c>
      <c r="K559" s="2">
        <f t="shared" si="86"/>
        <v>0</v>
      </c>
      <c r="L559" s="2">
        <f t="shared" si="87"/>
        <v>0</v>
      </c>
      <c r="M559" s="2">
        <f t="shared" si="88"/>
        <v>1</v>
      </c>
      <c r="N559">
        <f t="shared" si="89"/>
        <v>-5.752902442512263</v>
      </c>
    </row>
    <row r="560" spans="1:14" x14ac:dyDescent="0.3">
      <c r="A560" s="1">
        <v>39510</v>
      </c>
      <c r="B560">
        <v>58.8</v>
      </c>
      <c r="D560">
        <f t="shared" si="80"/>
        <v>1</v>
      </c>
      <c r="E560" s="1">
        <f t="shared" si="81"/>
        <v>39503</v>
      </c>
      <c r="F560" s="1">
        <f t="shared" si="82"/>
        <v>39502</v>
      </c>
      <c r="G560" s="1">
        <f t="shared" si="83"/>
        <v>39501</v>
      </c>
      <c r="H560" s="1">
        <f t="shared" si="84"/>
        <v>39500</v>
      </c>
      <c r="I560" s="2">
        <f t="shared" si="85"/>
        <v>60.5</v>
      </c>
      <c r="K560" s="2">
        <f t="shared" si="86"/>
        <v>0</v>
      </c>
      <c r="L560" s="2">
        <f t="shared" si="87"/>
        <v>0</v>
      </c>
      <c r="M560" s="2">
        <f t="shared" si="88"/>
        <v>1</v>
      </c>
      <c r="N560">
        <f t="shared" si="89"/>
        <v>-2.8501510132214585</v>
      </c>
    </row>
    <row r="561" spans="1:14" x14ac:dyDescent="0.3">
      <c r="A561" s="1">
        <v>39511</v>
      </c>
      <c r="B561">
        <v>56.85</v>
      </c>
      <c r="D561">
        <f t="shared" si="80"/>
        <v>2</v>
      </c>
      <c r="E561" s="1">
        <f t="shared" si="81"/>
        <v>39504</v>
      </c>
      <c r="F561" s="1">
        <f t="shared" si="82"/>
        <v>39503</v>
      </c>
      <c r="G561" s="1">
        <f t="shared" si="83"/>
        <v>39502</v>
      </c>
      <c r="H561" s="1">
        <f t="shared" si="84"/>
        <v>39501</v>
      </c>
      <c r="I561" s="2">
        <f t="shared" si="85"/>
        <v>60.75</v>
      </c>
      <c r="K561" s="2">
        <f t="shared" si="86"/>
        <v>0</v>
      </c>
      <c r="L561" s="2">
        <f t="shared" si="87"/>
        <v>0</v>
      </c>
      <c r="M561" s="2">
        <f t="shared" si="88"/>
        <v>1</v>
      </c>
      <c r="N561">
        <f t="shared" si="89"/>
        <v>-6.6350862024112809</v>
      </c>
    </row>
    <row r="562" spans="1:14" x14ac:dyDescent="0.3">
      <c r="A562" s="1">
        <v>39512</v>
      </c>
      <c r="B562">
        <v>56.774999999999999</v>
      </c>
      <c r="D562">
        <f t="shared" si="80"/>
        <v>3</v>
      </c>
      <c r="E562" s="1">
        <f t="shared" si="81"/>
        <v>39505</v>
      </c>
      <c r="F562" s="1">
        <f t="shared" si="82"/>
        <v>39504</v>
      </c>
      <c r="G562" s="1">
        <f t="shared" si="83"/>
        <v>39503</v>
      </c>
      <c r="H562" s="1">
        <f t="shared" si="84"/>
        <v>39502</v>
      </c>
      <c r="I562" s="2">
        <f t="shared" si="85"/>
        <v>60.975000000000001</v>
      </c>
      <c r="K562" s="2">
        <f t="shared" si="86"/>
        <v>0</v>
      </c>
      <c r="L562" s="2">
        <f t="shared" si="87"/>
        <v>0</v>
      </c>
      <c r="M562" s="2">
        <f t="shared" si="88"/>
        <v>1</v>
      </c>
      <c r="N562">
        <f t="shared" si="89"/>
        <v>-7.1367856110361876</v>
      </c>
    </row>
    <row r="563" spans="1:14" x14ac:dyDescent="0.3">
      <c r="A563" s="1">
        <v>39513</v>
      </c>
      <c r="B563">
        <v>57.4</v>
      </c>
      <c r="D563">
        <f t="shared" si="80"/>
        <v>4</v>
      </c>
      <c r="E563" s="1">
        <f t="shared" si="81"/>
        <v>39506</v>
      </c>
      <c r="F563" s="1">
        <f t="shared" si="82"/>
        <v>39505</v>
      </c>
      <c r="G563" s="1">
        <f t="shared" si="83"/>
        <v>39504</v>
      </c>
      <c r="H563" s="1">
        <f t="shared" si="84"/>
        <v>39503</v>
      </c>
      <c r="I563" s="2">
        <f t="shared" si="85"/>
        <v>61.25</v>
      </c>
      <c r="K563" s="2">
        <f t="shared" si="86"/>
        <v>0</v>
      </c>
      <c r="L563" s="2">
        <f t="shared" si="87"/>
        <v>0</v>
      </c>
      <c r="M563" s="2">
        <f t="shared" si="88"/>
        <v>1</v>
      </c>
      <c r="N563">
        <f t="shared" si="89"/>
        <v>-6.491954609931561</v>
      </c>
    </row>
    <row r="564" spans="1:14" x14ac:dyDescent="0.3">
      <c r="A564" s="1">
        <v>39514</v>
      </c>
      <c r="B564">
        <v>57.85</v>
      </c>
      <c r="D564">
        <f t="shared" si="80"/>
        <v>5</v>
      </c>
      <c r="E564" s="1">
        <f t="shared" si="81"/>
        <v>39507</v>
      </c>
      <c r="F564" s="1">
        <f t="shared" si="82"/>
        <v>39506</v>
      </c>
      <c r="G564" s="1">
        <f t="shared" si="83"/>
        <v>39505</v>
      </c>
      <c r="H564" s="1">
        <f t="shared" si="84"/>
        <v>39504</v>
      </c>
      <c r="I564" s="2">
        <f t="shared" si="85"/>
        <v>59.95</v>
      </c>
      <c r="K564" s="2">
        <f t="shared" si="86"/>
        <v>0</v>
      </c>
      <c r="L564" s="2">
        <f t="shared" si="87"/>
        <v>0</v>
      </c>
      <c r="M564" s="2">
        <f t="shared" si="88"/>
        <v>1</v>
      </c>
      <c r="N564">
        <f t="shared" si="89"/>
        <v>-3.5657427833837727</v>
      </c>
    </row>
    <row r="565" spans="1:14" x14ac:dyDescent="0.3">
      <c r="A565" s="1">
        <v>39517</v>
      </c>
      <c r="B565">
        <v>57.725000000000001</v>
      </c>
      <c r="D565">
        <f t="shared" si="80"/>
        <v>1</v>
      </c>
      <c r="E565" s="1">
        <f t="shared" si="81"/>
        <v>39510</v>
      </c>
      <c r="F565" s="1">
        <f t="shared" si="82"/>
        <v>39509</v>
      </c>
      <c r="G565" s="1">
        <f t="shared" si="83"/>
        <v>39508</v>
      </c>
      <c r="H565" s="1">
        <f t="shared" si="84"/>
        <v>39507</v>
      </c>
      <c r="I565" s="2">
        <f t="shared" si="85"/>
        <v>58.8</v>
      </c>
      <c r="K565" s="2">
        <f t="shared" si="86"/>
        <v>0</v>
      </c>
      <c r="L565" s="2">
        <f t="shared" si="87"/>
        <v>0</v>
      </c>
      <c r="M565" s="2">
        <f t="shared" si="88"/>
        <v>1</v>
      </c>
      <c r="N565">
        <f t="shared" si="89"/>
        <v>-1.8451499664022133</v>
      </c>
    </row>
    <row r="566" spans="1:14" x14ac:dyDescent="0.3">
      <c r="A566" s="1">
        <v>39518</v>
      </c>
      <c r="B566">
        <v>58.3</v>
      </c>
      <c r="D566">
        <f t="shared" si="80"/>
        <v>2</v>
      </c>
      <c r="E566" s="1">
        <f t="shared" si="81"/>
        <v>39511</v>
      </c>
      <c r="F566" s="1">
        <f t="shared" si="82"/>
        <v>39510</v>
      </c>
      <c r="G566" s="1">
        <f t="shared" si="83"/>
        <v>39509</v>
      </c>
      <c r="H566" s="1">
        <f t="shared" si="84"/>
        <v>39508</v>
      </c>
      <c r="I566" s="2">
        <f t="shared" si="85"/>
        <v>56.85</v>
      </c>
      <c r="K566" s="2">
        <f t="shared" si="86"/>
        <v>0</v>
      </c>
      <c r="L566" s="2">
        <f t="shared" si="87"/>
        <v>0</v>
      </c>
      <c r="M566" s="2">
        <f t="shared" si="88"/>
        <v>1</v>
      </c>
      <c r="N566">
        <f t="shared" si="89"/>
        <v>2.5185873159901675</v>
      </c>
    </row>
    <row r="567" spans="1:14" x14ac:dyDescent="0.3">
      <c r="A567" s="1">
        <v>39519</v>
      </c>
      <c r="B567">
        <v>57.75</v>
      </c>
      <c r="D567">
        <f t="shared" si="80"/>
        <v>3</v>
      </c>
      <c r="E567" s="1">
        <f t="shared" si="81"/>
        <v>39512</v>
      </c>
      <c r="F567" s="1">
        <f t="shared" si="82"/>
        <v>39511</v>
      </c>
      <c r="G567" s="1">
        <f t="shared" si="83"/>
        <v>39510</v>
      </c>
      <c r="H567" s="1">
        <f t="shared" si="84"/>
        <v>39509</v>
      </c>
      <c r="I567" s="2">
        <f t="shared" si="85"/>
        <v>56.774999999999999</v>
      </c>
      <c r="K567" s="2">
        <f t="shared" si="86"/>
        <v>0</v>
      </c>
      <c r="L567" s="2">
        <f t="shared" si="87"/>
        <v>0</v>
      </c>
      <c r="M567" s="2">
        <f t="shared" si="88"/>
        <v>1</v>
      </c>
      <c r="N567">
        <f t="shared" si="89"/>
        <v>1.7027261410280801</v>
      </c>
    </row>
    <row r="568" spans="1:14" x14ac:dyDescent="0.3">
      <c r="A568" s="1">
        <v>39520</v>
      </c>
      <c r="B568">
        <v>57.2</v>
      </c>
      <c r="D568">
        <f t="shared" si="80"/>
        <v>4</v>
      </c>
      <c r="E568" s="1">
        <f t="shared" si="81"/>
        <v>39513</v>
      </c>
      <c r="F568" s="1">
        <f t="shared" si="82"/>
        <v>39512</v>
      </c>
      <c r="G568" s="1">
        <f t="shared" si="83"/>
        <v>39511</v>
      </c>
      <c r="H568" s="1">
        <f t="shared" si="84"/>
        <v>39510</v>
      </c>
      <c r="I568" s="2">
        <f t="shared" si="85"/>
        <v>57.4</v>
      </c>
      <c r="K568" s="2">
        <f t="shared" si="86"/>
        <v>0</v>
      </c>
      <c r="L568" s="2">
        <f t="shared" si="87"/>
        <v>0</v>
      </c>
      <c r="M568" s="2">
        <f t="shared" si="88"/>
        <v>1</v>
      </c>
      <c r="N568">
        <f t="shared" si="89"/>
        <v>-0.34904049397684905</v>
      </c>
    </row>
    <row r="569" spans="1:14" x14ac:dyDescent="0.3">
      <c r="A569" s="1">
        <v>39521</v>
      </c>
      <c r="B569">
        <v>55.024999999999999</v>
      </c>
      <c r="D569">
        <f t="shared" si="80"/>
        <v>5</v>
      </c>
      <c r="E569" s="1">
        <f t="shared" si="81"/>
        <v>39514</v>
      </c>
      <c r="F569" s="1">
        <f t="shared" si="82"/>
        <v>39513</v>
      </c>
      <c r="G569" s="1">
        <f t="shared" si="83"/>
        <v>39512</v>
      </c>
      <c r="H569" s="1">
        <f t="shared" si="84"/>
        <v>39511</v>
      </c>
      <c r="I569" s="2">
        <f t="shared" si="85"/>
        <v>57.85</v>
      </c>
      <c r="K569" s="2">
        <f t="shared" si="86"/>
        <v>0</v>
      </c>
      <c r="L569" s="2">
        <f t="shared" si="87"/>
        <v>0</v>
      </c>
      <c r="M569" s="2">
        <f t="shared" si="88"/>
        <v>1</v>
      </c>
      <c r="N569">
        <f t="shared" si="89"/>
        <v>-5.0065826227160324</v>
      </c>
    </row>
    <row r="570" spans="1:14" x14ac:dyDescent="0.3">
      <c r="A570" s="1">
        <v>39524</v>
      </c>
      <c r="B570">
        <v>55.924999999999997</v>
      </c>
      <c r="D570">
        <f t="shared" si="80"/>
        <v>1</v>
      </c>
      <c r="E570" s="1">
        <f t="shared" si="81"/>
        <v>39517</v>
      </c>
      <c r="F570" s="1">
        <f t="shared" si="82"/>
        <v>39516</v>
      </c>
      <c r="G570" s="1">
        <f t="shared" si="83"/>
        <v>39515</v>
      </c>
      <c r="H570" s="1">
        <f t="shared" si="84"/>
        <v>39514</v>
      </c>
      <c r="I570" s="2">
        <f t="shared" si="85"/>
        <v>57.725000000000001</v>
      </c>
      <c r="K570" s="2">
        <f t="shared" si="86"/>
        <v>0</v>
      </c>
      <c r="L570" s="2">
        <f t="shared" si="87"/>
        <v>0</v>
      </c>
      <c r="M570" s="2">
        <f t="shared" si="88"/>
        <v>1</v>
      </c>
      <c r="N570">
        <f t="shared" si="89"/>
        <v>-3.1678847864365869</v>
      </c>
    </row>
    <row r="571" spans="1:14" x14ac:dyDescent="0.3">
      <c r="A571" s="1">
        <v>39525</v>
      </c>
      <c r="B571">
        <v>55.575000000000003</v>
      </c>
      <c r="D571">
        <f t="shared" si="80"/>
        <v>2</v>
      </c>
      <c r="E571" s="1">
        <f t="shared" si="81"/>
        <v>39518</v>
      </c>
      <c r="F571" s="1">
        <f t="shared" si="82"/>
        <v>39517</v>
      </c>
      <c r="G571" s="1">
        <f t="shared" si="83"/>
        <v>39516</v>
      </c>
      <c r="H571" s="1">
        <f t="shared" si="84"/>
        <v>39515</v>
      </c>
      <c r="I571" s="2">
        <f t="shared" si="85"/>
        <v>58.3</v>
      </c>
      <c r="K571" s="2">
        <f t="shared" si="86"/>
        <v>0</v>
      </c>
      <c r="L571" s="2">
        <f t="shared" si="87"/>
        <v>0</v>
      </c>
      <c r="M571" s="2">
        <f t="shared" si="88"/>
        <v>1</v>
      </c>
      <c r="N571">
        <f t="shared" si="89"/>
        <v>-4.7868633506186375</v>
      </c>
    </row>
    <row r="572" spans="1:14" x14ac:dyDescent="0.3">
      <c r="A572" s="1">
        <v>39526</v>
      </c>
      <c r="B572">
        <v>54.95</v>
      </c>
      <c r="D572">
        <f t="shared" si="80"/>
        <v>3</v>
      </c>
      <c r="E572" s="1">
        <f t="shared" si="81"/>
        <v>39519</v>
      </c>
      <c r="F572" s="1">
        <f t="shared" si="82"/>
        <v>39518</v>
      </c>
      <c r="G572" s="1">
        <f t="shared" si="83"/>
        <v>39517</v>
      </c>
      <c r="H572" s="1">
        <f t="shared" si="84"/>
        <v>39516</v>
      </c>
      <c r="I572" s="2">
        <f t="shared" si="85"/>
        <v>57.75</v>
      </c>
      <c r="K572" s="2">
        <f t="shared" si="86"/>
        <v>0</v>
      </c>
      <c r="L572" s="2">
        <f t="shared" si="87"/>
        <v>0</v>
      </c>
      <c r="M572" s="2">
        <f t="shared" si="88"/>
        <v>1</v>
      </c>
      <c r="N572">
        <f t="shared" si="89"/>
        <v>-4.9699668552272529</v>
      </c>
    </row>
    <row r="573" spans="1:14" x14ac:dyDescent="0.3">
      <c r="A573" s="1">
        <v>39527</v>
      </c>
      <c r="B573">
        <v>56.325000000000003</v>
      </c>
      <c r="D573">
        <f t="shared" si="80"/>
        <v>4</v>
      </c>
      <c r="E573" s="1">
        <f t="shared" si="81"/>
        <v>39520</v>
      </c>
      <c r="F573" s="1">
        <f t="shared" si="82"/>
        <v>39519</v>
      </c>
      <c r="G573" s="1">
        <f t="shared" si="83"/>
        <v>39518</v>
      </c>
      <c r="H573" s="1">
        <f t="shared" si="84"/>
        <v>39517</v>
      </c>
      <c r="I573" s="2">
        <f t="shared" si="85"/>
        <v>57.2</v>
      </c>
      <c r="K573" s="2">
        <f t="shared" si="86"/>
        <v>0</v>
      </c>
      <c r="L573" s="2">
        <f t="shared" si="87"/>
        <v>0</v>
      </c>
      <c r="M573" s="2">
        <f t="shared" si="88"/>
        <v>1</v>
      </c>
      <c r="N573">
        <f t="shared" si="89"/>
        <v>-1.5415412067444099</v>
      </c>
    </row>
    <row r="574" spans="1:14" x14ac:dyDescent="0.3">
      <c r="A574" s="1">
        <v>39531</v>
      </c>
      <c r="B574">
        <v>56.3</v>
      </c>
      <c r="D574">
        <f t="shared" si="80"/>
        <v>1</v>
      </c>
      <c r="E574" s="1">
        <f t="shared" si="81"/>
        <v>39524</v>
      </c>
      <c r="F574" s="1">
        <f t="shared" si="82"/>
        <v>39523</v>
      </c>
      <c r="G574" s="1">
        <f t="shared" si="83"/>
        <v>39522</v>
      </c>
      <c r="H574" s="1">
        <f t="shared" si="84"/>
        <v>39521</v>
      </c>
      <c r="I574" s="2">
        <f t="shared" si="85"/>
        <v>55.924999999999997</v>
      </c>
      <c r="K574" s="2">
        <f t="shared" si="86"/>
        <v>0</v>
      </c>
      <c r="L574" s="2">
        <f t="shared" si="87"/>
        <v>0</v>
      </c>
      <c r="M574" s="2">
        <f t="shared" si="88"/>
        <v>1</v>
      </c>
      <c r="N574">
        <f t="shared" si="89"/>
        <v>0.66830277694513263</v>
      </c>
    </row>
    <row r="575" spans="1:14" x14ac:dyDescent="0.3">
      <c r="A575" s="1">
        <v>39532</v>
      </c>
      <c r="B575">
        <v>57.9</v>
      </c>
      <c r="D575">
        <f t="shared" si="80"/>
        <v>2</v>
      </c>
      <c r="E575" s="1">
        <f t="shared" si="81"/>
        <v>39525</v>
      </c>
      <c r="F575" s="1">
        <f t="shared" si="82"/>
        <v>39524</v>
      </c>
      <c r="G575" s="1">
        <f t="shared" si="83"/>
        <v>39523</v>
      </c>
      <c r="H575" s="1">
        <f t="shared" si="84"/>
        <v>39522</v>
      </c>
      <c r="I575" s="2">
        <f t="shared" si="85"/>
        <v>55.575000000000003</v>
      </c>
      <c r="K575" s="2">
        <f t="shared" si="86"/>
        <v>0</v>
      </c>
      <c r="L575" s="2">
        <f t="shared" si="87"/>
        <v>0</v>
      </c>
      <c r="M575" s="2">
        <f t="shared" si="88"/>
        <v>1</v>
      </c>
      <c r="N575">
        <f t="shared" si="89"/>
        <v>4.0983924728689125</v>
      </c>
    </row>
    <row r="576" spans="1:14" x14ac:dyDescent="0.3">
      <c r="A576" s="1">
        <v>39533</v>
      </c>
      <c r="B576">
        <v>57.424999999999997</v>
      </c>
      <c r="D576">
        <f t="shared" si="80"/>
        <v>3</v>
      </c>
      <c r="E576" s="1">
        <f t="shared" si="81"/>
        <v>39526</v>
      </c>
      <c r="F576" s="1">
        <f t="shared" si="82"/>
        <v>39525</v>
      </c>
      <c r="G576" s="1">
        <f t="shared" si="83"/>
        <v>39524</v>
      </c>
      <c r="H576" s="1">
        <f t="shared" si="84"/>
        <v>39523</v>
      </c>
      <c r="I576" s="2">
        <f t="shared" si="85"/>
        <v>54.95</v>
      </c>
      <c r="K576" s="2">
        <f t="shared" si="86"/>
        <v>0</v>
      </c>
      <c r="L576" s="2">
        <f t="shared" si="87"/>
        <v>0</v>
      </c>
      <c r="M576" s="2">
        <f t="shared" si="88"/>
        <v>1</v>
      </c>
      <c r="N576">
        <f t="shared" si="89"/>
        <v>4.4056067725531491</v>
      </c>
    </row>
    <row r="577" spans="1:14" x14ac:dyDescent="0.3">
      <c r="A577" s="1">
        <v>39534</v>
      </c>
      <c r="B577">
        <v>57.975000000000001</v>
      </c>
      <c r="D577">
        <f t="shared" si="80"/>
        <v>4</v>
      </c>
      <c r="E577" s="1">
        <f t="shared" si="81"/>
        <v>39527</v>
      </c>
      <c r="F577" s="1">
        <f t="shared" si="82"/>
        <v>39526</v>
      </c>
      <c r="G577" s="1">
        <f t="shared" si="83"/>
        <v>39525</v>
      </c>
      <c r="H577" s="1">
        <f t="shared" si="84"/>
        <v>39524</v>
      </c>
      <c r="I577" s="2">
        <f t="shared" si="85"/>
        <v>56.325000000000003</v>
      </c>
      <c r="K577" s="2">
        <f t="shared" si="86"/>
        <v>0</v>
      </c>
      <c r="L577" s="2">
        <f t="shared" si="87"/>
        <v>0</v>
      </c>
      <c r="M577" s="2">
        <f t="shared" si="88"/>
        <v>1</v>
      </c>
      <c r="N577">
        <f t="shared" si="89"/>
        <v>2.8873396823287245</v>
      </c>
    </row>
    <row r="578" spans="1:14" x14ac:dyDescent="0.3">
      <c r="A578" s="1">
        <v>39535</v>
      </c>
      <c r="B578">
        <v>58.1</v>
      </c>
      <c r="D578">
        <f t="shared" si="80"/>
        <v>5</v>
      </c>
      <c r="E578" s="1">
        <f t="shared" si="81"/>
        <v>39528</v>
      </c>
      <c r="F578" s="1">
        <f t="shared" si="82"/>
        <v>39527</v>
      </c>
      <c r="G578" s="1">
        <f t="shared" si="83"/>
        <v>39526</v>
      </c>
      <c r="H578" s="1">
        <f t="shared" si="84"/>
        <v>39525</v>
      </c>
      <c r="I578" s="2">
        <f t="shared" si="85"/>
        <v>56.325000000000003</v>
      </c>
      <c r="K578" s="2">
        <f t="shared" si="86"/>
        <v>0</v>
      </c>
      <c r="L578" s="2">
        <f t="shared" si="87"/>
        <v>0</v>
      </c>
      <c r="M578" s="2">
        <f t="shared" si="88"/>
        <v>1</v>
      </c>
      <c r="N578">
        <f t="shared" si="89"/>
        <v>3.1027177539557447</v>
      </c>
    </row>
    <row r="579" spans="1:14" x14ac:dyDescent="0.3">
      <c r="A579" s="1">
        <v>39538</v>
      </c>
      <c r="B579">
        <v>57.075000000000003</v>
      </c>
      <c r="D579">
        <f t="shared" ref="D579:D642" si="90">WEEKDAY(A579,2)</f>
        <v>1</v>
      </c>
      <c r="E579" s="1">
        <f t="shared" si="81"/>
        <v>39531</v>
      </c>
      <c r="F579" s="1">
        <f t="shared" si="82"/>
        <v>39530</v>
      </c>
      <c r="G579" s="1">
        <f t="shared" si="83"/>
        <v>39529</v>
      </c>
      <c r="H579" s="1">
        <f t="shared" si="84"/>
        <v>39528</v>
      </c>
      <c r="I579" s="2">
        <f t="shared" si="85"/>
        <v>56.3</v>
      </c>
      <c r="K579" s="2">
        <f t="shared" si="86"/>
        <v>0</v>
      </c>
      <c r="L579" s="2">
        <f t="shared" si="87"/>
        <v>0</v>
      </c>
      <c r="M579" s="2">
        <f t="shared" si="88"/>
        <v>1</v>
      </c>
      <c r="N579">
        <f t="shared" si="89"/>
        <v>1.3671657270214583</v>
      </c>
    </row>
    <row r="580" spans="1:14" x14ac:dyDescent="0.3">
      <c r="A580" s="1">
        <v>39539</v>
      </c>
      <c r="B580">
        <v>56</v>
      </c>
      <c r="D580">
        <f t="shared" si="90"/>
        <v>2</v>
      </c>
      <c r="E580" s="1">
        <f t="shared" si="81"/>
        <v>39532</v>
      </c>
      <c r="F580" s="1">
        <f t="shared" si="82"/>
        <v>39531</v>
      </c>
      <c r="G580" s="1">
        <f t="shared" si="83"/>
        <v>39530</v>
      </c>
      <c r="H580" s="1">
        <f t="shared" si="84"/>
        <v>39529</v>
      </c>
      <c r="I580" s="2">
        <f t="shared" si="85"/>
        <v>57.9</v>
      </c>
      <c r="K580" s="2">
        <f t="shared" si="86"/>
        <v>0</v>
      </c>
      <c r="L580" s="2">
        <f t="shared" si="87"/>
        <v>0</v>
      </c>
      <c r="M580" s="2">
        <f t="shared" si="88"/>
        <v>1</v>
      </c>
      <c r="N580">
        <f t="shared" si="89"/>
        <v>-3.3365693843800295</v>
      </c>
    </row>
    <row r="581" spans="1:14" x14ac:dyDescent="0.3">
      <c r="A581" s="1">
        <v>39540</v>
      </c>
      <c r="B581">
        <v>55.6</v>
      </c>
      <c r="D581">
        <f t="shared" si="90"/>
        <v>3</v>
      </c>
      <c r="E581" s="1">
        <f t="shared" si="81"/>
        <v>39533</v>
      </c>
      <c r="F581" s="1">
        <f t="shared" si="82"/>
        <v>39532</v>
      </c>
      <c r="G581" s="1">
        <f t="shared" si="83"/>
        <v>39531</v>
      </c>
      <c r="H581" s="1">
        <f t="shared" si="84"/>
        <v>39530</v>
      </c>
      <c r="I581" s="2">
        <f t="shared" si="85"/>
        <v>57.424999999999997</v>
      </c>
      <c r="K581" s="2">
        <f t="shared" si="86"/>
        <v>0</v>
      </c>
      <c r="L581" s="2">
        <f t="shared" si="87"/>
        <v>0</v>
      </c>
      <c r="M581" s="2">
        <f t="shared" si="88"/>
        <v>1</v>
      </c>
      <c r="N581">
        <f t="shared" si="89"/>
        <v>-3.2296547318625142</v>
      </c>
    </row>
    <row r="582" spans="1:14" x14ac:dyDescent="0.3">
      <c r="A582" s="1">
        <v>39541</v>
      </c>
      <c r="B582">
        <v>57.625</v>
      </c>
      <c r="D582">
        <f t="shared" si="90"/>
        <v>4</v>
      </c>
      <c r="E582" s="1">
        <f t="shared" si="81"/>
        <v>39534</v>
      </c>
      <c r="F582" s="1">
        <f t="shared" si="82"/>
        <v>39533</v>
      </c>
      <c r="G582" s="1">
        <f t="shared" si="83"/>
        <v>39532</v>
      </c>
      <c r="H582" s="1">
        <f t="shared" si="84"/>
        <v>39531</v>
      </c>
      <c r="I582" s="2">
        <f t="shared" si="85"/>
        <v>57.975000000000001</v>
      </c>
      <c r="K582" s="2">
        <f t="shared" si="86"/>
        <v>0</v>
      </c>
      <c r="L582" s="2">
        <f t="shared" si="87"/>
        <v>0</v>
      </c>
      <c r="M582" s="2">
        <f t="shared" si="88"/>
        <v>1</v>
      </c>
      <c r="N582">
        <f t="shared" si="89"/>
        <v>-0.60553818247827662</v>
      </c>
    </row>
    <row r="583" spans="1:14" x14ac:dyDescent="0.3">
      <c r="A583" s="1">
        <v>39542</v>
      </c>
      <c r="B583">
        <v>58.524999999999999</v>
      </c>
      <c r="D583">
        <f t="shared" si="90"/>
        <v>5</v>
      </c>
      <c r="E583" s="1">
        <f t="shared" si="81"/>
        <v>39535</v>
      </c>
      <c r="F583" s="1">
        <f t="shared" si="82"/>
        <v>39534</v>
      </c>
      <c r="G583" s="1">
        <f t="shared" si="83"/>
        <v>39533</v>
      </c>
      <c r="H583" s="1">
        <f t="shared" si="84"/>
        <v>39532</v>
      </c>
      <c r="I583" s="2">
        <f t="shared" si="85"/>
        <v>58.1</v>
      </c>
      <c r="K583" s="2">
        <f t="shared" si="86"/>
        <v>0</v>
      </c>
      <c r="L583" s="2">
        <f t="shared" si="87"/>
        <v>0</v>
      </c>
      <c r="M583" s="2">
        <f t="shared" si="88"/>
        <v>1</v>
      </c>
      <c r="N583">
        <f t="shared" si="89"/>
        <v>0.72883495191089454</v>
      </c>
    </row>
    <row r="584" spans="1:14" x14ac:dyDescent="0.3">
      <c r="A584" s="1">
        <v>39545</v>
      </c>
      <c r="B584">
        <v>58.9</v>
      </c>
      <c r="D584">
        <f t="shared" si="90"/>
        <v>1</v>
      </c>
      <c r="E584" s="1">
        <f t="shared" ref="E584:E647" si="91">A584-7</f>
        <v>39538</v>
      </c>
      <c r="F584" s="1">
        <f t="shared" ref="F584:F647" si="92">E584-1</f>
        <v>39537</v>
      </c>
      <c r="G584" s="1">
        <f t="shared" ref="G584:G647" si="93">E584-2</f>
        <v>39536</v>
      </c>
      <c r="H584" s="1">
        <f t="shared" ref="H584:H647" si="94">E584-3</f>
        <v>39535</v>
      </c>
      <c r="I584" s="2">
        <f t="shared" si="85"/>
        <v>57.075000000000003</v>
      </c>
      <c r="K584" s="2">
        <f t="shared" si="86"/>
        <v>0</v>
      </c>
      <c r="L584" s="2">
        <f t="shared" si="87"/>
        <v>0</v>
      </c>
      <c r="M584" s="2">
        <f t="shared" si="88"/>
        <v>1</v>
      </c>
      <c r="N584">
        <f t="shared" si="89"/>
        <v>3.1474898241681677</v>
      </c>
    </row>
    <row r="585" spans="1:14" x14ac:dyDescent="0.3">
      <c r="A585" s="1">
        <v>39546</v>
      </c>
      <c r="B585">
        <v>59.15</v>
      </c>
      <c r="D585">
        <f t="shared" si="90"/>
        <v>2</v>
      </c>
      <c r="E585" s="1">
        <f t="shared" si="91"/>
        <v>39539</v>
      </c>
      <c r="F585" s="1">
        <f t="shared" si="92"/>
        <v>39538</v>
      </c>
      <c r="G585" s="1">
        <f t="shared" si="93"/>
        <v>39537</v>
      </c>
      <c r="H585" s="1">
        <f t="shared" si="94"/>
        <v>39536</v>
      </c>
      <c r="I585" s="2">
        <f t="shared" ref="I585:I648" si="95">IF(SUMIFS($B$2:$B$3569,$A$2:$A$3569,"="&amp;E585)=0,IF(SUMIFS($B$2:$B$3569,$A$2:$A$3569,"="&amp;F585)=0,IF(SUMIFS($B$2:$B$3569,$A$2:$A$3569,"="&amp;G585)=0,SUMIFS($B$2:$B$3569,$A$2:$A$3569,"="&amp;H585),SUMIFS($B$2:$B$3569,$A$2:$A$3569,"="&amp;G585)),SUMIFS($B$2:$B$3569,$A$2:$A$3569,"="&amp;F585)),SUMIFS($B$2:$B$3569,$A$2:$A$3569,"="&amp;E585))</f>
        <v>56</v>
      </c>
      <c r="K585" s="2">
        <f t="shared" ref="K585:K648" si="96">SUMIFS($J$2:$J$3569,$A$2:$A$3569,"&gt;"&amp;E585,$A$2:$A$3569,"&lt;="&amp;A585)</f>
        <v>0</v>
      </c>
      <c r="L585" s="2">
        <f t="shared" ref="L585:L648" si="97">IF(K585&lt;&gt;0,LOOKUP(K585,C579:C585,B579:B585),0)</f>
        <v>0</v>
      </c>
      <c r="M585" s="2">
        <f t="shared" ref="M585:M648" si="98">IF(K585&lt;&gt;0,L585/K585,1)</f>
        <v>1</v>
      </c>
      <c r="N585">
        <f t="shared" ref="N585:N648" si="99">LN(B585*M585/I585)*100</f>
        <v>5.4724899689246467</v>
      </c>
    </row>
    <row r="586" spans="1:14" x14ac:dyDescent="0.3">
      <c r="A586" s="1">
        <v>39547</v>
      </c>
      <c r="B586">
        <v>59.424999999999997</v>
      </c>
      <c r="C586">
        <v>70.55</v>
      </c>
      <c r="D586">
        <f t="shared" si="90"/>
        <v>3</v>
      </c>
      <c r="E586" s="1">
        <f t="shared" si="91"/>
        <v>39540</v>
      </c>
      <c r="F586" s="1">
        <f t="shared" si="92"/>
        <v>39539</v>
      </c>
      <c r="G586" s="1">
        <f t="shared" si="93"/>
        <v>39538</v>
      </c>
      <c r="H586" s="1">
        <f t="shared" si="94"/>
        <v>39537</v>
      </c>
      <c r="I586" s="2">
        <f t="shared" si="95"/>
        <v>55.6</v>
      </c>
      <c r="K586" s="2">
        <f t="shared" si="96"/>
        <v>0</v>
      </c>
      <c r="L586" s="2">
        <f t="shared" si="97"/>
        <v>0</v>
      </c>
      <c r="M586" s="2">
        <f t="shared" si="98"/>
        <v>1</v>
      </c>
      <c r="N586">
        <f t="shared" si="99"/>
        <v>6.6531811989720788</v>
      </c>
    </row>
    <row r="587" spans="1:14" x14ac:dyDescent="0.3">
      <c r="A587" s="1">
        <v>39548</v>
      </c>
      <c r="B587">
        <v>70.150000000000006</v>
      </c>
      <c r="D587">
        <f t="shared" si="90"/>
        <v>4</v>
      </c>
      <c r="E587" s="1">
        <f t="shared" si="91"/>
        <v>39541</v>
      </c>
      <c r="F587" s="1">
        <f t="shared" si="92"/>
        <v>39540</v>
      </c>
      <c r="G587" s="1">
        <f t="shared" si="93"/>
        <v>39539</v>
      </c>
      <c r="H587" s="1">
        <f t="shared" si="94"/>
        <v>39538</v>
      </c>
      <c r="I587" s="2">
        <f t="shared" si="95"/>
        <v>57.625</v>
      </c>
      <c r="J587">
        <v>70.55</v>
      </c>
      <c r="K587" s="2">
        <f t="shared" si="96"/>
        <v>70.55</v>
      </c>
      <c r="L587" s="2">
        <f t="shared" si="97"/>
        <v>59.424999999999997</v>
      </c>
      <c r="M587" s="2">
        <f t="shared" si="98"/>
        <v>0.84231041814316088</v>
      </c>
      <c r="N587">
        <f t="shared" si="99"/>
        <v>2.507264017909197</v>
      </c>
    </row>
    <row r="588" spans="1:14" x14ac:dyDescent="0.3">
      <c r="A588" s="1">
        <v>39549</v>
      </c>
      <c r="B588">
        <v>71.2</v>
      </c>
      <c r="D588">
        <f t="shared" si="90"/>
        <v>5</v>
      </c>
      <c r="E588" s="1">
        <f t="shared" si="91"/>
        <v>39542</v>
      </c>
      <c r="F588" s="1">
        <f t="shared" si="92"/>
        <v>39541</v>
      </c>
      <c r="G588" s="1">
        <f t="shared" si="93"/>
        <v>39540</v>
      </c>
      <c r="H588" s="1">
        <f t="shared" si="94"/>
        <v>39539</v>
      </c>
      <c r="I588" s="2">
        <f t="shared" si="95"/>
        <v>58.524999999999999</v>
      </c>
      <c r="K588" s="2">
        <f t="shared" si="96"/>
        <v>70.55</v>
      </c>
      <c r="L588" s="2">
        <f t="shared" si="97"/>
        <v>59.424999999999997</v>
      </c>
      <c r="M588" s="2">
        <f t="shared" si="98"/>
        <v>0.84231041814316088</v>
      </c>
      <c r="N588">
        <f t="shared" si="99"/>
        <v>2.4432139988390165</v>
      </c>
    </row>
    <row r="589" spans="1:14" x14ac:dyDescent="0.3">
      <c r="A589" s="1">
        <v>39552</v>
      </c>
      <c r="B589">
        <v>71.924999999999997</v>
      </c>
      <c r="D589">
        <f t="shared" si="90"/>
        <v>1</v>
      </c>
      <c r="E589" s="1">
        <f t="shared" si="91"/>
        <v>39545</v>
      </c>
      <c r="F589" s="1">
        <f t="shared" si="92"/>
        <v>39544</v>
      </c>
      <c r="G589" s="1">
        <f t="shared" si="93"/>
        <v>39543</v>
      </c>
      <c r="H589" s="1">
        <f t="shared" si="94"/>
        <v>39542</v>
      </c>
      <c r="I589" s="2">
        <f t="shared" si="95"/>
        <v>58.9</v>
      </c>
      <c r="K589" s="2">
        <f t="shared" si="96"/>
        <v>70.55</v>
      </c>
      <c r="L589" s="2">
        <f t="shared" si="97"/>
        <v>59.424999999999997</v>
      </c>
      <c r="M589" s="2">
        <f t="shared" si="98"/>
        <v>0.84231041814316088</v>
      </c>
      <c r="N589">
        <f t="shared" si="99"/>
        <v>2.8176153727505215</v>
      </c>
    </row>
    <row r="590" spans="1:14" x14ac:dyDescent="0.3">
      <c r="A590" s="1">
        <v>39553</v>
      </c>
      <c r="B590">
        <v>74.099999999999994</v>
      </c>
      <c r="D590">
        <f t="shared" si="90"/>
        <v>2</v>
      </c>
      <c r="E590" s="1">
        <f t="shared" si="91"/>
        <v>39546</v>
      </c>
      <c r="F590" s="1">
        <f t="shared" si="92"/>
        <v>39545</v>
      </c>
      <c r="G590" s="1">
        <f t="shared" si="93"/>
        <v>39544</v>
      </c>
      <c r="H590" s="1">
        <f t="shared" si="94"/>
        <v>39543</v>
      </c>
      <c r="I590" s="2">
        <f t="shared" si="95"/>
        <v>59.15</v>
      </c>
      <c r="K590" s="2">
        <f t="shared" si="96"/>
        <v>70.55</v>
      </c>
      <c r="L590" s="2">
        <f t="shared" si="97"/>
        <v>59.424999999999997</v>
      </c>
      <c r="M590" s="2">
        <f t="shared" si="98"/>
        <v>0.84231041814316088</v>
      </c>
      <c r="N590">
        <f t="shared" si="99"/>
        <v>5.3732276825079941</v>
      </c>
    </row>
    <row r="591" spans="1:14" x14ac:dyDescent="0.3">
      <c r="A591" s="1">
        <v>39554</v>
      </c>
      <c r="B591">
        <v>73.974999999999994</v>
      </c>
      <c r="D591">
        <f t="shared" si="90"/>
        <v>3</v>
      </c>
      <c r="E591" s="1">
        <f t="shared" si="91"/>
        <v>39547</v>
      </c>
      <c r="F591" s="1">
        <f t="shared" si="92"/>
        <v>39546</v>
      </c>
      <c r="G591" s="1">
        <f t="shared" si="93"/>
        <v>39545</v>
      </c>
      <c r="H591" s="1">
        <f t="shared" si="94"/>
        <v>39544</v>
      </c>
      <c r="I591" s="2">
        <f t="shared" si="95"/>
        <v>59.424999999999997</v>
      </c>
      <c r="K591" s="2">
        <f t="shared" si="96"/>
        <v>70.55</v>
      </c>
      <c r="L591" s="2">
        <f t="shared" si="97"/>
        <v>59.424999999999997</v>
      </c>
      <c r="M591" s="2">
        <f t="shared" si="98"/>
        <v>0.84231041814316088</v>
      </c>
      <c r="N591">
        <f t="shared" si="99"/>
        <v>4.7405519987450289</v>
      </c>
    </row>
    <row r="592" spans="1:14" x14ac:dyDescent="0.3">
      <c r="A592" s="1">
        <v>39555</v>
      </c>
      <c r="B592">
        <v>72.95</v>
      </c>
      <c r="D592">
        <f t="shared" si="90"/>
        <v>4</v>
      </c>
      <c r="E592" s="1">
        <f t="shared" si="91"/>
        <v>39548</v>
      </c>
      <c r="F592" s="1">
        <f t="shared" si="92"/>
        <v>39547</v>
      </c>
      <c r="G592" s="1">
        <f t="shared" si="93"/>
        <v>39546</v>
      </c>
      <c r="H592" s="1">
        <f t="shared" si="94"/>
        <v>39545</v>
      </c>
      <c r="I592" s="2">
        <f t="shared" si="95"/>
        <v>70.150000000000006</v>
      </c>
      <c r="K592" s="2">
        <f t="shared" si="96"/>
        <v>0</v>
      </c>
      <c r="L592" s="2">
        <f t="shared" si="97"/>
        <v>0</v>
      </c>
      <c r="M592" s="2">
        <f t="shared" si="98"/>
        <v>1</v>
      </c>
      <c r="N592">
        <f t="shared" si="99"/>
        <v>3.9138468420324624</v>
      </c>
    </row>
    <row r="593" spans="1:14" x14ac:dyDescent="0.3">
      <c r="A593" s="1">
        <v>39556</v>
      </c>
      <c r="B593">
        <v>74.349999999999994</v>
      </c>
      <c r="D593">
        <f t="shared" si="90"/>
        <v>5</v>
      </c>
      <c r="E593" s="1">
        <f t="shared" si="91"/>
        <v>39549</v>
      </c>
      <c r="F593" s="1">
        <f t="shared" si="92"/>
        <v>39548</v>
      </c>
      <c r="G593" s="1">
        <f t="shared" si="93"/>
        <v>39547</v>
      </c>
      <c r="H593" s="1">
        <f t="shared" si="94"/>
        <v>39546</v>
      </c>
      <c r="I593" s="2">
        <f t="shared" si="95"/>
        <v>71.2</v>
      </c>
      <c r="K593" s="2">
        <f t="shared" si="96"/>
        <v>0</v>
      </c>
      <c r="L593" s="2">
        <f t="shared" si="97"/>
        <v>0</v>
      </c>
      <c r="M593" s="2">
        <f t="shared" si="98"/>
        <v>1</v>
      </c>
      <c r="N593">
        <f t="shared" si="99"/>
        <v>4.3290854488233927</v>
      </c>
    </row>
    <row r="594" spans="1:14" x14ac:dyDescent="0.3">
      <c r="A594" s="1">
        <v>39559</v>
      </c>
      <c r="B594">
        <v>72.974999999999994</v>
      </c>
      <c r="D594">
        <f t="shared" si="90"/>
        <v>1</v>
      </c>
      <c r="E594" s="1">
        <f t="shared" si="91"/>
        <v>39552</v>
      </c>
      <c r="F594" s="1">
        <f t="shared" si="92"/>
        <v>39551</v>
      </c>
      <c r="G594" s="1">
        <f t="shared" si="93"/>
        <v>39550</v>
      </c>
      <c r="H594" s="1">
        <f t="shared" si="94"/>
        <v>39549</v>
      </c>
      <c r="I594" s="2">
        <f t="shared" si="95"/>
        <v>71.924999999999997</v>
      </c>
      <c r="K594" s="2">
        <f t="shared" si="96"/>
        <v>0</v>
      </c>
      <c r="L594" s="2">
        <f t="shared" si="97"/>
        <v>0</v>
      </c>
      <c r="M594" s="2">
        <f t="shared" si="98"/>
        <v>1</v>
      </c>
      <c r="N594">
        <f t="shared" si="99"/>
        <v>1.4493007302566825</v>
      </c>
    </row>
    <row r="595" spans="1:14" x14ac:dyDescent="0.3">
      <c r="A595" s="1">
        <v>39560</v>
      </c>
      <c r="B595">
        <v>73.674999999999997</v>
      </c>
      <c r="D595">
        <f t="shared" si="90"/>
        <v>2</v>
      </c>
      <c r="E595" s="1">
        <f t="shared" si="91"/>
        <v>39553</v>
      </c>
      <c r="F595" s="1">
        <f t="shared" si="92"/>
        <v>39552</v>
      </c>
      <c r="G595" s="1">
        <f t="shared" si="93"/>
        <v>39551</v>
      </c>
      <c r="H595" s="1">
        <f t="shared" si="94"/>
        <v>39550</v>
      </c>
      <c r="I595" s="2">
        <f t="shared" si="95"/>
        <v>74.099999999999994</v>
      </c>
      <c r="K595" s="2">
        <f t="shared" si="96"/>
        <v>0</v>
      </c>
      <c r="L595" s="2">
        <f t="shared" si="97"/>
        <v>0</v>
      </c>
      <c r="M595" s="2">
        <f t="shared" si="98"/>
        <v>1</v>
      </c>
      <c r="N595">
        <f t="shared" si="99"/>
        <v>-0.57520036782826989</v>
      </c>
    </row>
    <row r="596" spans="1:14" x14ac:dyDescent="0.3">
      <c r="A596" s="1">
        <v>39561</v>
      </c>
      <c r="B596">
        <v>75.424999999999997</v>
      </c>
      <c r="D596">
        <f t="shared" si="90"/>
        <v>3</v>
      </c>
      <c r="E596" s="1">
        <f t="shared" si="91"/>
        <v>39554</v>
      </c>
      <c r="F596" s="1">
        <f t="shared" si="92"/>
        <v>39553</v>
      </c>
      <c r="G596" s="1">
        <f t="shared" si="93"/>
        <v>39552</v>
      </c>
      <c r="H596" s="1">
        <f t="shared" si="94"/>
        <v>39551</v>
      </c>
      <c r="I596" s="2">
        <f t="shared" si="95"/>
        <v>73.974999999999994</v>
      </c>
      <c r="K596" s="2">
        <f t="shared" si="96"/>
        <v>0</v>
      </c>
      <c r="L596" s="2">
        <f t="shared" si="97"/>
        <v>0</v>
      </c>
      <c r="M596" s="2">
        <f t="shared" si="98"/>
        <v>1</v>
      </c>
      <c r="N596">
        <f t="shared" si="99"/>
        <v>1.9411586758851525</v>
      </c>
    </row>
    <row r="597" spans="1:14" x14ac:dyDescent="0.3">
      <c r="A597" s="1">
        <v>39562</v>
      </c>
      <c r="B597">
        <v>75</v>
      </c>
      <c r="D597">
        <f t="shared" si="90"/>
        <v>4</v>
      </c>
      <c r="E597" s="1">
        <f t="shared" si="91"/>
        <v>39555</v>
      </c>
      <c r="F597" s="1">
        <f t="shared" si="92"/>
        <v>39554</v>
      </c>
      <c r="G597" s="1">
        <f t="shared" si="93"/>
        <v>39553</v>
      </c>
      <c r="H597" s="1">
        <f t="shared" si="94"/>
        <v>39552</v>
      </c>
      <c r="I597" s="2">
        <f t="shared" si="95"/>
        <v>72.95</v>
      </c>
      <c r="K597" s="2">
        <f t="shared" si="96"/>
        <v>0</v>
      </c>
      <c r="L597" s="2">
        <f t="shared" si="97"/>
        <v>0</v>
      </c>
      <c r="M597" s="2">
        <f t="shared" si="98"/>
        <v>1</v>
      </c>
      <c r="N597">
        <f t="shared" si="99"/>
        <v>2.7713838567515849</v>
      </c>
    </row>
    <row r="598" spans="1:14" x14ac:dyDescent="0.3">
      <c r="A598" s="1">
        <v>39563</v>
      </c>
      <c r="B598">
        <v>76.349999999999994</v>
      </c>
      <c r="D598">
        <f t="shared" si="90"/>
        <v>5</v>
      </c>
      <c r="E598" s="1">
        <f t="shared" si="91"/>
        <v>39556</v>
      </c>
      <c r="F598" s="1">
        <f t="shared" si="92"/>
        <v>39555</v>
      </c>
      <c r="G598" s="1">
        <f t="shared" si="93"/>
        <v>39554</v>
      </c>
      <c r="H598" s="1">
        <f t="shared" si="94"/>
        <v>39553</v>
      </c>
      <c r="I598" s="2">
        <f t="shared" si="95"/>
        <v>74.349999999999994</v>
      </c>
      <c r="K598" s="2">
        <f t="shared" si="96"/>
        <v>0</v>
      </c>
      <c r="L598" s="2">
        <f t="shared" si="97"/>
        <v>0</v>
      </c>
      <c r="M598" s="2">
        <f t="shared" si="98"/>
        <v>1</v>
      </c>
      <c r="N598">
        <f t="shared" si="99"/>
        <v>2.6544358758477364</v>
      </c>
    </row>
    <row r="599" spans="1:14" x14ac:dyDescent="0.3">
      <c r="A599" s="1">
        <v>39566</v>
      </c>
      <c r="B599">
        <v>75.45</v>
      </c>
      <c r="D599">
        <f t="shared" si="90"/>
        <v>1</v>
      </c>
      <c r="E599" s="1">
        <f t="shared" si="91"/>
        <v>39559</v>
      </c>
      <c r="F599" s="1">
        <f t="shared" si="92"/>
        <v>39558</v>
      </c>
      <c r="G599" s="1">
        <f t="shared" si="93"/>
        <v>39557</v>
      </c>
      <c r="H599" s="1">
        <f t="shared" si="94"/>
        <v>39556</v>
      </c>
      <c r="I599" s="2">
        <f t="shared" si="95"/>
        <v>72.974999999999994</v>
      </c>
      <c r="K599" s="2">
        <f t="shared" si="96"/>
        <v>0</v>
      </c>
      <c r="L599" s="2">
        <f t="shared" si="97"/>
        <v>0</v>
      </c>
      <c r="M599" s="2">
        <f t="shared" si="98"/>
        <v>1</v>
      </c>
      <c r="N599">
        <f t="shared" si="99"/>
        <v>3.335326847367956</v>
      </c>
    </row>
    <row r="600" spans="1:14" x14ac:dyDescent="0.3">
      <c r="A600" s="1">
        <v>39567</v>
      </c>
      <c r="B600">
        <v>72.55</v>
      </c>
      <c r="D600">
        <f t="shared" si="90"/>
        <v>2</v>
      </c>
      <c r="E600" s="1">
        <f t="shared" si="91"/>
        <v>39560</v>
      </c>
      <c r="F600" s="1">
        <f t="shared" si="92"/>
        <v>39559</v>
      </c>
      <c r="G600" s="1">
        <f t="shared" si="93"/>
        <v>39558</v>
      </c>
      <c r="H600" s="1">
        <f t="shared" si="94"/>
        <v>39557</v>
      </c>
      <c r="I600" s="2">
        <f t="shared" si="95"/>
        <v>73.674999999999997</v>
      </c>
      <c r="K600" s="2">
        <f t="shared" si="96"/>
        <v>0</v>
      </c>
      <c r="L600" s="2">
        <f t="shared" si="97"/>
        <v>0</v>
      </c>
      <c r="M600" s="2">
        <f t="shared" si="98"/>
        <v>1</v>
      </c>
      <c r="N600">
        <f t="shared" si="99"/>
        <v>-1.5387549293561553</v>
      </c>
    </row>
    <row r="601" spans="1:14" x14ac:dyDescent="0.3">
      <c r="A601" s="1">
        <v>39568</v>
      </c>
      <c r="B601">
        <v>73.474999999999994</v>
      </c>
      <c r="D601">
        <f t="shared" si="90"/>
        <v>3</v>
      </c>
      <c r="E601" s="1">
        <f t="shared" si="91"/>
        <v>39561</v>
      </c>
      <c r="F601" s="1">
        <f t="shared" si="92"/>
        <v>39560</v>
      </c>
      <c r="G601" s="1">
        <f t="shared" si="93"/>
        <v>39559</v>
      </c>
      <c r="H601" s="1">
        <f t="shared" si="94"/>
        <v>39558</v>
      </c>
      <c r="I601" s="2">
        <f t="shared" si="95"/>
        <v>75.424999999999997</v>
      </c>
      <c r="K601" s="2">
        <f t="shared" si="96"/>
        <v>0</v>
      </c>
      <c r="L601" s="2">
        <f t="shared" si="97"/>
        <v>0</v>
      </c>
      <c r="M601" s="2">
        <f t="shared" si="98"/>
        <v>1</v>
      </c>
      <c r="N601">
        <f t="shared" si="99"/>
        <v>-2.6193572740143738</v>
      </c>
    </row>
    <row r="602" spans="1:14" x14ac:dyDescent="0.3">
      <c r="A602" s="1">
        <v>39569</v>
      </c>
      <c r="B602">
        <v>71.099999999999994</v>
      </c>
      <c r="D602">
        <f t="shared" si="90"/>
        <v>4</v>
      </c>
      <c r="E602" s="1">
        <f t="shared" si="91"/>
        <v>39562</v>
      </c>
      <c r="F602" s="1">
        <f t="shared" si="92"/>
        <v>39561</v>
      </c>
      <c r="G602" s="1">
        <f t="shared" si="93"/>
        <v>39560</v>
      </c>
      <c r="H602" s="1">
        <f t="shared" si="94"/>
        <v>39559</v>
      </c>
      <c r="I602" s="2">
        <f t="shared" si="95"/>
        <v>75</v>
      </c>
      <c r="K602" s="2">
        <f t="shared" si="96"/>
        <v>0</v>
      </c>
      <c r="L602" s="2">
        <f t="shared" si="97"/>
        <v>0</v>
      </c>
      <c r="M602" s="2">
        <f t="shared" si="98"/>
        <v>1</v>
      </c>
      <c r="N602">
        <f t="shared" si="99"/>
        <v>-5.34007767271153</v>
      </c>
    </row>
    <row r="603" spans="1:14" x14ac:dyDescent="0.3">
      <c r="A603" s="1">
        <v>39570</v>
      </c>
      <c r="B603">
        <v>71.95</v>
      </c>
      <c r="D603">
        <f t="shared" si="90"/>
        <v>5</v>
      </c>
      <c r="E603" s="1">
        <f t="shared" si="91"/>
        <v>39563</v>
      </c>
      <c r="F603" s="1">
        <f t="shared" si="92"/>
        <v>39562</v>
      </c>
      <c r="G603" s="1">
        <f t="shared" si="93"/>
        <v>39561</v>
      </c>
      <c r="H603" s="1">
        <f t="shared" si="94"/>
        <v>39560</v>
      </c>
      <c r="I603" s="2">
        <f t="shared" si="95"/>
        <v>76.349999999999994</v>
      </c>
      <c r="K603" s="2">
        <f t="shared" si="96"/>
        <v>0</v>
      </c>
      <c r="L603" s="2">
        <f t="shared" si="97"/>
        <v>0</v>
      </c>
      <c r="M603" s="2">
        <f t="shared" si="98"/>
        <v>1</v>
      </c>
      <c r="N603">
        <f t="shared" si="99"/>
        <v>-5.9356598331264454</v>
      </c>
    </row>
    <row r="604" spans="1:14" x14ac:dyDescent="0.3">
      <c r="A604" s="1">
        <v>39573</v>
      </c>
      <c r="B604">
        <v>73.2</v>
      </c>
      <c r="D604">
        <f t="shared" si="90"/>
        <v>1</v>
      </c>
      <c r="E604" s="1">
        <f t="shared" si="91"/>
        <v>39566</v>
      </c>
      <c r="F604" s="1">
        <f t="shared" si="92"/>
        <v>39565</v>
      </c>
      <c r="G604" s="1">
        <f t="shared" si="93"/>
        <v>39564</v>
      </c>
      <c r="H604" s="1">
        <f t="shared" si="94"/>
        <v>39563</v>
      </c>
      <c r="I604" s="2">
        <f t="shared" si="95"/>
        <v>75.45</v>
      </c>
      <c r="K604" s="2">
        <f t="shared" si="96"/>
        <v>0</v>
      </c>
      <c r="L604" s="2">
        <f t="shared" si="97"/>
        <v>0</v>
      </c>
      <c r="M604" s="2">
        <f t="shared" si="98"/>
        <v>1</v>
      </c>
      <c r="N604">
        <f t="shared" si="99"/>
        <v>-3.0274764246592079</v>
      </c>
    </row>
    <row r="605" spans="1:14" x14ac:dyDescent="0.3">
      <c r="A605" s="1">
        <v>39574</v>
      </c>
      <c r="B605">
        <v>74.75</v>
      </c>
      <c r="D605">
        <f t="shared" si="90"/>
        <v>2</v>
      </c>
      <c r="E605" s="1">
        <f t="shared" si="91"/>
        <v>39567</v>
      </c>
      <c r="F605" s="1">
        <f t="shared" si="92"/>
        <v>39566</v>
      </c>
      <c r="G605" s="1">
        <f t="shared" si="93"/>
        <v>39565</v>
      </c>
      <c r="H605" s="1">
        <f t="shared" si="94"/>
        <v>39564</v>
      </c>
      <c r="I605" s="2">
        <f t="shared" si="95"/>
        <v>72.55</v>
      </c>
      <c r="K605" s="2">
        <f t="shared" si="96"/>
        <v>0</v>
      </c>
      <c r="L605" s="2">
        <f t="shared" si="97"/>
        <v>0</v>
      </c>
      <c r="M605" s="2">
        <f t="shared" si="98"/>
        <v>1</v>
      </c>
      <c r="N605">
        <f t="shared" si="99"/>
        <v>2.9873232940598937</v>
      </c>
    </row>
    <row r="606" spans="1:14" x14ac:dyDescent="0.3">
      <c r="A606" s="1">
        <v>39575</v>
      </c>
      <c r="B606">
        <v>75.275000000000006</v>
      </c>
      <c r="D606">
        <f t="shared" si="90"/>
        <v>3</v>
      </c>
      <c r="E606" s="1">
        <f t="shared" si="91"/>
        <v>39568</v>
      </c>
      <c r="F606" s="1">
        <f t="shared" si="92"/>
        <v>39567</v>
      </c>
      <c r="G606" s="1">
        <f t="shared" si="93"/>
        <v>39566</v>
      </c>
      <c r="H606" s="1">
        <f t="shared" si="94"/>
        <v>39565</v>
      </c>
      <c r="I606" s="2">
        <f t="shared" si="95"/>
        <v>73.474999999999994</v>
      </c>
      <c r="K606" s="2">
        <f t="shared" si="96"/>
        <v>0</v>
      </c>
      <c r="L606" s="2">
        <f t="shared" si="97"/>
        <v>0</v>
      </c>
      <c r="M606" s="2">
        <f t="shared" si="98"/>
        <v>1</v>
      </c>
      <c r="N606">
        <f t="shared" si="99"/>
        <v>2.4202862062816553</v>
      </c>
    </row>
    <row r="607" spans="1:14" x14ac:dyDescent="0.3">
      <c r="A607" s="1">
        <v>39576</v>
      </c>
      <c r="B607">
        <v>76.474999999999994</v>
      </c>
      <c r="D607">
        <f t="shared" si="90"/>
        <v>4</v>
      </c>
      <c r="E607" s="1">
        <f t="shared" si="91"/>
        <v>39569</v>
      </c>
      <c r="F607" s="1">
        <f t="shared" si="92"/>
        <v>39568</v>
      </c>
      <c r="G607" s="1">
        <f t="shared" si="93"/>
        <v>39567</v>
      </c>
      <c r="H607" s="1">
        <f t="shared" si="94"/>
        <v>39566</v>
      </c>
      <c r="I607" s="2">
        <f t="shared" si="95"/>
        <v>71.099999999999994</v>
      </c>
      <c r="K607" s="2">
        <f t="shared" si="96"/>
        <v>0</v>
      </c>
      <c r="L607" s="2">
        <f t="shared" si="97"/>
        <v>0</v>
      </c>
      <c r="M607" s="2">
        <f t="shared" si="98"/>
        <v>1</v>
      </c>
      <c r="N607">
        <f t="shared" si="99"/>
        <v>7.2876553227772023</v>
      </c>
    </row>
    <row r="608" spans="1:14" x14ac:dyDescent="0.3">
      <c r="A608" s="1">
        <v>39577</v>
      </c>
      <c r="B608">
        <v>76.875</v>
      </c>
      <c r="D608">
        <f t="shared" si="90"/>
        <v>5</v>
      </c>
      <c r="E608" s="1">
        <f t="shared" si="91"/>
        <v>39570</v>
      </c>
      <c r="F608" s="1">
        <f t="shared" si="92"/>
        <v>39569</v>
      </c>
      <c r="G608" s="1">
        <f t="shared" si="93"/>
        <v>39568</v>
      </c>
      <c r="H608" s="1">
        <f t="shared" si="94"/>
        <v>39567</v>
      </c>
      <c r="I608" s="2">
        <f t="shared" si="95"/>
        <v>71.95</v>
      </c>
      <c r="K608" s="2">
        <f t="shared" si="96"/>
        <v>0</v>
      </c>
      <c r="L608" s="2">
        <f t="shared" si="97"/>
        <v>0</v>
      </c>
      <c r="M608" s="2">
        <f t="shared" si="98"/>
        <v>1</v>
      </c>
      <c r="N608">
        <f t="shared" si="99"/>
        <v>6.6209292793305146</v>
      </c>
    </row>
    <row r="609" spans="1:14" x14ac:dyDescent="0.3">
      <c r="A609" s="1">
        <v>39580</v>
      </c>
      <c r="B609">
        <v>77.025000000000006</v>
      </c>
      <c r="D609">
        <f t="shared" si="90"/>
        <v>1</v>
      </c>
      <c r="E609" s="1">
        <f t="shared" si="91"/>
        <v>39573</v>
      </c>
      <c r="F609" s="1">
        <f t="shared" si="92"/>
        <v>39572</v>
      </c>
      <c r="G609" s="1">
        <f t="shared" si="93"/>
        <v>39571</v>
      </c>
      <c r="H609" s="1">
        <f t="shared" si="94"/>
        <v>39570</v>
      </c>
      <c r="I609" s="2">
        <f t="shared" si="95"/>
        <v>73.2</v>
      </c>
      <c r="K609" s="2">
        <f t="shared" si="96"/>
        <v>0</v>
      </c>
      <c r="L609" s="2">
        <f t="shared" si="97"/>
        <v>0</v>
      </c>
      <c r="M609" s="2">
        <f t="shared" si="98"/>
        <v>1</v>
      </c>
      <c r="N609">
        <f t="shared" si="99"/>
        <v>5.0934623515465862</v>
      </c>
    </row>
    <row r="610" spans="1:14" x14ac:dyDescent="0.3">
      <c r="A610" s="1">
        <v>39581</v>
      </c>
      <c r="B610">
        <v>77.674999999999997</v>
      </c>
      <c r="D610">
        <f t="shared" si="90"/>
        <v>2</v>
      </c>
      <c r="E610" s="1">
        <f t="shared" si="91"/>
        <v>39574</v>
      </c>
      <c r="F610" s="1">
        <f t="shared" si="92"/>
        <v>39573</v>
      </c>
      <c r="G610" s="1">
        <f t="shared" si="93"/>
        <v>39572</v>
      </c>
      <c r="H610" s="1">
        <f t="shared" si="94"/>
        <v>39571</v>
      </c>
      <c r="I610" s="2">
        <f t="shared" si="95"/>
        <v>74.75</v>
      </c>
      <c r="K610" s="2">
        <f t="shared" si="96"/>
        <v>0</v>
      </c>
      <c r="L610" s="2">
        <f t="shared" si="97"/>
        <v>0</v>
      </c>
      <c r="M610" s="2">
        <f t="shared" si="98"/>
        <v>1</v>
      </c>
      <c r="N610">
        <f t="shared" si="99"/>
        <v>3.8384243008315293</v>
      </c>
    </row>
    <row r="611" spans="1:14" x14ac:dyDescent="0.3">
      <c r="A611" s="1">
        <v>39582</v>
      </c>
      <c r="B611">
        <v>78.174999999999997</v>
      </c>
      <c r="D611">
        <f t="shared" si="90"/>
        <v>3</v>
      </c>
      <c r="E611" s="1">
        <f t="shared" si="91"/>
        <v>39575</v>
      </c>
      <c r="F611" s="1">
        <f t="shared" si="92"/>
        <v>39574</v>
      </c>
      <c r="G611" s="1">
        <f t="shared" si="93"/>
        <v>39573</v>
      </c>
      <c r="H611" s="1">
        <f t="shared" si="94"/>
        <v>39572</v>
      </c>
      <c r="I611" s="2">
        <f t="shared" si="95"/>
        <v>75.275000000000006</v>
      </c>
      <c r="K611" s="2">
        <f t="shared" si="96"/>
        <v>0</v>
      </c>
      <c r="L611" s="2">
        <f t="shared" si="97"/>
        <v>0</v>
      </c>
      <c r="M611" s="2">
        <f t="shared" si="98"/>
        <v>1</v>
      </c>
      <c r="N611">
        <f t="shared" si="99"/>
        <v>3.7801828976107377</v>
      </c>
    </row>
    <row r="612" spans="1:14" x14ac:dyDescent="0.3">
      <c r="A612" s="1">
        <v>39583</v>
      </c>
      <c r="B612">
        <v>77.075000000000003</v>
      </c>
      <c r="D612">
        <f t="shared" si="90"/>
        <v>4</v>
      </c>
      <c r="E612" s="1">
        <f t="shared" si="91"/>
        <v>39576</v>
      </c>
      <c r="F612" s="1">
        <f t="shared" si="92"/>
        <v>39575</v>
      </c>
      <c r="G612" s="1">
        <f t="shared" si="93"/>
        <v>39574</v>
      </c>
      <c r="H612" s="1">
        <f t="shared" si="94"/>
        <v>39573</v>
      </c>
      <c r="I612" s="2">
        <f t="shared" si="95"/>
        <v>76.474999999999994</v>
      </c>
      <c r="K612" s="2">
        <f t="shared" si="96"/>
        <v>0</v>
      </c>
      <c r="L612" s="2">
        <f t="shared" si="97"/>
        <v>0</v>
      </c>
      <c r="M612" s="2">
        <f t="shared" si="98"/>
        <v>1</v>
      </c>
      <c r="N612">
        <f t="shared" si="99"/>
        <v>0.78150837352469404</v>
      </c>
    </row>
    <row r="613" spans="1:14" x14ac:dyDescent="0.3">
      <c r="A613" s="1">
        <v>39584</v>
      </c>
      <c r="B613">
        <v>76.349999999999994</v>
      </c>
      <c r="D613">
        <f t="shared" si="90"/>
        <v>5</v>
      </c>
      <c r="E613" s="1">
        <f t="shared" si="91"/>
        <v>39577</v>
      </c>
      <c r="F613" s="1">
        <f t="shared" si="92"/>
        <v>39576</v>
      </c>
      <c r="G613" s="1">
        <f t="shared" si="93"/>
        <v>39575</v>
      </c>
      <c r="H613" s="1">
        <f t="shared" si="94"/>
        <v>39574</v>
      </c>
      <c r="I613" s="2">
        <f t="shared" si="95"/>
        <v>76.875</v>
      </c>
      <c r="K613" s="2">
        <f t="shared" si="96"/>
        <v>0</v>
      </c>
      <c r="L613" s="2">
        <f t="shared" si="97"/>
        <v>0</v>
      </c>
      <c r="M613" s="2">
        <f t="shared" si="98"/>
        <v>1</v>
      </c>
      <c r="N613">
        <f t="shared" si="99"/>
        <v>-0.68526944620406183</v>
      </c>
    </row>
    <row r="614" spans="1:14" x14ac:dyDescent="0.3">
      <c r="A614" s="1">
        <v>39587</v>
      </c>
      <c r="B614">
        <v>76.125</v>
      </c>
      <c r="D614">
        <f t="shared" si="90"/>
        <v>1</v>
      </c>
      <c r="E614" s="1">
        <f t="shared" si="91"/>
        <v>39580</v>
      </c>
      <c r="F614" s="1">
        <f t="shared" si="92"/>
        <v>39579</v>
      </c>
      <c r="G614" s="1">
        <f t="shared" si="93"/>
        <v>39578</v>
      </c>
      <c r="H614" s="1">
        <f t="shared" si="94"/>
        <v>39577</v>
      </c>
      <c r="I614" s="2">
        <f t="shared" si="95"/>
        <v>77.025000000000006</v>
      </c>
      <c r="K614" s="2">
        <f t="shared" si="96"/>
        <v>0</v>
      </c>
      <c r="L614" s="2">
        <f t="shared" si="97"/>
        <v>0</v>
      </c>
      <c r="M614" s="2">
        <f t="shared" si="98"/>
        <v>1</v>
      </c>
      <c r="N614">
        <f t="shared" si="99"/>
        <v>-1.1753318452670602</v>
      </c>
    </row>
    <row r="615" spans="1:14" x14ac:dyDescent="0.3">
      <c r="A615" s="1">
        <v>39588</v>
      </c>
      <c r="B615">
        <v>76.55</v>
      </c>
      <c r="D615">
        <f t="shared" si="90"/>
        <v>2</v>
      </c>
      <c r="E615" s="1">
        <f t="shared" si="91"/>
        <v>39581</v>
      </c>
      <c r="F615" s="1">
        <f t="shared" si="92"/>
        <v>39580</v>
      </c>
      <c r="G615" s="1">
        <f t="shared" si="93"/>
        <v>39579</v>
      </c>
      <c r="H615" s="1">
        <f t="shared" si="94"/>
        <v>39578</v>
      </c>
      <c r="I615" s="2">
        <f t="shared" si="95"/>
        <v>77.674999999999997</v>
      </c>
      <c r="K615" s="2">
        <f t="shared" si="96"/>
        <v>0</v>
      </c>
      <c r="L615" s="2">
        <f t="shared" si="97"/>
        <v>0</v>
      </c>
      <c r="M615" s="2">
        <f t="shared" si="98"/>
        <v>1</v>
      </c>
      <c r="N615">
        <f t="shared" si="99"/>
        <v>-1.4589333175418331</v>
      </c>
    </row>
    <row r="616" spans="1:14" x14ac:dyDescent="0.3">
      <c r="A616" s="1">
        <v>39589</v>
      </c>
      <c r="B616">
        <v>76.5</v>
      </c>
      <c r="D616">
        <f t="shared" si="90"/>
        <v>3</v>
      </c>
      <c r="E616" s="1">
        <f t="shared" si="91"/>
        <v>39582</v>
      </c>
      <c r="F616" s="1">
        <f t="shared" si="92"/>
        <v>39581</v>
      </c>
      <c r="G616" s="1">
        <f t="shared" si="93"/>
        <v>39580</v>
      </c>
      <c r="H616" s="1">
        <f t="shared" si="94"/>
        <v>39579</v>
      </c>
      <c r="I616" s="2">
        <f t="shared" si="95"/>
        <v>78.174999999999997</v>
      </c>
      <c r="K616" s="2">
        <f t="shared" si="96"/>
        <v>0</v>
      </c>
      <c r="L616" s="2">
        <f t="shared" si="97"/>
        <v>0</v>
      </c>
      <c r="M616" s="2">
        <f t="shared" si="98"/>
        <v>1</v>
      </c>
      <c r="N616">
        <f t="shared" si="99"/>
        <v>-2.1659162511414807</v>
      </c>
    </row>
    <row r="617" spans="1:14" x14ac:dyDescent="0.3">
      <c r="A617" s="1">
        <v>39590</v>
      </c>
      <c r="B617">
        <v>76.95</v>
      </c>
      <c r="D617">
        <f t="shared" si="90"/>
        <v>4</v>
      </c>
      <c r="E617" s="1">
        <f t="shared" si="91"/>
        <v>39583</v>
      </c>
      <c r="F617" s="1">
        <f t="shared" si="92"/>
        <v>39582</v>
      </c>
      <c r="G617" s="1">
        <f t="shared" si="93"/>
        <v>39581</v>
      </c>
      <c r="H617" s="1">
        <f t="shared" si="94"/>
        <v>39580</v>
      </c>
      <c r="I617" s="2">
        <f t="shared" si="95"/>
        <v>77.075000000000003</v>
      </c>
      <c r="K617" s="2">
        <f t="shared" si="96"/>
        <v>0</v>
      </c>
      <c r="L617" s="2">
        <f t="shared" si="97"/>
        <v>0</v>
      </c>
      <c r="M617" s="2">
        <f t="shared" si="98"/>
        <v>1</v>
      </c>
      <c r="N617">
        <f t="shared" si="99"/>
        <v>-0.16231134873258057</v>
      </c>
    </row>
    <row r="618" spans="1:14" x14ac:dyDescent="0.3">
      <c r="A618" s="1">
        <v>39591</v>
      </c>
      <c r="B618">
        <v>77.849999999999994</v>
      </c>
      <c r="D618">
        <f t="shared" si="90"/>
        <v>5</v>
      </c>
      <c r="E618" s="1">
        <f t="shared" si="91"/>
        <v>39584</v>
      </c>
      <c r="F618" s="1">
        <f t="shared" si="92"/>
        <v>39583</v>
      </c>
      <c r="G618" s="1">
        <f t="shared" si="93"/>
        <v>39582</v>
      </c>
      <c r="H618" s="1">
        <f t="shared" si="94"/>
        <v>39581</v>
      </c>
      <c r="I618" s="2">
        <f t="shared" si="95"/>
        <v>76.349999999999994</v>
      </c>
      <c r="K618" s="2">
        <f t="shared" si="96"/>
        <v>0</v>
      </c>
      <c r="L618" s="2">
        <f t="shared" si="97"/>
        <v>0</v>
      </c>
      <c r="M618" s="2">
        <f t="shared" si="98"/>
        <v>1</v>
      </c>
      <c r="N618">
        <f t="shared" si="99"/>
        <v>1.9455866615365878</v>
      </c>
    </row>
    <row r="619" spans="1:14" x14ac:dyDescent="0.3">
      <c r="A619" s="1">
        <v>39595</v>
      </c>
      <c r="B619">
        <v>76.95</v>
      </c>
      <c r="D619">
        <f t="shared" si="90"/>
        <v>2</v>
      </c>
      <c r="E619" s="1">
        <f t="shared" si="91"/>
        <v>39588</v>
      </c>
      <c r="F619" s="1">
        <f t="shared" si="92"/>
        <v>39587</v>
      </c>
      <c r="G619" s="1">
        <f t="shared" si="93"/>
        <v>39586</v>
      </c>
      <c r="H619" s="1">
        <f t="shared" si="94"/>
        <v>39585</v>
      </c>
      <c r="I619" s="2">
        <f t="shared" si="95"/>
        <v>76.55</v>
      </c>
      <c r="K619" s="2">
        <f t="shared" si="96"/>
        <v>0</v>
      </c>
      <c r="L619" s="2">
        <f t="shared" si="97"/>
        <v>0</v>
      </c>
      <c r="M619" s="2">
        <f t="shared" si="98"/>
        <v>1</v>
      </c>
      <c r="N619">
        <f t="shared" si="99"/>
        <v>0.52117381811956132</v>
      </c>
    </row>
    <row r="620" spans="1:14" x14ac:dyDescent="0.3">
      <c r="A620" s="1">
        <v>39596</v>
      </c>
      <c r="B620">
        <v>76.75</v>
      </c>
      <c r="D620">
        <f t="shared" si="90"/>
        <v>3</v>
      </c>
      <c r="E620" s="1">
        <f t="shared" si="91"/>
        <v>39589</v>
      </c>
      <c r="F620" s="1">
        <f t="shared" si="92"/>
        <v>39588</v>
      </c>
      <c r="G620" s="1">
        <f t="shared" si="93"/>
        <v>39587</v>
      </c>
      <c r="H620" s="1">
        <f t="shared" si="94"/>
        <v>39586</v>
      </c>
      <c r="I620" s="2">
        <f t="shared" si="95"/>
        <v>76.5</v>
      </c>
      <c r="K620" s="2">
        <f t="shared" si="96"/>
        <v>0</v>
      </c>
      <c r="L620" s="2">
        <f t="shared" si="97"/>
        <v>0</v>
      </c>
      <c r="M620" s="2">
        <f t="shared" si="98"/>
        <v>1</v>
      </c>
      <c r="N620">
        <f t="shared" si="99"/>
        <v>0.32626456348163696</v>
      </c>
    </row>
    <row r="621" spans="1:14" x14ac:dyDescent="0.3">
      <c r="A621" s="1">
        <v>39597</v>
      </c>
      <c r="B621">
        <v>76.174999999999997</v>
      </c>
      <c r="D621">
        <f t="shared" si="90"/>
        <v>4</v>
      </c>
      <c r="E621" s="1">
        <f t="shared" si="91"/>
        <v>39590</v>
      </c>
      <c r="F621" s="1">
        <f t="shared" si="92"/>
        <v>39589</v>
      </c>
      <c r="G621" s="1">
        <f t="shared" si="93"/>
        <v>39588</v>
      </c>
      <c r="H621" s="1">
        <f t="shared" si="94"/>
        <v>39587</v>
      </c>
      <c r="I621" s="2">
        <f t="shared" si="95"/>
        <v>76.95</v>
      </c>
      <c r="K621" s="2">
        <f t="shared" si="96"/>
        <v>0</v>
      </c>
      <c r="L621" s="2">
        <f t="shared" si="97"/>
        <v>0</v>
      </c>
      <c r="M621" s="2">
        <f t="shared" si="98"/>
        <v>1</v>
      </c>
      <c r="N621">
        <f t="shared" si="99"/>
        <v>-1.0122535413115519</v>
      </c>
    </row>
    <row r="622" spans="1:14" x14ac:dyDescent="0.3">
      <c r="A622" s="1">
        <v>39598</v>
      </c>
      <c r="B622">
        <v>77.75</v>
      </c>
      <c r="D622">
        <f t="shared" si="90"/>
        <v>5</v>
      </c>
      <c r="E622" s="1">
        <f t="shared" si="91"/>
        <v>39591</v>
      </c>
      <c r="F622" s="1">
        <f t="shared" si="92"/>
        <v>39590</v>
      </c>
      <c r="G622" s="1">
        <f t="shared" si="93"/>
        <v>39589</v>
      </c>
      <c r="H622" s="1">
        <f t="shared" si="94"/>
        <v>39588</v>
      </c>
      <c r="I622" s="2">
        <f t="shared" si="95"/>
        <v>77.849999999999994</v>
      </c>
      <c r="K622" s="2">
        <f t="shared" si="96"/>
        <v>0</v>
      </c>
      <c r="L622" s="2">
        <f t="shared" si="97"/>
        <v>0</v>
      </c>
      <c r="M622" s="2">
        <f t="shared" si="98"/>
        <v>1</v>
      </c>
      <c r="N622">
        <f t="shared" si="99"/>
        <v>-0.12853472206637587</v>
      </c>
    </row>
    <row r="623" spans="1:14" x14ac:dyDescent="0.3">
      <c r="A623" s="1">
        <v>39601</v>
      </c>
      <c r="B623">
        <v>76.325000000000003</v>
      </c>
      <c r="D623">
        <f t="shared" si="90"/>
        <v>1</v>
      </c>
      <c r="E623" s="1">
        <f t="shared" si="91"/>
        <v>39594</v>
      </c>
      <c r="F623" s="1">
        <f t="shared" si="92"/>
        <v>39593</v>
      </c>
      <c r="G623" s="1">
        <f t="shared" si="93"/>
        <v>39592</v>
      </c>
      <c r="H623" s="1">
        <f t="shared" si="94"/>
        <v>39591</v>
      </c>
      <c r="I623" s="2">
        <f t="shared" si="95"/>
        <v>77.849999999999994</v>
      </c>
      <c r="K623" s="2">
        <f t="shared" si="96"/>
        <v>0</v>
      </c>
      <c r="L623" s="2">
        <f t="shared" si="97"/>
        <v>0</v>
      </c>
      <c r="M623" s="2">
        <f t="shared" si="98"/>
        <v>1</v>
      </c>
      <c r="N623">
        <f t="shared" si="99"/>
        <v>-1.9783359659065674</v>
      </c>
    </row>
    <row r="624" spans="1:14" x14ac:dyDescent="0.3">
      <c r="A624" s="1">
        <v>39602</v>
      </c>
      <c r="B624">
        <v>76.025000000000006</v>
      </c>
      <c r="D624">
        <f t="shared" si="90"/>
        <v>2</v>
      </c>
      <c r="E624" s="1">
        <f t="shared" si="91"/>
        <v>39595</v>
      </c>
      <c r="F624" s="1">
        <f t="shared" si="92"/>
        <v>39594</v>
      </c>
      <c r="G624" s="1">
        <f t="shared" si="93"/>
        <v>39593</v>
      </c>
      <c r="H624" s="1">
        <f t="shared" si="94"/>
        <v>39592</v>
      </c>
      <c r="I624" s="2">
        <f t="shared" si="95"/>
        <v>76.95</v>
      </c>
      <c r="K624" s="2">
        <f t="shared" si="96"/>
        <v>0</v>
      </c>
      <c r="L624" s="2">
        <f t="shared" si="97"/>
        <v>0</v>
      </c>
      <c r="M624" s="2">
        <f t="shared" si="98"/>
        <v>1</v>
      </c>
      <c r="N624">
        <f t="shared" si="99"/>
        <v>-1.209362672145986</v>
      </c>
    </row>
    <row r="625" spans="1:14" x14ac:dyDescent="0.3">
      <c r="A625" s="1">
        <v>39603</v>
      </c>
      <c r="B625">
        <v>75.375</v>
      </c>
      <c r="D625">
        <f t="shared" si="90"/>
        <v>3</v>
      </c>
      <c r="E625" s="1">
        <f t="shared" si="91"/>
        <v>39596</v>
      </c>
      <c r="F625" s="1">
        <f t="shared" si="92"/>
        <v>39595</v>
      </c>
      <c r="G625" s="1">
        <f t="shared" si="93"/>
        <v>39594</v>
      </c>
      <c r="H625" s="1">
        <f t="shared" si="94"/>
        <v>39593</v>
      </c>
      <c r="I625" s="2">
        <f t="shared" si="95"/>
        <v>76.75</v>
      </c>
      <c r="K625" s="2">
        <f t="shared" si="96"/>
        <v>0</v>
      </c>
      <c r="L625" s="2">
        <f t="shared" si="97"/>
        <v>0</v>
      </c>
      <c r="M625" s="2">
        <f t="shared" si="98"/>
        <v>1</v>
      </c>
      <c r="N625">
        <f t="shared" si="99"/>
        <v>-1.8077731419957028</v>
      </c>
    </row>
    <row r="626" spans="1:14" x14ac:dyDescent="0.3">
      <c r="A626" s="1">
        <v>39604</v>
      </c>
      <c r="B626">
        <v>75.325000000000003</v>
      </c>
      <c r="D626">
        <f t="shared" si="90"/>
        <v>4</v>
      </c>
      <c r="E626" s="1">
        <f t="shared" si="91"/>
        <v>39597</v>
      </c>
      <c r="F626" s="1">
        <f t="shared" si="92"/>
        <v>39596</v>
      </c>
      <c r="G626" s="1">
        <f t="shared" si="93"/>
        <v>39595</v>
      </c>
      <c r="H626" s="1">
        <f t="shared" si="94"/>
        <v>39594</v>
      </c>
      <c r="I626" s="2">
        <f t="shared" si="95"/>
        <v>76.174999999999997</v>
      </c>
      <c r="K626" s="2">
        <f t="shared" si="96"/>
        <v>0</v>
      </c>
      <c r="L626" s="2">
        <f t="shared" si="97"/>
        <v>0</v>
      </c>
      <c r="M626" s="2">
        <f t="shared" si="98"/>
        <v>1</v>
      </c>
      <c r="N626">
        <f t="shared" si="99"/>
        <v>-1.1221239855407725</v>
      </c>
    </row>
    <row r="627" spans="1:14" x14ac:dyDescent="0.3">
      <c r="A627" s="1">
        <v>39605</v>
      </c>
      <c r="B627">
        <v>75.125</v>
      </c>
      <c r="D627">
        <f t="shared" si="90"/>
        <v>5</v>
      </c>
      <c r="E627" s="1">
        <f t="shared" si="91"/>
        <v>39598</v>
      </c>
      <c r="F627" s="1">
        <f t="shared" si="92"/>
        <v>39597</v>
      </c>
      <c r="G627" s="1">
        <f t="shared" si="93"/>
        <v>39596</v>
      </c>
      <c r="H627" s="1">
        <f t="shared" si="94"/>
        <v>39595</v>
      </c>
      <c r="I627" s="2">
        <f t="shared" si="95"/>
        <v>77.75</v>
      </c>
      <c r="K627" s="2">
        <f t="shared" si="96"/>
        <v>0</v>
      </c>
      <c r="L627" s="2">
        <f t="shared" si="97"/>
        <v>0</v>
      </c>
      <c r="M627" s="2">
        <f t="shared" si="98"/>
        <v>1</v>
      </c>
      <c r="N627">
        <f t="shared" si="99"/>
        <v>-3.4345158203971859</v>
      </c>
    </row>
    <row r="628" spans="1:14" x14ac:dyDescent="0.3">
      <c r="A628" s="1">
        <v>39608</v>
      </c>
      <c r="B628">
        <v>73.974999999999994</v>
      </c>
      <c r="C628">
        <v>72.924999999999997</v>
      </c>
      <c r="D628">
        <f t="shared" si="90"/>
        <v>1</v>
      </c>
      <c r="E628" s="1">
        <f t="shared" si="91"/>
        <v>39601</v>
      </c>
      <c r="F628" s="1">
        <f t="shared" si="92"/>
        <v>39600</v>
      </c>
      <c r="G628" s="1">
        <f t="shared" si="93"/>
        <v>39599</v>
      </c>
      <c r="H628" s="1">
        <f t="shared" si="94"/>
        <v>39598</v>
      </c>
      <c r="I628" s="2">
        <f t="shared" si="95"/>
        <v>76.325000000000003</v>
      </c>
      <c r="K628" s="2">
        <f t="shared" si="96"/>
        <v>0</v>
      </c>
      <c r="L628" s="2">
        <f t="shared" si="97"/>
        <v>0</v>
      </c>
      <c r="M628" s="2">
        <f t="shared" si="98"/>
        <v>1</v>
      </c>
      <c r="N628">
        <f t="shared" si="99"/>
        <v>-3.1273340334668291</v>
      </c>
    </row>
    <row r="629" spans="1:14" x14ac:dyDescent="0.3">
      <c r="A629" s="1">
        <v>39609</v>
      </c>
      <c r="B629">
        <v>73.099999999999994</v>
      </c>
      <c r="D629">
        <f t="shared" si="90"/>
        <v>2</v>
      </c>
      <c r="E629" s="1">
        <f t="shared" si="91"/>
        <v>39602</v>
      </c>
      <c r="F629" s="1">
        <f t="shared" si="92"/>
        <v>39601</v>
      </c>
      <c r="G629" s="1">
        <f t="shared" si="93"/>
        <v>39600</v>
      </c>
      <c r="H629" s="1">
        <f t="shared" si="94"/>
        <v>39599</v>
      </c>
      <c r="I629" s="2">
        <f t="shared" si="95"/>
        <v>76.025000000000006</v>
      </c>
      <c r="J629">
        <v>72.924999999999997</v>
      </c>
      <c r="K629" s="2">
        <f t="shared" si="96"/>
        <v>72.924999999999997</v>
      </c>
      <c r="L629" s="2">
        <f t="shared" si="97"/>
        <v>73.974999999999994</v>
      </c>
      <c r="M629" s="2">
        <f t="shared" si="98"/>
        <v>1.0143983544737745</v>
      </c>
      <c r="N629">
        <f t="shared" si="99"/>
        <v>-2.4938184275207389</v>
      </c>
    </row>
    <row r="630" spans="1:14" x14ac:dyDescent="0.3">
      <c r="A630" s="1">
        <v>39610</v>
      </c>
      <c r="B630">
        <v>73.625</v>
      </c>
      <c r="D630">
        <f t="shared" si="90"/>
        <v>3</v>
      </c>
      <c r="E630" s="1">
        <f t="shared" si="91"/>
        <v>39603</v>
      </c>
      <c r="F630" s="1">
        <f t="shared" si="92"/>
        <v>39602</v>
      </c>
      <c r="G630" s="1">
        <f t="shared" si="93"/>
        <v>39601</v>
      </c>
      <c r="H630" s="1">
        <f t="shared" si="94"/>
        <v>39600</v>
      </c>
      <c r="I630" s="2">
        <f t="shared" si="95"/>
        <v>75.375</v>
      </c>
      <c r="K630" s="2">
        <f t="shared" si="96"/>
        <v>72.924999999999997</v>
      </c>
      <c r="L630" s="2">
        <f t="shared" si="97"/>
        <v>73.974999999999994</v>
      </c>
      <c r="M630" s="2">
        <f t="shared" si="98"/>
        <v>1.0143983544737745</v>
      </c>
      <c r="N630">
        <f t="shared" si="99"/>
        <v>-0.9195330543110577</v>
      </c>
    </row>
    <row r="631" spans="1:14" x14ac:dyDescent="0.3">
      <c r="A631" s="1">
        <v>39611</v>
      </c>
      <c r="B631">
        <v>73.075000000000003</v>
      </c>
      <c r="D631">
        <f t="shared" si="90"/>
        <v>4</v>
      </c>
      <c r="E631" s="1">
        <f t="shared" si="91"/>
        <v>39604</v>
      </c>
      <c r="F631" s="1">
        <f t="shared" si="92"/>
        <v>39603</v>
      </c>
      <c r="G631" s="1">
        <f t="shared" si="93"/>
        <v>39602</v>
      </c>
      <c r="H631" s="1">
        <f t="shared" si="94"/>
        <v>39601</v>
      </c>
      <c r="I631" s="2">
        <f t="shared" si="95"/>
        <v>75.325000000000003</v>
      </c>
      <c r="K631" s="2">
        <f t="shared" si="96"/>
        <v>72.924999999999997</v>
      </c>
      <c r="L631" s="2">
        <f t="shared" si="97"/>
        <v>73.974999999999994</v>
      </c>
      <c r="M631" s="2">
        <f t="shared" si="98"/>
        <v>1.0143983544737745</v>
      </c>
      <c r="N631">
        <f t="shared" si="99"/>
        <v>-1.6030091486567033</v>
      </c>
    </row>
    <row r="632" spans="1:14" x14ac:dyDescent="0.3">
      <c r="A632" s="1">
        <v>39612</v>
      </c>
      <c r="B632">
        <v>73.599999999999994</v>
      </c>
      <c r="D632">
        <f t="shared" si="90"/>
        <v>5</v>
      </c>
      <c r="E632" s="1">
        <f t="shared" si="91"/>
        <v>39605</v>
      </c>
      <c r="F632" s="1">
        <f t="shared" si="92"/>
        <v>39604</v>
      </c>
      <c r="G632" s="1">
        <f t="shared" si="93"/>
        <v>39603</v>
      </c>
      <c r="H632" s="1">
        <f t="shared" si="94"/>
        <v>39602</v>
      </c>
      <c r="I632" s="2">
        <f t="shared" si="95"/>
        <v>75.125</v>
      </c>
      <c r="K632" s="2">
        <f t="shared" si="96"/>
        <v>72.924999999999997</v>
      </c>
      <c r="L632" s="2">
        <f t="shared" si="97"/>
        <v>73.974999999999994</v>
      </c>
      <c r="M632" s="2">
        <f t="shared" si="98"/>
        <v>1.0143983544737745</v>
      </c>
      <c r="N632">
        <f t="shared" si="99"/>
        <v>-0.62126845880528703</v>
      </c>
    </row>
    <row r="633" spans="1:14" x14ac:dyDescent="0.3">
      <c r="A633" s="1">
        <v>39615</v>
      </c>
      <c r="B633">
        <v>72.875</v>
      </c>
      <c r="D633">
        <f t="shared" si="90"/>
        <v>1</v>
      </c>
      <c r="E633" s="1">
        <f t="shared" si="91"/>
        <v>39608</v>
      </c>
      <c r="F633" s="1">
        <f t="shared" si="92"/>
        <v>39607</v>
      </c>
      <c r="G633" s="1">
        <f t="shared" si="93"/>
        <v>39606</v>
      </c>
      <c r="H633" s="1">
        <f t="shared" si="94"/>
        <v>39605</v>
      </c>
      <c r="I633" s="2">
        <f t="shared" si="95"/>
        <v>73.974999999999994</v>
      </c>
      <c r="K633" s="2">
        <f t="shared" si="96"/>
        <v>72.924999999999997</v>
      </c>
      <c r="L633" s="2">
        <f t="shared" si="97"/>
        <v>73.974999999999994</v>
      </c>
      <c r="M633" s="2">
        <f t="shared" si="98"/>
        <v>1.0143983544737745</v>
      </c>
      <c r="N633">
        <f t="shared" si="99"/>
        <v>-6.8587108312858858E-2</v>
      </c>
    </row>
    <row r="634" spans="1:14" x14ac:dyDescent="0.3">
      <c r="A634" s="1">
        <v>39616</v>
      </c>
      <c r="B634">
        <v>74.625</v>
      </c>
      <c r="D634">
        <f t="shared" si="90"/>
        <v>2</v>
      </c>
      <c r="E634" s="1">
        <f t="shared" si="91"/>
        <v>39609</v>
      </c>
      <c r="F634" s="1">
        <f t="shared" si="92"/>
        <v>39608</v>
      </c>
      <c r="G634" s="1">
        <f t="shared" si="93"/>
        <v>39607</v>
      </c>
      <c r="H634" s="1">
        <f t="shared" si="94"/>
        <v>39606</v>
      </c>
      <c r="I634" s="2">
        <f t="shared" si="95"/>
        <v>73.099999999999994</v>
      </c>
      <c r="K634" s="2">
        <f t="shared" si="96"/>
        <v>0</v>
      </c>
      <c r="L634" s="2">
        <f t="shared" si="97"/>
        <v>0</v>
      </c>
      <c r="M634" s="2">
        <f t="shared" si="98"/>
        <v>1</v>
      </c>
      <c r="N634">
        <f t="shared" si="99"/>
        <v>2.064720495703336</v>
      </c>
    </row>
    <row r="635" spans="1:14" x14ac:dyDescent="0.3">
      <c r="A635" s="1">
        <v>39617</v>
      </c>
      <c r="B635">
        <v>74.849999999999994</v>
      </c>
      <c r="D635">
        <f t="shared" si="90"/>
        <v>3</v>
      </c>
      <c r="E635" s="1">
        <f t="shared" si="91"/>
        <v>39610</v>
      </c>
      <c r="F635" s="1">
        <f t="shared" si="92"/>
        <v>39609</v>
      </c>
      <c r="G635" s="1">
        <f t="shared" si="93"/>
        <v>39608</v>
      </c>
      <c r="H635" s="1">
        <f t="shared" si="94"/>
        <v>39607</v>
      </c>
      <c r="I635" s="2">
        <f t="shared" si="95"/>
        <v>73.625</v>
      </c>
      <c r="K635" s="2">
        <f t="shared" si="96"/>
        <v>0</v>
      </c>
      <c r="L635" s="2">
        <f t="shared" si="97"/>
        <v>0</v>
      </c>
      <c r="M635" s="2">
        <f t="shared" si="98"/>
        <v>1</v>
      </c>
      <c r="N635">
        <f t="shared" si="99"/>
        <v>1.6501468893886588</v>
      </c>
    </row>
    <row r="636" spans="1:14" x14ac:dyDescent="0.3">
      <c r="A636" s="1">
        <v>39618</v>
      </c>
      <c r="B636">
        <v>74.275000000000006</v>
      </c>
      <c r="D636">
        <f t="shared" si="90"/>
        <v>4</v>
      </c>
      <c r="E636" s="1">
        <f t="shared" si="91"/>
        <v>39611</v>
      </c>
      <c r="F636" s="1">
        <f t="shared" si="92"/>
        <v>39610</v>
      </c>
      <c r="G636" s="1">
        <f t="shared" si="93"/>
        <v>39609</v>
      </c>
      <c r="H636" s="1">
        <f t="shared" si="94"/>
        <v>39608</v>
      </c>
      <c r="I636" s="2">
        <f t="shared" si="95"/>
        <v>73.075000000000003</v>
      </c>
      <c r="K636" s="2">
        <f t="shared" si="96"/>
        <v>0</v>
      </c>
      <c r="L636" s="2">
        <f t="shared" si="97"/>
        <v>0</v>
      </c>
      <c r="M636" s="2">
        <f t="shared" si="98"/>
        <v>1</v>
      </c>
      <c r="N636">
        <f t="shared" si="99"/>
        <v>1.6288110351361753</v>
      </c>
    </row>
    <row r="637" spans="1:14" x14ac:dyDescent="0.3">
      <c r="A637" s="1">
        <v>39619</v>
      </c>
      <c r="B637">
        <v>77.174999999999997</v>
      </c>
      <c r="D637">
        <f t="shared" si="90"/>
        <v>5</v>
      </c>
      <c r="E637" s="1">
        <f t="shared" si="91"/>
        <v>39612</v>
      </c>
      <c r="F637" s="1">
        <f t="shared" si="92"/>
        <v>39611</v>
      </c>
      <c r="G637" s="1">
        <f t="shared" si="93"/>
        <v>39610</v>
      </c>
      <c r="H637" s="1">
        <f t="shared" si="94"/>
        <v>39609</v>
      </c>
      <c r="I637" s="2">
        <f t="shared" si="95"/>
        <v>73.599999999999994</v>
      </c>
      <c r="K637" s="2">
        <f t="shared" si="96"/>
        <v>0</v>
      </c>
      <c r="L637" s="2">
        <f t="shared" si="97"/>
        <v>0</v>
      </c>
      <c r="M637" s="2">
        <f t="shared" si="98"/>
        <v>1</v>
      </c>
      <c r="N637">
        <f t="shared" si="99"/>
        <v>4.7430544653392559</v>
      </c>
    </row>
    <row r="638" spans="1:14" x14ac:dyDescent="0.3">
      <c r="A638" s="1">
        <v>39622</v>
      </c>
      <c r="B638">
        <v>76.25</v>
      </c>
      <c r="D638">
        <f t="shared" si="90"/>
        <v>1</v>
      </c>
      <c r="E638" s="1">
        <f t="shared" si="91"/>
        <v>39615</v>
      </c>
      <c r="F638" s="1">
        <f t="shared" si="92"/>
        <v>39614</v>
      </c>
      <c r="G638" s="1">
        <f t="shared" si="93"/>
        <v>39613</v>
      </c>
      <c r="H638" s="1">
        <f t="shared" si="94"/>
        <v>39612</v>
      </c>
      <c r="I638" s="2">
        <f t="shared" si="95"/>
        <v>72.875</v>
      </c>
      <c r="K638" s="2">
        <f t="shared" si="96"/>
        <v>0</v>
      </c>
      <c r="L638" s="2">
        <f t="shared" si="97"/>
        <v>0</v>
      </c>
      <c r="M638" s="2">
        <f t="shared" si="98"/>
        <v>1</v>
      </c>
      <c r="N638">
        <f t="shared" si="99"/>
        <v>4.5271770816864585</v>
      </c>
    </row>
    <row r="639" spans="1:14" x14ac:dyDescent="0.3">
      <c r="A639" s="1">
        <v>39623</v>
      </c>
      <c r="B639">
        <v>74.900000000000006</v>
      </c>
      <c r="D639">
        <f t="shared" si="90"/>
        <v>2</v>
      </c>
      <c r="E639" s="1">
        <f t="shared" si="91"/>
        <v>39616</v>
      </c>
      <c r="F639" s="1">
        <f t="shared" si="92"/>
        <v>39615</v>
      </c>
      <c r="G639" s="1">
        <f t="shared" si="93"/>
        <v>39614</v>
      </c>
      <c r="H639" s="1">
        <f t="shared" si="94"/>
        <v>39613</v>
      </c>
      <c r="I639" s="2">
        <f t="shared" si="95"/>
        <v>74.625</v>
      </c>
      <c r="K639" s="2">
        <f t="shared" si="96"/>
        <v>0</v>
      </c>
      <c r="L639" s="2">
        <f t="shared" si="97"/>
        <v>0</v>
      </c>
      <c r="M639" s="2">
        <f t="shared" si="98"/>
        <v>1</v>
      </c>
      <c r="N639">
        <f t="shared" si="99"/>
        <v>0.3678318810407733</v>
      </c>
    </row>
    <row r="640" spans="1:14" x14ac:dyDescent="0.3">
      <c r="A640" s="1">
        <v>39624</v>
      </c>
      <c r="B640">
        <v>73.900000000000006</v>
      </c>
      <c r="D640">
        <f t="shared" si="90"/>
        <v>3</v>
      </c>
      <c r="E640" s="1">
        <f t="shared" si="91"/>
        <v>39617</v>
      </c>
      <c r="F640" s="1">
        <f t="shared" si="92"/>
        <v>39616</v>
      </c>
      <c r="G640" s="1">
        <f t="shared" si="93"/>
        <v>39615</v>
      </c>
      <c r="H640" s="1">
        <f t="shared" si="94"/>
        <v>39614</v>
      </c>
      <c r="I640" s="2">
        <f t="shared" si="95"/>
        <v>74.849999999999994</v>
      </c>
      <c r="K640" s="2">
        <f t="shared" si="96"/>
        <v>0</v>
      </c>
      <c r="L640" s="2">
        <f t="shared" si="97"/>
        <v>0</v>
      </c>
      <c r="M640" s="2">
        <f t="shared" si="98"/>
        <v>1</v>
      </c>
      <c r="N640">
        <f t="shared" si="99"/>
        <v>-1.2773282911481099</v>
      </c>
    </row>
    <row r="641" spans="1:14" x14ac:dyDescent="0.3">
      <c r="A641" s="1">
        <v>39625</v>
      </c>
      <c r="B641">
        <v>73.25</v>
      </c>
      <c r="D641">
        <f t="shared" si="90"/>
        <v>4</v>
      </c>
      <c r="E641" s="1">
        <f t="shared" si="91"/>
        <v>39618</v>
      </c>
      <c r="F641" s="1">
        <f t="shared" si="92"/>
        <v>39617</v>
      </c>
      <c r="G641" s="1">
        <f t="shared" si="93"/>
        <v>39616</v>
      </c>
      <c r="H641" s="1">
        <f t="shared" si="94"/>
        <v>39615</v>
      </c>
      <c r="I641" s="2">
        <f t="shared" si="95"/>
        <v>74.275000000000006</v>
      </c>
      <c r="K641" s="2">
        <f t="shared" si="96"/>
        <v>0</v>
      </c>
      <c r="L641" s="2">
        <f t="shared" si="97"/>
        <v>0</v>
      </c>
      <c r="M641" s="2">
        <f t="shared" si="98"/>
        <v>1</v>
      </c>
      <c r="N641">
        <f t="shared" si="99"/>
        <v>-1.389617345149468</v>
      </c>
    </row>
    <row r="642" spans="1:14" x14ac:dyDescent="0.3">
      <c r="A642" s="1">
        <v>39626</v>
      </c>
      <c r="B642">
        <v>73.2</v>
      </c>
      <c r="D642">
        <f t="shared" si="90"/>
        <v>5</v>
      </c>
      <c r="E642" s="1">
        <f t="shared" si="91"/>
        <v>39619</v>
      </c>
      <c r="F642" s="1">
        <f t="shared" si="92"/>
        <v>39618</v>
      </c>
      <c r="G642" s="1">
        <f t="shared" si="93"/>
        <v>39617</v>
      </c>
      <c r="H642" s="1">
        <f t="shared" si="94"/>
        <v>39616</v>
      </c>
      <c r="I642" s="2">
        <f t="shared" si="95"/>
        <v>77.174999999999997</v>
      </c>
      <c r="K642" s="2">
        <f t="shared" si="96"/>
        <v>0</v>
      </c>
      <c r="L642" s="2">
        <f t="shared" si="97"/>
        <v>0</v>
      </c>
      <c r="M642" s="2">
        <f t="shared" si="98"/>
        <v>1</v>
      </c>
      <c r="N642">
        <f t="shared" si="99"/>
        <v>-5.2880149420957085</v>
      </c>
    </row>
    <row r="643" spans="1:14" x14ac:dyDescent="0.3">
      <c r="A643" s="1">
        <v>39629</v>
      </c>
      <c r="B643">
        <v>71.775000000000006</v>
      </c>
      <c r="D643">
        <f t="shared" ref="D643:D706" si="100">WEEKDAY(A643,2)</f>
        <v>1</v>
      </c>
      <c r="E643" s="1">
        <f t="shared" si="91"/>
        <v>39622</v>
      </c>
      <c r="F643" s="1">
        <f t="shared" si="92"/>
        <v>39621</v>
      </c>
      <c r="G643" s="1">
        <f t="shared" si="93"/>
        <v>39620</v>
      </c>
      <c r="H643" s="1">
        <f t="shared" si="94"/>
        <v>39619</v>
      </c>
      <c r="I643" s="2">
        <f t="shared" si="95"/>
        <v>76.25</v>
      </c>
      <c r="K643" s="2">
        <f t="shared" si="96"/>
        <v>0</v>
      </c>
      <c r="L643" s="2">
        <f t="shared" si="97"/>
        <v>0</v>
      </c>
      <c r="M643" s="2">
        <f t="shared" si="98"/>
        <v>1</v>
      </c>
      <c r="N643">
        <f t="shared" si="99"/>
        <v>-6.048118948039324</v>
      </c>
    </row>
    <row r="644" spans="1:14" x14ac:dyDescent="0.3">
      <c r="A644" s="1">
        <v>39630</v>
      </c>
      <c r="B644">
        <v>70.900000000000006</v>
      </c>
      <c r="D644">
        <f t="shared" si="100"/>
        <v>2</v>
      </c>
      <c r="E644" s="1">
        <f t="shared" si="91"/>
        <v>39623</v>
      </c>
      <c r="F644" s="1">
        <f t="shared" si="92"/>
        <v>39622</v>
      </c>
      <c r="G644" s="1">
        <f t="shared" si="93"/>
        <v>39621</v>
      </c>
      <c r="H644" s="1">
        <f t="shared" si="94"/>
        <v>39620</v>
      </c>
      <c r="I644" s="2">
        <f t="shared" si="95"/>
        <v>74.900000000000006</v>
      </c>
      <c r="K644" s="2">
        <f t="shared" si="96"/>
        <v>0</v>
      </c>
      <c r="L644" s="2">
        <f t="shared" si="97"/>
        <v>0</v>
      </c>
      <c r="M644" s="2">
        <f t="shared" si="98"/>
        <v>1</v>
      </c>
      <c r="N644">
        <f t="shared" si="99"/>
        <v>-5.4883456985091952</v>
      </c>
    </row>
    <row r="645" spans="1:14" x14ac:dyDescent="0.3">
      <c r="A645" s="1">
        <v>39631</v>
      </c>
      <c r="B645">
        <v>71.825000000000003</v>
      </c>
      <c r="D645">
        <f t="shared" si="100"/>
        <v>3</v>
      </c>
      <c r="E645" s="1">
        <f t="shared" si="91"/>
        <v>39624</v>
      </c>
      <c r="F645" s="1">
        <f t="shared" si="92"/>
        <v>39623</v>
      </c>
      <c r="G645" s="1">
        <f t="shared" si="93"/>
        <v>39622</v>
      </c>
      <c r="H645" s="1">
        <f t="shared" si="94"/>
        <v>39621</v>
      </c>
      <c r="I645" s="2">
        <f t="shared" si="95"/>
        <v>73.900000000000006</v>
      </c>
      <c r="K645" s="2">
        <f t="shared" si="96"/>
        <v>0</v>
      </c>
      <c r="L645" s="2">
        <f t="shared" si="97"/>
        <v>0</v>
      </c>
      <c r="M645" s="2">
        <f t="shared" si="98"/>
        <v>1</v>
      </c>
      <c r="N645">
        <f t="shared" si="99"/>
        <v>-2.8480223088802834</v>
      </c>
    </row>
    <row r="646" spans="1:14" x14ac:dyDescent="0.3">
      <c r="A646" s="1">
        <v>39632</v>
      </c>
      <c r="B646">
        <v>72.275000000000006</v>
      </c>
      <c r="D646">
        <f t="shared" si="100"/>
        <v>4</v>
      </c>
      <c r="E646" s="1">
        <f t="shared" si="91"/>
        <v>39625</v>
      </c>
      <c r="F646" s="1">
        <f t="shared" si="92"/>
        <v>39624</v>
      </c>
      <c r="G646" s="1">
        <f t="shared" si="93"/>
        <v>39623</v>
      </c>
      <c r="H646" s="1">
        <f t="shared" si="94"/>
        <v>39622</v>
      </c>
      <c r="I646" s="2">
        <f t="shared" si="95"/>
        <v>73.25</v>
      </c>
      <c r="K646" s="2">
        <f t="shared" si="96"/>
        <v>0</v>
      </c>
      <c r="L646" s="2">
        <f t="shared" si="97"/>
        <v>0</v>
      </c>
      <c r="M646" s="2">
        <f t="shared" si="98"/>
        <v>1</v>
      </c>
      <c r="N646">
        <f t="shared" si="99"/>
        <v>-1.3399959994766815</v>
      </c>
    </row>
    <row r="647" spans="1:14" x14ac:dyDescent="0.3">
      <c r="A647" s="1">
        <v>39636</v>
      </c>
      <c r="B647">
        <v>72.400000000000006</v>
      </c>
      <c r="D647">
        <f t="shared" si="100"/>
        <v>1</v>
      </c>
      <c r="E647" s="1">
        <f t="shared" si="91"/>
        <v>39629</v>
      </c>
      <c r="F647" s="1">
        <f t="shared" si="92"/>
        <v>39628</v>
      </c>
      <c r="G647" s="1">
        <f t="shared" si="93"/>
        <v>39627</v>
      </c>
      <c r="H647" s="1">
        <f t="shared" si="94"/>
        <v>39626</v>
      </c>
      <c r="I647" s="2">
        <f t="shared" si="95"/>
        <v>71.775000000000006</v>
      </c>
      <c r="K647" s="2">
        <f t="shared" si="96"/>
        <v>0</v>
      </c>
      <c r="L647" s="2">
        <f t="shared" si="97"/>
        <v>0</v>
      </c>
      <c r="M647" s="2">
        <f t="shared" si="98"/>
        <v>1</v>
      </c>
      <c r="N647">
        <f t="shared" si="99"/>
        <v>0.86700733845430622</v>
      </c>
    </row>
    <row r="648" spans="1:14" x14ac:dyDescent="0.3">
      <c r="A648" s="1">
        <v>39637</v>
      </c>
      <c r="B648">
        <v>71.8</v>
      </c>
      <c r="D648">
        <f t="shared" si="100"/>
        <v>2</v>
      </c>
      <c r="E648" s="1">
        <f t="shared" ref="E648:E711" si="101">A648-7</f>
        <v>39630</v>
      </c>
      <c r="F648" s="1">
        <f t="shared" ref="F648:F711" si="102">E648-1</f>
        <v>39629</v>
      </c>
      <c r="G648" s="1">
        <f t="shared" ref="G648:G711" si="103">E648-2</f>
        <v>39628</v>
      </c>
      <c r="H648" s="1">
        <f t="shared" ref="H648:H711" si="104">E648-3</f>
        <v>39627</v>
      </c>
      <c r="I648" s="2">
        <f t="shared" si="95"/>
        <v>70.900000000000006</v>
      </c>
      <c r="K648" s="2">
        <f t="shared" si="96"/>
        <v>0</v>
      </c>
      <c r="L648" s="2">
        <f t="shared" si="97"/>
        <v>0</v>
      </c>
      <c r="M648" s="2">
        <f t="shared" si="98"/>
        <v>1</v>
      </c>
      <c r="N648">
        <f t="shared" si="99"/>
        <v>1.2614042516096664</v>
      </c>
    </row>
    <row r="649" spans="1:14" x14ac:dyDescent="0.3">
      <c r="A649" s="1">
        <v>39638</v>
      </c>
      <c r="B649">
        <v>72.674999999999997</v>
      </c>
      <c r="C649">
        <v>73</v>
      </c>
      <c r="D649">
        <f t="shared" si="100"/>
        <v>3</v>
      </c>
      <c r="E649" s="1">
        <f t="shared" si="101"/>
        <v>39631</v>
      </c>
      <c r="F649" s="1">
        <f t="shared" si="102"/>
        <v>39630</v>
      </c>
      <c r="G649" s="1">
        <f t="shared" si="103"/>
        <v>39629</v>
      </c>
      <c r="H649" s="1">
        <f t="shared" si="104"/>
        <v>39628</v>
      </c>
      <c r="I649" s="2">
        <f t="shared" ref="I649:I712" si="105">IF(SUMIFS($B$2:$B$3569,$A$2:$A$3569,"="&amp;E649)=0,IF(SUMIFS($B$2:$B$3569,$A$2:$A$3569,"="&amp;F649)=0,IF(SUMIFS($B$2:$B$3569,$A$2:$A$3569,"="&amp;G649)=0,SUMIFS($B$2:$B$3569,$A$2:$A$3569,"="&amp;H649),SUMIFS($B$2:$B$3569,$A$2:$A$3569,"="&amp;G649)),SUMIFS($B$2:$B$3569,$A$2:$A$3569,"="&amp;F649)),SUMIFS($B$2:$B$3569,$A$2:$A$3569,"="&amp;E649))</f>
        <v>71.825000000000003</v>
      </c>
      <c r="K649" s="2">
        <f t="shared" ref="K649:K712" si="106">SUMIFS($J$2:$J$3569,$A$2:$A$3569,"&gt;"&amp;E649,$A$2:$A$3569,"&lt;="&amp;A649)</f>
        <v>0</v>
      </c>
      <c r="L649" s="2">
        <f t="shared" ref="L649:L712" si="107">IF(K649&lt;&gt;0,LOOKUP(K649,C643:C649,B643:B649),0)</f>
        <v>0</v>
      </c>
      <c r="M649" s="2">
        <f t="shared" ref="M649:M712" si="108">IF(K649&lt;&gt;0,L649/K649,1)</f>
        <v>1</v>
      </c>
      <c r="N649">
        <f t="shared" ref="N649:N712" si="109">LN(B649*M649/I649)*100</f>
        <v>1.1764841579586212</v>
      </c>
    </row>
    <row r="650" spans="1:14" x14ac:dyDescent="0.3">
      <c r="A650" s="1">
        <v>39639</v>
      </c>
      <c r="B650">
        <v>74.875</v>
      </c>
      <c r="D650">
        <f t="shared" si="100"/>
        <v>4</v>
      </c>
      <c r="E650" s="1">
        <f t="shared" si="101"/>
        <v>39632</v>
      </c>
      <c r="F650" s="1">
        <f t="shared" si="102"/>
        <v>39631</v>
      </c>
      <c r="G650" s="1">
        <f t="shared" si="103"/>
        <v>39630</v>
      </c>
      <c r="H650" s="1">
        <f t="shared" si="104"/>
        <v>39629</v>
      </c>
      <c r="I650" s="2">
        <f t="shared" si="105"/>
        <v>72.275000000000006</v>
      </c>
      <c r="J650">
        <v>73</v>
      </c>
      <c r="K650" s="2">
        <f t="shared" si="106"/>
        <v>73</v>
      </c>
      <c r="L650" s="2">
        <f t="shared" si="107"/>
        <v>72.674999999999997</v>
      </c>
      <c r="M650" s="2">
        <f t="shared" si="108"/>
        <v>0.9955479452054794</v>
      </c>
      <c r="N650">
        <f t="shared" si="109"/>
        <v>3.0879773829751929</v>
      </c>
    </row>
    <row r="651" spans="1:14" x14ac:dyDescent="0.3">
      <c r="A651" s="1">
        <v>39640</v>
      </c>
      <c r="B651">
        <v>74.650000000000006</v>
      </c>
      <c r="D651">
        <f t="shared" si="100"/>
        <v>5</v>
      </c>
      <c r="E651" s="1">
        <f t="shared" si="101"/>
        <v>39633</v>
      </c>
      <c r="F651" s="1">
        <f t="shared" si="102"/>
        <v>39632</v>
      </c>
      <c r="G651" s="1">
        <f t="shared" si="103"/>
        <v>39631</v>
      </c>
      <c r="H651" s="1">
        <f t="shared" si="104"/>
        <v>39630</v>
      </c>
      <c r="I651" s="2">
        <f t="shared" si="105"/>
        <v>72.275000000000006</v>
      </c>
      <c r="K651" s="2">
        <f t="shared" si="106"/>
        <v>73</v>
      </c>
      <c r="L651" s="2">
        <f t="shared" si="107"/>
        <v>72.674999999999997</v>
      </c>
      <c r="M651" s="2">
        <f t="shared" si="108"/>
        <v>0.9955479452054794</v>
      </c>
      <c r="N651">
        <f t="shared" si="109"/>
        <v>2.7870241379338094</v>
      </c>
    </row>
    <row r="652" spans="1:14" x14ac:dyDescent="0.3">
      <c r="A652" s="1">
        <v>39643</v>
      </c>
      <c r="B652">
        <v>74.75</v>
      </c>
      <c r="D652">
        <f t="shared" si="100"/>
        <v>1</v>
      </c>
      <c r="E652" s="1">
        <f t="shared" si="101"/>
        <v>39636</v>
      </c>
      <c r="F652" s="1">
        <f t="shared" si="102"/>
        <v>39635</v>
      </c>
      <c r="G652" s="1">
        <f t="shared" si="103"/>
        <v>39634</v>
      </c>
      <c r="H652" s="1">
        <f t="shared" si="104"/>
        <v>39633</v>
      </c>
      <c r="I652" s="2">
        <f t="shared" si="105"/>
        <v>72.400000000000006</v>
      </c>
      <c r="K652" s="2">
        <f t="shared" si="106"/>
        <v>73</v>
      </c>
      <c r="L652" s="2">
        <f t="shared" si="107"/>
        <v>72.674999999999997</v>
      </c>
      <c r="M652" s="2">
        <f t="shared" si="108"/>
        <v>0.9955479452054794</v>
      </c>
      <c r="N652">
        <f t="shared" si="109"/>
        <v>2.7480918175673441</v>
      </c>
    </row>
    <row r="653" spans="1:14" x14ac:dyDescent="0.3">
      <c r="A653" s="1">
        <v>39644</v>
      </c>
      <c r="B653">
        <v>75.075000000000003</v>
      </c>
      <c r="D653">
        <f t="shared" si="100"/>
        <v>2</v>
      </c>
      <c r="E653" s="1">
        <f t="shared" si="101"/>
        <v>39637</v>
      </c>
      <c r="F653" s="1">
        <f t="shared" si="102"/>
        <v>39636</v>
      </c>
      <c r="G653" s="1">
        <f t="shared" si="103"/>
        <v>39635</v>
      </c>
      <c r="H653" s="1">
        <f t="shared" si="104"/>
        <v>39634</v>
      </c>
      <c r="I653" s="2">
        <f t="shared" si="105"/>
        <v>71.8</v>
      </c>
      <c r="K653" s="2">
        <f t="shared" si="106"/>
        <v>73</v>
      </c>
      <c r="L653" s="2">
        <f t="shared" si="107"/>
        <v>72.674999999999997</v>
      </c>
      <c r="M653" s="2">
        <f t="shared" si="108"/>
        <v>0.9955479452054794</v>
      </c>
      <c r="N653">
        <f t="shared" si="109"/>
        <v>4.0141143111764013</v>
      </c>
    </row>
    <row r="654" spans="1:14" x14ac:dyDescent="0.3">
      <c r="A654" s="1">
        <v>39645</v>
      </c>
      <c r="B654">
        <v>76.575000000000003</v>
      </c>
      <c r="D654">
        <f t="shared" si="100"/>
        <v>3</v>
      </c>
      <c r="E654" s="1">
        <f t="shared" si="101"/>
        <v>39638</v>
      </c>
      <c r="F654" s="1">
        <f t="shared" si="102"/>
        <v>39637</v>
      </c>
      <c r="G654" s="1">
        <f t="shared" si="103"/>
        <v>39636</v>
      </c>
      <c r="H654" s="1">
        <f t="shared" si="104"/>
        <v>39635</v>
      </c>
      <c r="I654" s="2">
        <f t="shared" si="105"/>
        <v>72.674999999999997</v>
      </c>
      <c r="K654" s="2">
        <f t="shared" si="106"/>
        <v>73</v>
      </c>
      <c r="L654" s="2">
        <f t="shared" si="107"/>
        <v>72.674999999999997</v>
      </c>
      <c r="M654" s="2">
        <f t="shared" si="108"/>
        <v>0.9955479452054794</v>
      </c>
      <c r="N654">
        <f t="shared" si="109"/>
        <v>4.7811211570447716</v>
      </c>
    </row>
    <row r="655" spans="1:14" x14ac:dyDescent="0.3">
      <c r="A655" s="1">
        <v>39646</v>
      </c>
      <c r="B655">
        <v>76.7</v>
      </c>
      <c r="D655">
        <f t="shared" si="100"/>
        <v>4</v>
      </c>
      <c r="E655" s="1">
        <f t="shared" si="101"/>
        <v>39639</v>
      </c>
      <c r="F655" s="1">
        <f t="shared" si="102"/>
        <v>39638</v>
      </c>
      <c r="G655" s="1">
        <f t="shared" si="103"/>
        <v>39637</v>
      </c>
      <c r="H655" s="1">
        <f t="shared" si="104"/>
        <v>39636</v>
      </c>
      <c r="I655" s="2">
        <f t="shared" si="105"/>
        <v>74.875</v>
      </c>
      <c r="K655" s="2">
        <f t="shared" si="106"/>
        <v>0</v>
      </c>
      <c r="L655" s="2">
        <f t="shared" si="107"/>
        <v>0</v>
      </c>
      <c r="M655" s="2">
        <f t="shared" si="108"/>
        <v>1</v>
      </c>
      <c r="N655">
        <f t="shared" si="109"/>
        <v>2.4081651937597157</v>
      </c>
    </row>
    <row r="656" spans="1:14" x14ac:dyDescent="0.3">
      <c r="A656" s="1">
        <v>39647</v>
      </c>
      <c r="B656">
        <v>76.900000000000006</v>
      </c>
      <c r="D656">
        <f t="shared" si="100"/>
        <v>5</v>
      </c>
      <c r="E656" s="1">
        <f t="shared" si="101"/>
        <v>39640</v>
      </c>
      <c r="F656" s="1">
        <f t="shared" si="102"/>
        <v>39639</v>
      </c>
      <c r="G656" s="1">
        <f t="shared" si="103"/>
        <v>39638</v>
      </c>
      <c r="H656" s="1">
        <f t="shared" si="104"/>
        <v>39637</v>
      </c>
      <c r="I656" s="2">
        <f t="shared" si="105"/>
        <v>74.650000000000006</v>
      </c>
      <c r="K656" s="2">
        <f t="shared" si="106"/>
        <v>0</v>
      </c>
      <c r="L656" s="2">
        <f t="shared" si="107"/>
        <v>0</v>
      </c>
      <c r="M656" s="2">
        <f t="shared" si="108"/>
        <v>1</v>
      </c>
      <c r="N656">
        <f t="shared" si="109"/>
        <v>2.9695352526398797</v>
      </c>
    </row>
    <row r="657" spans="1:14" x14ac:dyDescent="0.3">
      <c r="A657" s="1">
        <v>39650</v>
      </c>
      <c r="B657">
        <v>77.575000000000003</v>
      </c>
      <c r="D657">
        <f t="shared" si="100"/>
        <v>1</v>
      </c>
      <c r="E657" s="1">
        <f t="shared" si="101"/>
        <v>39643</v>
      </c>
      <c r="F657" s="1">
        <f t="shared" si="102"/>
        <v>39642</v>
      </c>
      <c r="G657" s="1">
        <f t="shared" si="103"/>
        <v>39641</v>
      </c>
      <c r="H657" s="1">
        <f t="shared" si="104"/>
        <v>39640</v>
      </c>
      <c r="I657" s="2">
        <f t="shared" si="105"/>
        <v>74.75</v>
      </c>
      <c r="K657" s="2">
        <f t="shared" si="106"/>
        <v>0</v>
      </c>
      <c r="L657" s="2">
        <f t="shared" si="107"/>
        <v>0</v>
      </c>
      <c r="M657" s="2">
        <f t="shared" si="108"/>
        <v>1</v>
      </c>
      <c r="N657">
        <f t="shared" si="109"/>
        <v>3.7095998063648041</v>
      </c>
    </row>
    <row r="658" spans="1:14" x14ac:dyDescent="0.3">
      <c r="A658" s="1">
        <v>39651</v>
      </c>
      <c r="B658">
        <v>78.75</v>
      </c>
      <c r="D658">
        <f t="shared" si="100"/>
        <v>2</v>
      </c>
      <c r="E658" s="1">
        <f t="shared" si="101"/>
        <v>39644</v>
      </c>
      <c r="F658" s="1">
        <f t="shared" si="102"/>
        <v>39643</v>
      </c>
      <c r="G658" s="1">
        <f t="shared" si="103"/>
        <v>39642</v>
      </c>
      <c r="H658" s="1">
        <f t="shared" si="104"/>
        <v>39641</v>
      </c>
      <c r="I658" s="2">
        <f t="shared" si="105"/>
        <v>75.075000000000003</v>
      </c>
      <c r="K658" s="2">
        <f t="shared" si="106"/>
        <v>0</v>
      </c>
      <c r="L658" s="2">
        <f t="shared" si="107"/>
        <v>0</v>
      </c>
      <c r="M658" s="2">
        <f t="shared" si="108"/>
        <v>1</v>
      </c>
      <c r="N658">
        <f t="shared" si="109"/>
        <v>4.7790663836348477</v>
      </c>
    </row>
    <row r="659" spans="1:14" x14ac:dyDescent="0.3">
      <c r="A659" s="1">
        <v>39652</v>
      </c>
      <c r="B659">
        <v>78.400000000000006</v>
      </c>
      <c r="D659">
        <f t="shared" si="100"/>
        <v>3</v>
      </c>
      <c r="E659" s="1">
        <f t="shared" si="101"/>
        <v>39645</v>
      </c>
      <c r="F659" s="1">
        <f t="shared" si="102"/>
        <v>39644</v>
      </c>
      <c r="G659" s="1">
        <f t="shared" si="103"/>
        <v>39643</v>
      </c>
      <c r="H659" s="1">
        <f t="shared" si="104"/>
        <v>39642</v>
      </c>
      <c r="I659" s="2">
        <f t="shared" si="105"/>
        <v>76.575000000000003</v>
      </c>
      <c r="K659" s="2">
        <f t="shared" si="106"/>
        <v>0</v>
      </c>
      <c r="L659" s="2">
        <f t="shared" si="107"/>
        <v>0</v>
      </c>
      <c r="M659" s="2">
        <f t="shared" si="108"/>
        <v>1</v>
      </c>
      <c r="N659">
        <f t="shared" si="109"/>
        <v>2.3553274637523329</v>
      </c>
    </row>
    <row r="660" spans="1:14" x14ac:dyDescent="0.3">
      <c r="A660" s="1">
        <v>39653</v>
      </c>
      <c r="B660">
        <v>79.724999999999994</v>
      </c>
      <c r="D660">
        <f t="shared" si="100"/>
        <v>4</v>
      </c>
      <c r="E660" s="1">
        <f t="shared" si="101"/>
        <v>39646</v>
      </c>
      <c r="F660" s="1">
        <f t="shared" si="102"/>
        <v>39645</v>
      </c>
      <c r="G660" s="1">
        <f t="shared" si="103"/>
        <v>39644</v>
      </c>
      <c r="H660" s="1">
        <f t="shared" si="104"/>
        <v>39643</v>
      </c>
      <c r="I660" s="2">
        <f t="shared" si="105"/>
        <v>76.7</v>
      </c>
      <c r="K660" s="2">
        <f t="shared" si="106"/>
        <v>0</v>
      </c>
      <c r="L660" s="2">
        <f t="shared" si="107"/>
        <v>0</v>
      </c>
      <c r="M660" s="2">
        <f t="shared" si="108"/>
        <v>1</v>
      </c>
      <c r="N660">
        <f t="shared" si="109"/>
        <v>3.8681504522910797</v>
      </c>
    </row>
    <row r="661" spans="1:14" x14ac:dyDescent="0.3">
      <c r="A661" s="1">
        <v>39654</v>
      </c>
      <c r="B661">
        <v>78.599999999999994</v>
      </c>
      <c r="D661">
        <f t="shared" si="100"/>
        <v>5</v>
      </c>
      <c r="E661" s="1">
        <f t="shared" si="101"/>
        <v>39647</v>
      </c>
      <c r="F661" s="1">
        <f t="shared" si="102"/>
        <v>39646</v>
      </c>
      <c r="G661" s="1">
        <f t="shared" si="103"/>
        <v>39645</v>
      </c>
      <c r="H661" s="1">
        <f t="shared" si="104"/>
        <v>39644</v>
      </c>
      <c r="I661" s="2">
        <f t="shared" si="105"/>
        <v>76.900000000000006</v>
      </c>
      <c r="K661" s="2">
        <f t="shared" si="106"/>
        <v>0</v>
      </c>
      <c r="L661" s="2">
        <f t="shared" si="107"/>
        <v>0</v>
      </c>
      <c r="M661" s="2">
        <f t="shared" si="108"/>
        <v>1</v>
      </c>
      <c r="N661">
        <f t="shared" si="109"/>
        <v>2.186582292356253</v>
      </c>
    </row>
    <row r="662" spans="1:14" x14ac:dyDescent="0.3">
      <c r="A662" s="1">
        <v>39657</v>
      </c>
      <c r="B662">
        <v>78.55</v>
      </c>
      <c r="D662">
        <f t="shared" si="100"/>
        <v>1</v>
      </c>
      <c r="E662" s="1">
        <f t="shared" si="101"/>
        <v>39650</v>
      </c>
      <c r="F662" s="1">
        <f t="shared" si="102"/>
        <v>39649</v>
      </c>
      <c r="G662" s="1">
        <f t="shared" si="103"/>
        <v>39648</v>
      </c>
      <c r="H662" s="1">
        <f t="shared" si="104"/>
        <v>39647</v>
      </c>
      <c r="I662" s="2">
        <f t="shared" si="105"/>
        <v>77.575000000000003</v>
      </c>
      <c r="K662" s="2">
        <f t="shared" si="106"/>
        <v>0</v>
      </c>
      <c r="L662" s="2">
        <f t="shared" si="107"/>
        <v>0</v>
      </c>
      <c r="M662" s="2">
        <f t="shared" si="108"/>
        <v>1</v>
      </c>
      <c r="N662">
        <f t="shared" si="109"/>
        <v>1.2490154367186135</v>
      </c>
    </row>
    <row r="663" spans="1:14" x14ac:dyDescent="0.3">
      <c r="A663" s="1">
        <v>39658</v>
      </c>
      <c r="B663">
        <v>78.025000000000006</v>
      </c>
      <c r="D663">
        <f t="shared" si="100"/>
        <v>2</v>
      </c>
      <c r="E663" s="1">
        <f t="shared" si="101"/>
        <v>39651</v>
      </c>
      <c r="F663" s="1">
        <f t="shared" si="102"/>
        <v>39650</v>
      </c>
      <c r="G663" s="1">
        <f t="shared" si="103"/>
        <v>39649</v>
      </c>
      <c r="H663" s="1">
        <f t="shared" si="104"/>
        <v>39648</v>
      </c>
      <c r="I663" s="2">
        <f t="shared" si="105"/>
        <v>78.75</v>
      </c>
      <c r="K663" s="2">
        <f t="shared" si="106"/>
        <v>0</v>
      </c>
      <c r="L663" s="2">
        <f t="shared" si="107"/>
        <v>0</v>
      </c>
      <c r="M663" s="2">
        <f t="shared" si="108"/>
        <v>1</v>
      </c>
      <c r="N663">
        <f t="shared" si="109"/>
        <v>-0.92489895488992169</v>
      </c>
    </row>
    <row r="664" spans="1:14" x14ac:dyDescent="0.3">
      <c r="A664" s="1">
        <v>39659</v>
      </c>
      <c r="B664">
        <v>78.875</v>
      </c>
      <c r="D664">
        <f t="shared" si="100"/>
        <v>3</v>
      </c>
      <c r="E664" s="1">
        <f t="shared" si="101"/>
        <v>39652</v>
      </c>
      <c r="F664" s="1">
        <f t="shared" si="102"/>
        <v>39651</v>
      </c>
      <c r="G664" s="1">
        <f t="shared" si="103"/>
        <v>39650</v>
      </c>
      <c r="H664" s="1">
        <f t="shared" si="104"/>
        <v>39649</v>
      </c>
      <c r="I664" s="2">
        <f t="shared" si="105"/>
        <v>78.400000000000006</v>
      </c>
      <c r="K664" s="2">
        <f t="shared" si="106"/>
        <v>0</v>
      </c>
      <c r="L664" s="2">
        <f t="shared" si="107"/>
        <v>0</v>
      </c>
      <c r="M664" s="2">
        <f t="shared" si="108"/>
        <v>1</v>
      </c>
      <c r="N664">
        <f t="shared" si="109"/>
        <v>0.60403935050150204</v>
      </c>
    </row>
    <row r="665" spans="1:14" x14ac:dyDescent="0.3">
      <c r="A665" s="1">
        <v>39660</v>
      </c>
      <c r="B665">
        <v>79.625</v>
      </c>
      <c r="D665">
        <f t="shared" si="100"/>
        <v>4</v>
      </c>
      <c r="E665" s="1">
        <f t="shared" si="101"/>
        <v>39653</v>
      </c>
      <c r="F665" s="1">
        <f t="shared" si="102"/>
        <v>39652</v>
      </c>
      <c r="G665" s="1">
        <f t="shared" si="103"/>
        <v>39651</v>
      </c>
      <c r="H665" s="1">
        <f t="shared" si="104"/>
        <v>39650</v>
      </c>
      <c r="I665" s="2">
        <f t="shared" si="105"/>
        <v>79.724999999999994</v>
      </c>
      <c r="K665" s="2">
        <f t="shared" si="106"/>
        <v>0</v>
      </c>
      <c r="L665" s="2">
        <f t="shared" si="107"/>
        <v>0</v>
      </c>
      <c r="M665" s="2">
        <f t="shared" si="108"/>
        <v>1</v>
      </c>
      <c r="N665">
        <f t="shared" si="109"/>
        <v>-0.12550990037938409</v>
      </c>
    </row>
    <row r="666" spans="1:14" x14ac:dyDescent="0.3">
      <c r="A666" s="1">
        <v>39661</v>
      </c>
      <c r="B666">
        <v>81.575000000000003</v>
      </c>
      <c r="D666">
        <f t="shared" si="100"/>
        <v>5</v>
      </c>
      <c r="E666" s="1">
        <f t="shared" si="101"/>
        <v>39654</v>
      </c>
      <c r="F666" s="1">
        <f t="shared" si="102"/>
        <v>39653</v>
      </c>
      <c r="G666" s="1">
        <f t="shared" si="103"/>
        <v>39652</v>
      </c>
      <c r="H666" s="1">
        <f t="shared" si="104"/>
        <v>39651</v>
      </c>
      <c r="I666" s="2">
        <f t="shared" si="105"/>
        <v>78.599999999999994</v>
      </c>
      <c r="K666" s="2">
        <f t="shared" si="106"/>
        <v>0</v>
      </c>
      <c r="L666" s="2">
        <f t="shared" si="107"/>
        <v>0</v>
      </c>
      <c r="M666" s="2">
        <f t="shared" si="108"/>
        <v>1</v>
      </c>
      <c r="N666">
        <f t="shared" si="109"/>
        <v>3.7151143044223573</v>
      </c>
    </row>
    <row r="667" spans="1:14" x14ac:dyDescent="0.3">
      <c r="A667" s="1">
        <v>39664</v>
      </c>
      <c r="B667">
        <v>82.25</v>
      </c>
      <c r="D667">
        <f t="shared" si="100"/>
        <v>1</v>
      </c>
      <c r="E667" s="1">
        <f t="shared" si="101"/>
        <v>39657</v>
      </c>
      <c r="F667" s="1">
        <f t="shared" si="102"/>
        <v>39656</v>
      </c>
      <c r="G667" s="1">
        <f t="shared" si="103"/>
        <v>39655</v>
      </c>
      <c r="H667" s="1">
        <f t="shared" si="104"/>
        <v>39654</v>
      </c>
      <c r="I667" s="2">
        <f t="shared" si="105"/>
        <v>78.55</v>
      </c>
      <c r="K667" s="2">
        <f t="shared" si="106"/>
        <v>0</v>
      </c>
      <c r="L667" s="2">
        <f t="shared" si="107"/>
        <v>0</v>
      </c>
      <c r="M667" s="2">
        <f t="shared" si="108"/>
        <v>1</v>
      </c>
      <c r="N667">
        <f t="shared" si="109"/>
        <v>4.60280249438512</v>
      </c>
    </row>
    <row r="668" spans="1:14" x14ac:dyDescent="0.3">
      <c r="A668" s="1">
        <v>39665</v>
      </c>
      <c r="B668">
        <v>82.775000000000006</v>
      </c>
      <c r="D668">
        <f t="shared" si="100"/>
        <v>2</v>
      </c>
      <c r="E668" s="1">
        <f t="shared" si="101"/>
        <v>39658</v>
      </c>
      <c r="F668" s="1">
        <f t="shared" si="102"/>
        <v>39657</v>
      </c>
      <c r="G668" s="1">
        <f t="shared" si="103"/>
        <v>39656</v>
      </c>
      <c r="H668" s="1">
        <f t="shared" si="104"/>
        <v>39655</v>
      </c>
      <c r="I668" s="2">
        <f t="shared" si="105"/>
        <v>78.025000000000006</v>
      </c>
      <c r="K668" s="2">
        <f t="shared" si="106"/>
        <v>0</v>
      </c>
      <c r="L668" s="2">
        <f t="shared" si="107"/>
        <v>0</v>
      </c>
      <c r="M668" s="2">
        <f t="shared" si="108"/>
        <v>1</v>
      </c>
      <c r="N668">
        <f t="shared" si="109"/>
        <v>5.9096795276466798</v>
      </c>
    </row>
    <row r="669" spans="1:14" x14ac:dyDescent="0.3">
      <c r="A669" s="1">
        <v>39666</v>
      </c>
      <c r="B669">
        <v>84.4</v>
      </c>
      <c r="D669">
        <f t="shared" si="100"/>
        <v>3</v>
      </c>
      <c r="E669" s="1">
        <f t="shared" si="101"/>
        <v>39659</v>
      </c>
      <c r="F669" s="1">
        <f t="shared" si="102"/>
        <v>39658</v>
      </c>
      <c r="G669" s="1">
        <f t="shared" si="103"/>
        <v>39657</v>
      </c>
      <c r="H669" s="1">
        <f t="shared" si="104"/>
        <v>39656</v>
      </c>
      <c r="I669" s="2">
        <f t="shared" si="105"/>
        <v>78.875</v>
      </c>
      <c r="K669" s="2">
        <f t="shared" si="106"/>
        <v>0</v>
      </c>
      <c r="L669" s="2">
        <f t="shared" si="107"/>
        <v>0</v>
      </c>
      <c r="M669" s="2">
        <f t="shared" si="108"/>
        <v>1</v>
      </c>
      <c r="N669">
        <f t="shared" si="109"/>
        <v>6.7703080740534283</v>
      </c>
    </row>
    <row r="670" spans="1:14" x14ac:dyDescent="0.3">
      <c r="A670" s="1">
        <v>39667</v>
      </c>
      <c r="B670">
        <v>85.974999999999994</v>
      </c>
      <c r="D670">
        <f t="shared" si="100"/>
        <v>4</v>
      </c>
      <c r="E670" s="1">
        <f t="shared" si="101"/>
        <v>39660</v>
      </c>
      <c r="F670" s="1">
        <f t="shared" si="102"/>
        <v>39659</v>
      </c>
      <c r="G670" s="1">
        <f t="shared" si="103"/>
        <v>39658</v>
      </c>
      <c r="H670" s="1">
        <f t="shared" si="104"/>
        <v>39657</v>
      </c>
      <c r="I670" s="2">
        <f t="shared" si="105"/>
        <v>79.625</v>
      </c>
      <c r="K670" s="2">
        <f t="shared" si="106"/>
        <v>0</v>
      </c>
      <c r="L670" s="2">
        <f t="shared" si="107"/>
        <v>0</v>
      </c>
      <c r="M670" s="2">
        <f t="shared" si="108"/>
        <v>1</v>
      </c>
      <c r="N670">
        <f t="shared" si="109"/>
        <v>7.6728442426002523</v>
      </c>
    </row>
    <row r="671" spans="1:14" x14ac:dyDescent="0.3">
      <c r="A671" s="1">
        <v>39668</v>
      </c>
      <c r="B671">
        <v>88.974999999999994</v>
      </c>
      <c r="C671">
        <v>77.900000000000006</v>
      </c>
      <c r="D671">
        <f t="shared" si="100"/>
        <v>5</v>
      </c>
      <c r="E671" s="1">
        <f t="shared" si="101"/>
        <v>39661</v>
      </c>
      <c r="F671" s="1">
        <f t="shared" si="102"/>
        <v>39660</v>
      </c>
      <c r="G671" s="1">
        <f t="shared" si="103"/>
        <v>39659</v>
      </c>
      <c r="H671" s="1">
        <f t="shared" si="104"/>
        <v>39658</v>
      </c>
      <c r="I671" s="2">
        <f t="shared" si="105"/>
        <v>81.575000000000003</v>
      </c>
      <c r="K671" s="2">
        <f t="shared" si="106"/>
        <v>0</v>
      </c>
      <c r="L671" s="2">
        <f t="shared" si="107"/>
        <v>0</v>
      </c>
      <c r="M671" s="2">
        <f t="shared" si="108"/>
        <v>1</v>
      </c>
      <c r="N671">
        <f t="shared" si="109"/>
        <v>8.683258891687192</v>
      </c>
    </row>
    <row r="672" spans="1:14" x14ac:dyDescent="0.3">
      <c r="A672" s="1">
        <v>39671</v>
      </c>
      <c r="B672">
        <v>77.2</v>
      </c>
      <c r="D672">
        <f t="shared" si="100"/>
        <v>1</v>
      </c>
      <c r="E672" s="1">
        <f t="shared" si="101"/>
        <v>39664</v>
      </c>
      <c r="F672" s="1">
        <f t="shared" si="102"/>
        <v>39663</v>
      </c>
      <c r="G672" s="1">
        <f t="shared" si="103"/>
        <v>39662</v>
      </c>
      <c r="H672" s="1">
        <f t="shared" si="104"/>
        <v>39661</v>
      </c>
      <c r="I672" s="2">
        <f t="shared" si="105"/>
        <v>82.25</v>
      </c>
      <c r="J672">
        <v>77.900000000000006</v>
      </c>
      <c r="K672" s="2">
        <f t="shared" si="106"/>
        <v>77.900000000000006</v>
      </c>
      <c r="L672" s="2">
        <f t="shared" si="107"/>
        <v>88.974999999999994</v>
      </c>
      <c r="M672" s="2">
        <f t="shared" si="108"/>
        <v>1.1421694480102693</v>
      </c>
      <c r="N672">
        <f t="shared" si="109"/>
        <v>6.9565545904802715</v>
      </c>
    </row>
    <row r="673" spans="1:14" x14ac:dyDescent="0.3">
      <c r="A673" s="1">
        <v>39672</v>
      </c>
      <c r="B673">
        <v>75.849999999999994</v>
      </c>
      <c r="D673">
        <f t="shared" si="100"/>
        <v>2</v>
      </c>
      <c r="E673" s="1">
        <f t="shared" si="101"/>
        <v>39665</v>
      </c>
      <c r="F673" s="1">
        <f t="shared" si="102"/>
        <v>39664</v>
      </c>
      <c r="G673" s="1">
        <f t="shared" si="103"/>
        <v>39663</v>
      </c>
      <c r="H673" s="1">
        <f t="shared" si="104"/>
        <v>39662</v>
      </c>
      <c r="I673" s="2">
        <f t="shared" si="105"/>
        <v>82.775000000000006</v>
      </c>
      <c r="K673" s="2">
        <f t="shared" si="106"/>
        <v>77.900000000000006</v>
      </c>
      <c r="L673" s="2">
        <f t="shared" si="107"/>
        <v>88.974999999999994</v>
      </c>
      <c r="M673" s="2">
        <f t="shared" si="108"/>
        <v>1.1421694480102693</v>
      </c>
      <c r="N673">
        <f t="shared" si="109"/>
        <v>4.5561100880784648</v>
      </c>
    </row>
    <row r="674" spans="1:14" x14ac:dyDescent="0.3">
      <c r="A674" s="1">
        <v>39673</v>
      </c>
      <c r="B674">
        <v>76.224999999999994</v>
      </c>
      <c r="D674">
        <f t="shared" si="100"/>
        <v>3</v>
      </c>
      <c r="E674" s="1">
        <f t="shared" si="101"/>
        <v>39666</v>
      </c>
      <c r="F674" s="1">
        <f t="shared" si="102"/>
        <v>39665</v>
      </c>
      <c r="G674" s="1">
        <f t="shared" si="103"/>
        <v>39664</v>
      </c>
      <c r="H674" s="1">
        <f t="shared" si="104"/>
        <v>39663</v>
      </c>
      <c r="I674" s="2">
        <f t="shared" si="105"/>
        <v>84.4</v>
      </c>
      <c r="K674" s="2">
        <f t="shared" si="106"/>
        <v>77.900000000000006</v>
      </c>
      <c r="L674" s="2">
        <f t="shared" si="107"/>
        <v>88.974999999999994</v>
      </c>
      <c r="M674" s="2">
        <f t="shared" si="108"/>
        <v>1.1421694480102693</v>
      </c>
      <c r="N674">
        <f t="shared" si="109"/>
        <v>3.1051569791960527</v>
      </c>
    </row>
    <row r="675" spans="1:14" x14ac:dyDescent="0.3">
      <c r="A675" s="1">
        <v>39674</v>
      </c>
      <c r="B675">
        <v>76.075000000000003</v>
      </c>
      <c r="D675">
        <f t="shared" si="100"/>
        <v>4</v>
      </c>
      <c r="E675" s="1">
        <f t="shared" si="101"/>
        <v>39667</v>
      </c>
      <c r="F675" s="1">
        <f t="shared" si="102"/>
        <v>39666</v>
      </c>
      <c r="G675" s="1">
        <f t="shared" si="103"/>
        <v>39665</v>
      </c>
      <c r="H675" s="1">
        <f t="shared" si="104"/>
        <v>39664</v>
      </c>
      <c r="I675" s="2">
        <f t="shared" si="105"/>
        <v>85.974999999999994</v>
      </c>
      <c r="K675" s="2">
        <f t="shared" si="106"/>
        <v>77.900000000000006</v>
      </c>
      <c r="L675" s="2">
        <f t="shared" si="107"/>
        <v>88.974999999999994</v>
      </c>
      <c r="M675" s="2">
        <f t="shared" si="108"/>
        <v>1.1421694480102693</v>
      </c>
      <c r="N675">
        <f t="shared" si="109"/>
        <v>1.059261798425857</v>
      </c>
    </row>
    <row r="676" spans="1:14" x14ac:dyDescent="0.3">
      <c r="A676" s="1">
        <v>39675</v>
      </c>
      <c r="B676">
        <v>75.55</v>
      </c>
      <c r="D676">
        <f t="shared" si="100"/>
        <v>5</v>
      </c>
      <c r="E676" s="1">
        <f t="shared" si="101"/>
        <v>39668</v>
      </c>
      <c r="F676" s="1">
        <f t="shared" si="102"/>
        <v>39667</v>
      </c>
      <c r="G676" s="1">
        <f t="shared" si="103"/>
        <v>39666</v>
      </c>
      <c r="H676" s="1">
        <f t="shared" si="104"/>
        <v>39665</v>
      </c>
      <c r="I676" s="2">
        <f t="shared" si="105"/>
        <v>88.974999999999994</v>
      </c>
      <c r="K676" s="2">
        <f t="shared" si="106"/>
        <v>77.900000000000006</v>
      </c>
      <c r="L676" s="2">
        <f t="shared" si="107"/>
        <v>88.974999999999994</v>
      </c>
      <c r="M676" s="2">
        <f t="shared" si="108"/>
        <v>1.1421694480102693</v>
      </c>
      <c r="N676">
        <f t="shared" si="109"/>
        <v>-3.0631264157954101</v>
      </c>
    </row>
    <row r="677" spans="1:14" x14ac:dyDescent="0.3">
      <c r="A677" s="1">
        <v>39678</v>
      </c>
      <c r="B677">
        <v>75.8</v>
      </c>
      <c r="D677">
        <f t="shared" si="100"/>
        <v>1</v>
      </c>
      <c r="E677" s="1">
        <f t="shared" si="101"/>
        <v>39671</v>
      </c>
      <c r="F677" s="1">
        <f t="shared" si="102"/>
        <v>39670</v>
      </c>
      <c r="G677" s="1">
        <f t="shared" si="103"/>
        <v>39669</v>
      </c>
      <c r="H677" s="1">
        <f t="shared" si="104"/>
        <v>39668</v>
      </c>
      <c r="I677" s="2">
        <f t="shared" si="105"/>
        <v>77.2</v>
      </c>
      <c r="K677" s="2">
        <f t="shared" si="106"/>
        <v>0</v>
      </c>
      <c r="L677" s="2">
        <f t="shared" si="107"/>
        <v>0</v>
      </c>
      <c r="M677" s="2">
        <f t="shared" si="108"/>
        <v>1</v>
      </c>
      <c r="N677">
        <f t="shared" si="109"/>
        <v>-1.8301164382404578</v>
      </c>
    </row>
    <row r="678" spans="1:14" x14ac:dyDescent="0.3">
      <c r="A678" s="1">
        <v>39679</v>
      </c>
      <c r="B678">
        <v>75.25</v>
      </c>
      <c r="D678">
        <f t="shared" si="100"/>
        <v>2</v>
      </c>
      <c r="E678" s="1">
        <f t="shared" si="101"/>
        <v>39672</v>
      </c>
      <c r="F678" s="1">
        <f t="shared" si="102"/>
        <v>39671</v>
      </c>
      <c r="G678" s="1">
        <f t="shared" si="103"/>
        <v>39670</v>
      </c>
      <c r="H678" s="1">
        <f t="shared" si="104"/>
        <v>39669</v>
      </c>
      <c r="I678" s="2">
        <f t="shared" si="105"/>
        <v>75.849999999999994</v>
      </c>
      <c r="K678" s="2">
        <f t="shared" si="106"/>
        <v>0</v>
      </c>
      <c r="L678" s="2">
        <f t="shared" si="107"/>
        <v>0</v>
      </c>
      <c r="M678" s="2">
        <f t="shared" si="108"/>
        <v>1</v>
      </c>
      <c r="N678">
        <f t="shared" si="109"/>
        <v>-0.79418021655560289</v>
      </c>
    </row>
    <row r="679" spans="1:14" x14ac:dyDescent="0.3">
      <c r="A679" s="1">
        <v>39680</v>
      </c>
      <c r="B679">
        <v>75.099999999999994</v>
      </c>
      <c r="D679">
        <f t="shared" si="100"/>
        <v>3</v>
      </c>
      <c r="E679" s="1">
        <f t="shared" si="101"/>
        <v>39673</v>
      </c>
      <c r="F679" s="1">
        <f t="shared" si="102"/>
        <v>39672</v>
      </c>
      <c r="G679" s="1">
        <f t="shared" si="103"/>
        <v>39671</v>
      </c>
      <c r="H679" s="1">
        <f t="shared" si="104"/>
        <v>39670</v>
      </c>
      <c r="I679" s="2">
        <f t="shared" si="105"/>
        <v>76.224999999999994</v>
      </c>
      <c r="K679" s="2">
        <f t="shared" si="106"/>
        <v>0</v>
      </c>
      <c r="L679" s="2">
        <f t="shared" si="107"/>
        <v>0</v>
      </c>
      <c r="M679" s="2">
        <f t="shared" si="108"/>
        <v>1</v>
      </c>
      <c r="N679">
        <f t="shared" si="109"/>
        <v>-1.4868934104229437</v>
      </c>
    </row>
    <row r="680" spans="1:14" x14ac:dyDescent="0.3">
      <c r="A680" s="1">
        <v>39681</v>
      </c>
      <c r="B680">
        <v>74.775000000000006</v>
      </c>
      <c r="D680">
        <f t="shared" si="100"/>
        <v>4</v>
      </c>
      <c r="E680" s="1">
        <f t="shared" si="101"/>
        <v>39674</v>
      </c>
      <c r="F680" s="1">
        <f t="shared" si="102"/>
        <v>39673</v>
      </c>
      <c r="G680" s="1">
        <f t="shared" si="103"/>
        <v>39672</v>
      </c>
      <c r="H680" s="1">
        <f t="shared" si="104"/>
        <v>39671</v>
      </c>
      <c r="I680" s="2">
        <f t="shared" si="105"/>
        <v>76.075000000000003</v>
      </c>
      <c r="K680" s="2">
        <f t="shared" si="106"/>
        <v>0</v>
      </c>
      <c r="L680" s="2">
        <f t="shared" si="107"/>
        <v>0</v>
      </c>
      <c r="M680" s="2">
        <f t="shared" si="108"/>
        <v>1</v>
      </c>
      <c r="N680">
        <f t="shared" si="109"/>
        <v>-1.7236091267022964</v>
      </c>
    </row>
    <row r="681" spans="1:14" x14ac:dyDescent="0.3">
      <c r="A681" s="1">
        <v>39682</v>
      </c>
      <c r="B681">
        <v>73.75</v>
      </c>
      <c r="D681">
        <f t="shared" si="100"/>
        <v>5</v>
      </c>
      <c r="E681" s="1">
        <f t="shared" si="101"/>
        <v>39675</v>
      </c>
      <c r="F681" s="1">
        <f t="shared" si="102"/>
        <v>39674</v>
      </c>
      <c r="G681" s="1">
        <f t="shared" si="103"/>
        <v>39673</v>
      </c>
      <c r="H681" s="1">
        <f t="shared" si="104"/>
        <v>39672</v>
      </c>
      <c r="I681" s="2">
        <f t="shared" si="105"/>
        <v>75.55</v>
      </c>
      <c r="K681" s="2">
        <f t="shared" si="106"/>
        <v>0</v>
      </c>
      <c r="L681" s="2">
        <f t="shared" si="107"/>
        <v>0</v>
      </c>
      <c r="M681" s="2">
        <f t="shared" si="108"/>
        <v>1</v>
      </c>
      <c r="N681">
        <f t="shared" si="109"/>
        <v>-2.411369349881932</v>
      </c>
    </row>
    <row r="682" spans="1:14" x14ac:dyDescent="0.3">
      <c r="A682" s="1">
        <v>39685</v>
      </c>
      <c r="B682">
        <v>74</v>
      </c>
      <c r="D682">
        <f t="shared" si="100"/>
        <v>1</v>
      </c>
      <c r="E682" s="1">
        <f t="shared" si="101"/>
        <v>39678</v>
      </c>
      <c r="F682" s="1">
        <f t="shared" si="102"/>
        <v>39677</v>
      </c>
      <c r="G682" s="1">
        <f t="shared" si="103"/>
        <v>39676</v>
      </c>
      <c r="H682" s="1">
        <f t="shared" si="104"/>
        <v>39675</v>
      </c>
      <c r="I682" s="2">
        <f t="shared" si="105"/>
        <v>75.8</v>
      </c>
      <c r="K682" s="2">
        <f t="shared" si="106"/>
        <v>0</v>
      </c>
      <c r="L682" s="2">
        <f t="shared" si="107"/>
        <v>0</v>
      </c>
      <c r="M682" s="2">
        <f t="shared" si="108"/>
        <v>1</v>
      </c>
      <c r="N682">
        <f t="shared" si="109"/>
        <v>-2.4033199444156219</v>
      </c>
    </row>
    <row r="683" spans="1:14" x14ac:dyDescent="0.3">
      <c r="A683" s="1">
        <v>39686</v>
      </c>
      <c r="B683">
        <v>73.5</v>
      </c>
      <c r="D683">
        <f t="shared" si="100"/>
        <v>2</v>
      </c>
      <c r="E683" s="1">
        <f t="shared" si="101"/>
        <v>39679</v>
      </c>
      <c r="F683" s="1">
        <f t="shared" si="102"/>
        <v>39678</v>
      </c>
      <c r="G683" s="1">
        <f t="shared" si="103"/>
        <v>39677</v>
      </c>
      <c r="H683" s="1">
        <f t="shared" si="104"/>
        <v>39676</v>
      </c>
      <c r="I683" s="2">
        <f t="shared" si="105"/>
        <v>75.25</v>
      </c>
      <c r="K683" s="2">
        <f t="shared" si="106"/>
        <v>0</v>
      </c>
      <c r="L683" s="2">
        <f t="shared" si="107"/>
        <v>0</v>
      </c>
      <c r="M683" s="2">
        <f t="shared" si="108"/>
        <v>1</v>
      </c>
      <c r="N683">
        <f t="shared" si="109"/>
        <v>-2.353049741019416</v>
      </c>
    </row>
    <row r="684" spans="1:14" x14ac:dyDescent="0.3">
      <c r="A684" s="1">
        <v>39687</v>
      </c>
      <c r="B684">
        <v>70.5</v>
      </c>
      <c r="D684">
        <f t="shared" si="100"/>
        <v>3</v>
      </c>
      <c r="E684" s="1">
        <f t="shared" si="101"/>
        <v>39680</v>
      </c>
      <c r="F684" s="1">
        <f t="shared" si="102"/>
        <v>39679</v>
      </c>
      <c r="G684" s="1">
        <f t="shared" si="103"/>
        <v>39678</v>
      </c>
      <c r="H684" s="1">
        <f t="shared" si="104"/>
        <v>39677</v>
      </c>
      <c r="I684" s="2">
        <f t="shared" si="105"/>
        <v>75.099999999999994</v>
      </c>
      <c r="K684" s="2">
        <f t="shared" si="106"/>
        <v>0</v>
      </c>
      <c r="L684" s="2">
        <f t="shared" si="107"/>
        <v>0</v>
      </c>
      <c r="M684" s="2">
        <f t="shared" si="108"/>
        <v>1</v>
      </c>
      <c r="N684">
        <f t="shared" si="109"/>
        <v>-6.3207848951866001</v>
      </c>
    </row>
    <row r="685" spans="1:14" x14ac:dyDescent="0.3">
      <c r="A685" s="1">
        <v>39688</v>
      </c>
      <c r="B685">
        <v>68.525000000000006</v>
      </c>
      <c r="D685">
        <f t="shared" si="100"/>
        <v>4</v>
      </c>
      <c r="E685" s="1">
        <f t="shared" si="101"/>
        <v>39681</v>
      </c>
      <c r="F685" s="1">
        <f t="shared" si="102"/>
        <v>39680</v>
      </c>
      <c r="G685" s="1">
        <f t="shared" si="103"/>
        <v>39679</v>
      </c>
      <c r="H685" s="1">
        <f t="shared" si="104"/>
        <v>39678</v>
      </c>
      <c r="I685" s="2">
        <f t="shared" si="105"/>
        <v>74.775000000000006</v>
      </c>
      <c r="K685" s="2">
        <f t="shared" si="106"/>
        <v>0</v>
      </c>
      <c r="L685" s="2">
        <f t="shared" si="107"/>
        <v>0</v>
      </c>
      <c r="M685" s="2">
        <f t="shared" si="108"/>
        <v>1</v>
      </c>
      <c r="N685">
        <f t="shared" si="109"/>
        <v>-8.7284962327162248</v>
      </c>
    </row>
    <row r="686" spans="1:14" x14ac:dyDescent="0.3">
      <c r="A686" s="1">
        <v>39689</v>
      </c>
      <c r="B686">
        <v>68.424999999999997</v>
      </c>
      <c r="D686">
        <f t="shared" si="100"/>
        <v>5</v>
      </c>
      <c r="E686" s="1">
        <f t="shared" si="101"/>
        <v>39682</v>
      </c>
      <c r="F686" s="1">
        <f t="shared" si="102"/>
        <v>39681</v>
      </c>
      <c r="G686" s="1">
        <f t="shared" si="103"/>
        <v>39680</v>
      </c>
      <c r="H686" s="1">
        <f t="shared" si="104"/>
        <v>39679</v>
      </c>
      <c r="I686" s="2">
        <f t="shared" si="105"/>
        <v>73.75</v>
      </c>
      <c r="K686" s="2">
        <f t="shared" si="106"/>
        <v>0</v>
      </c>
      <c r="L686" s="2">
        <f t="shared" si="107"/>
        <v>0</v>
      </c>
      <c r="M686" s="2">
        <f t="shared" si="108"/>
        <v>1</v>
      </c>
      <c r="N686">
        <f t="shared" si="109"/>
        <v>-7.4942740293186523</v>
      </c>
    </row>
    <row r="687" spans="1:14" x14ac:dyDescent="0.3">
      <c r="A687" s="1">
        <v>39693</v>
      </c>
      <c r="B687">
        <v>69.55</v>
      </c>
      <c r="D687">
        <f t="shared" si="100"/>
        <v>2</v>
      </c>
      <c r="E687" s="1">
        <f t="shared" si="101"/>
        <v>39686</v>
      </c>
      <c r="F687" s="1">
        <f t="shared" si="102"/>
        <v>39685</v>
      </c>
      <c r="G687" s="1">
        <f t="shared" si="103"/>
        <v>39684</v>
      </c>
      <c r="H687" s="1">
        <f t="shared" si="104"/>
        <v>39683</v>
      </c>
      <c r="I687" s="2">
        <f t="shared" si="105"/>
        <v>73.5</v>
      </c>
      <c r="K687" s="2">
        <f t="shared" si="106"/>
        <v>0</v>
      </c>
      <c r="L687" s="2">
        <f t="shared" si="107"/>
        <v>0</v>
      </c>
      <c r="M687" s="2">
        <f t="shared" si="108"/>
        <v>1</v>
      </c>
      <c r="N687">
        <f t="shared" si="109"/>
        <v>-5.5239487849339088</v>
      </c>
    </row>
    <row r="688" spans="1:14" x14ac:dyDescent="0.3">
      <c r="A688" s="1">
        <v>39694</v>
      </c>
      <c r="B688">
        <v>68.650000000000006</v>
      </c>
      <c r="D688">
        <f t="shared" si="100"/>
        <v>3</v>
      </c>
      <c r="E688" s="1">
        <f t="shared" si="101"/>
        <v>39687</v>
      </c>
      <c r="F688" s="1">
        <f t="shared" si="102"/>
        <v>39686</v>
      </c>
      <c r="G688" s="1">
        <f t="shared" si="103"/>
        <v>39685</v>
      </c>
      <c r="H688" s="1">
        <f t="shared" si="104"/>
        <v>39684</v>
      </c>
      <c r="I688" s="2">
        <f t="shared" si="105"/>
        <v>70.5</v>
      </c>
      <c r="K688" s="2">
        <f t="shared" si="106"/>
        <v>0</v>
      </c>
      <c r="L688" s="2">
        <f t="shared" si="107"/>
        <v>0</v>
      </c>
      <c r="M688" s="2">
        <f t="shared" si="108"/>
        <v>1</v>
      </c>
      <c r="N688">
        <f t="shared" si="109"/>
        <v>-2.6591577604242778</v>
      </c>
    </row>
    <row r="689" spans="1:14" x14ac:dyDescent="0.3">
      <c r="A689" s="1">
        <v>39695</v>
      </c>
      <c r="B689">
        <v>69.025000000000006</v>
      </c>
      <c r="D689">
        <f t="shared" si="100"/>
        <v>4</v>
      </c>
      <c r="E689" s="1">
        <f t="shared" si="101"/>
        <v>39688</v>
      </c>
      <c r="F689" s="1">
        <f t="shared" si="102"/>
        <v>39687</v>
      </c>
      <c r="G689" s="1">
        <f t="shared" si="103"/>
        <v>39686</v>
      </c>
      <c r="H689" s="1">
        <f t="shared" si="104"/>
        <v>39685</v>
      </c>
      <c r="I689" s="2">
        <f t="shared" si="105"/>
        <v>68.525000000000006</v>
      </c>
      <c r="K689" s="2">
        <f t="shared" si="106"/>
        <v>0</v>
      </c>
      <c r="L689" s="2">
        <f t="shared" si="107"/>
        <v>0</v>
      </c>
      <c r="M689" s="2">
        <f t="shared" si="108"/>
        <v>1</v>
      </c>
      <c r="N689">
        <f t="shared" si="109"/>
        <v>0.7270115627368734</v>
      </c>
    </row>
    <row r="690" spans="1:14" x14ac:dyDescent="0.3">
      <c r="A690" s="1">
        <v>39696</v>
      </c>
      <c r="B690">
        <v>69.424999999999997</v>
      </c>
      <c r="D690">
        <f t="shared" si="100"/>
        <v>5</v>
      </c>
      <c r="E690" s="1">
        <f t="shared" si="101"/>
        <v>39689</v>
      </c>
      <c r="F690" s="1">
        <f t="shared" si="102"/>
        <v>39688</v>
      </c>
      <c r="G690" s="1">
        <f t="shared" si="103"/>
        <v>39687</v>
      </c>
      <c r="H690" s="1">
        <f t="shared" si="104"/>
        <v>39686</v>
      </c>
      <c r="I690" s="2">
        <f t="shared" si="105"/>
        <v>68.424999999999997</v>
      </c>
      <c r="K690" s="2">
        <f t="shared" si="106"/>
        <v>0</v>
      </c>
      <c r="L690" s="2">
        <f t="shared" si="107"/>
        <v>0</v>
      </c>
      <c r="M690" s="2">
        <f t="shared" si="108"/>
        <v>1</v>
      </c>
      <c r="N690">
        <f t="shared" si="109"/>
        <v>1.4508778266120563</v>
      </c>
    </row>
    <row r="691" spans="1:14" x14ac:dyDescent="0.3">
      <c r="A691" s="1">
        <v>39699</v>
      </c>
      <c r="B691">
        <v>68.849999999999994</v>
      </c>
      <c r="D691">
        <f t="shared" si="100"/>
        <v>1</v>
      </c>
      <c r="E691" s="1">
        <f t="shared" si="101"/>
        <v>39692</v>
      </c>
      <c r="F691" s="1">
        <f t="shared" si="102"/>
        <v>39691</v>
      </c>
      <c r="G691" s="1">
        <f t="shared" si="103"/>
        <v>39690</v>
      </c>
      <c r="H691" s="1">
        <f t="shared" si="104"/>
        <v>39689</v>
      </c>
      <c r="I691" s="2">
        <f t="shared" si="105"/>
        <v>68.424999999999997</v>
      </c>
      <c r="K691" s="2">
        <f t="shared" si="106"/>
        <v>0</v>
      </c>
      <c r="L691" s="2">
        <f t="shared" si="107"/>
        <v>0</v>
      </c>
      <c r="M691" s="2">
        <f t="shared" si="108"/>
        <v>1</v>
      </c>
      <c r="N691">
        <f t="shared" si="109"/>
        <v>0.61919702479209804</v>
      </c>
    </row>
    <row r="692" spans="1:14" x14ac:dyDescent="0.3">
      <c r="A692" s="1">
        <v>39700</v>
      </c>
      <c r="B692">
        <v>66.900000000000006</v>
      </c>
      <c r="D692">
        <f t="shared" si="100"/>
        <v>2</v>
      </c>
      <c r="E692" s="1">
        <f t="shared" si="101"/>
        <v>39693</v>
      </c>
      <c r="F692" s="1">
        <f t="shared" si="102"/>
        <v>39692</v>
      </c>
      <c r="G692" s="1">
        <f t="shared" si="103"/>
        <v>39691</v>
      </c>
      <c r="H692" s="1">
        <f t="shared" si="104"/>
        <v>39690</v>
      </c>
      <c r="I692" s="2">
        <f t="shared" si="105"/>
        <v>69.55</v>
      </c>
      <c r="K692" s="2">
        <f t="shared" si="106"/>
        <v>0</v>
      </c>
      <c r="L692" s="2">
        <f t="shared" si="107"/>
        <v>0</v>
      </c>
      <c r="M692" s="2">
        <f t="shared" si="108"/>
        <v>1</v>
      </c>
      <c r="N692">
        <f t="shared" si="109"/>
        <v>-3.8846951235269058</v>
      </c>
    </row>
    <row r="693" spans="1:14" x14ac:dyDescent="0.3">
      <c r="A693" s="1">
        <v>39701</v>
      </c>
      <c r="B693">
        <v>67.5</v>
      </c>
      <c r="D693">
        <f t="shared" si="100"/>
        <v>3</v>
      </c>
      <c r="E693" s="1">
        <f t="shared" si="101"/>
        <v>39694</v>
      </c>
      <c r="F693" s="1">
        <f t="shared" si="102"/>
        <v>39693</v>
      </c>
      <c r="G693" s="1">
        <f t="shared" si="103"/>
        <v>39692</v>
      </c>
      <c r="H693" s="1">
        <f t="shared" si="104"/>
        <v>39691</v>
      </c>
      <c r="I693" s="2">
        <f t="shared" si="105"/>
        <v>68.650000000000006</v>
      </c>
      <c r="K693" s="2">
        <f t="shared" si="106"/>
        <v>0</v>
      </c>
      <c r="L693" s="2">
        <f t="shared" si="107"/>
        <v>0</v>
      </c>
      <c r="M693" s="2">
        <f t="shared" si="108"/>
        <v>1</v>
      </c>
      <c r="N693">
        <f t="shared" si="109"/>
        <v>-1.6893534335495981</v>
      </c>
    </row>
    <row r="694" spans="1:14" x14ac:dyDescent="0.3">
      <c r="A694" s="1">
        <v>39702</v>
      </c>
      <c r="B694">
        <v>68.625</v>
      </c>
      <c r="D694">
        <f t="shared" si="100"/>
        <v>4</v>
      </c>
      <c r="E694" s="1">
        <f t="shared" si="101"/>
        <v>39695</v>
      </c>
      <c r="F694" s="1">
        <f t="shared" si="102"/>
        <v>39694</v>
      </c>
      <c r="G694" s="1">
        <f t="shared" si="103"/>
        <v>39693</v>
      </c>
      <c r="H694" s="1">
        <f t="shared" si="104"/>
        <v>39692</v>
      </c>
      <c r="I694" s="2">
        <f t="shared" si="105"/>
        <v>69.025000000000006</v>
      </c>
      <c r="K694" s="2">
        <f t="shared" si="106"/>
        <v>0</v>
      </c>
      <c r="L694" s="2">
        <f t="shared" si="107"/>
        <v>0</v>
      </c>
      <c r="M694" s="2">
        <f t="shared" si="108"/>
        <v>1</v>
      </c>
      <c r="N694">
        <f t="shared" si="109"/>
        <v>-0.58118579865235309</v>
      </c>
    </row>
    <row r="695" spans="1:14" x14ac:dyDescent="0.3">
      <c r="A695" s="1">
        <v>39703</v>
      </c>
      <c r="B695">
        <v>66.099999999999994</v>
      </c>
      <c r="D695">
        <f t="shared" si="100"/>
        <v>5</v>
      </c>
      <c r="E695" s="1">
        <f t="shared" si="101"/>
        <v>39696</v>
      </c>
      <c r="F695" s="1">
        <f t="shared" si="102"/>
        <v>39695</v>
      </c>
      <c r="G695" s="1">
        <f t="shared" si="103"/>
        <v>39694</v>
      </c>
      <c r="H695" s="1">
        <f t="shared" si="104"/>
        <v>39693</v>
      </c>
      <c r="I695" s="2">
        <f t="shared" si="105"/>
        <v>69.424999999999997</v>
      </c>
      <c r="K695" s="2">
        <f t="shared" si="106"/>
        <v>0</v>
      </c>
      <c r="L695" s="2">
        <f t="shared" si="107"/>
        <v>0</v>
      </c>
      <c r="M695" s="2">
        <f t="shared" si="108"/>
        <v>1</v>
      </c>
      <c r="N695">
        <f t="shared" si="109"/>
        <v>-4.9078286335222678</v>
      </c>
    </row>
    <row r="696" spans="1:14" x14ac:dyDescent="0.3">
      <c r="A696" s="1">
        <v>39706</v>
      </c>
      <c r="B696">
        <v>67.349999999999994</v>
      </c>
      <c r="D696">
        <f t="shared" si="100"/>
        <v>1</v>
      </c>
      <c r="E696" s="1">
        <f t="shared" si="101"/>
        <v>39699</v>
      </c>
      <c r="F696" s="1">
        <f t="shared" si="102"/>
        <v>39698</v>
      </c>
      <c r="G696" s="1">
        <f t="shared" si="103"/>
        <v>39697</v>
      </c>
      <c r="H696" s="1">
        <f t="shared" si="104"/>
        <v>39696</v>
      </c>
      <c r="I696" s="2">
        <f t="shared" si="105"/>
        <v>68.849999999999994</v>
      </c>
      <c r="K696" s="2">
        <f t="shared" si="106"/>
        <v>0</v>
      </c>
      <c r="L696" s="2">
        <f t="shared" si="107"/>
        <v>0</v>
      </c>
      <c r="M696" s="2">
        <f t="shared" si="108"/>
        <v>1</v>
      </c>
      <c r="N696">
        <f t="shared" si="109"/>
        <v>-2.2027322318290818</v>
      </c>
    </row>
    <row r="697" spans="1:14" x14ac:dyDescent="0.3">
      <c r="A697" s="1">
        <v>39707</v>
      </c>
      <c r="B697">
        <v>67.474999999999994</v>
      </c>
      <c r="D697">
        <f t="shared" si="100"/>
        <v>2</v>
      </c>
      <c r="E697" s="1">
        <f t="shared" si="101"/>
        <v>39700</v>
      </c>
      <c r="F697" s="1">
        <f t="shared" si="102"/>
        <v>39699</v>
      </c>
      <c r="G697" s="1">
        <f t="shared" si="103"/>
        <v>39698</v>
      </c>
      <c r="H697" s="1">
        <f t="shared" si="104"/>
        <v>39697</v>
      </c>
      <c r="I697" s="2">
        <f t="shared" si="105"/>
        <v>66.900000000000006</v>
      </c>
      <c r="K697" s="2">
        <f t="shared" si="106"/>
        <v>0</v>
      </c>
      <c r="L697" s="2">
        <f t="shared" si="107"/>
        <v>0</v>
      </c>
      <c r="M697" s="2">
        <f t="shared" si="108"/>
        <v>1</v>
      </c>
      <c r="N697">
        <f t="shared" si="109"/>
        <v>0.85581917698853727</v>
      </c>
    </row>
    <row r="698" spans="1:14" x14ac:dyDescent="0.3">
      <c r="A698" s="1">
        <v>39708</v>
      </c>
      <c r="B698">
        <v>68.275000000000006</v>
      </c>
      <c r="D698">
        <f t="shared" si="100"/>
        <v>3</v>
      </c>
      <c r="E698" s="1">
        <f t="shared" si="101"/>
        <v>39701</v>
      </c>
      <c r="F698" s="1">
        <f t="shared" si="102"/>
        <v>39700</v>
      </c>
      <c r="G698" s="1">
        <f t="shared" si="103"/>
        <v>39699</v>
      </c>
      <c r="H698" s="1">
        <f t="shared" si="104"/>
        <v>39698</v>
      </c>
      <c r="I698" s="2">
        <f t="shared" si="105"/>
        <v>67.5</v>
      </c>
      <c r="K698" s="2">
        <f t="shared" si="106"/>
        <v>0</v>
      </c>
      <c r="L698" s="2">
        <f t="shared" si="107"/>
        <v>0</v>
      </c>
      <c r="M698" s="2">
        <f t="shared" si="108"/>
        <v>1</v>
      </c>
      <c r="N698">
        <f t="shared" si="109"/>
        <v>1.141606948128473</v>
      </c>
    </row>
    <row r="699" spans="1:14" x14ac:dyDescent="0.3">
      <c r="A699" s="1">
        <v>39709</v>
      </c>
      <c r="B699">
        <v>67.825000000000003</v>
      </c>
      <c r="D699">
        <f t="shared" si="100"/>
        <v>4</v>
      </c>
      <c r="E699" s="1">
        <f t="shared" si="101"/>
        <v>39702</v>
      </c>
      <c r="F699" s="1">
        <f t="shared" si="102"/>
        <v>39701</v>
      </c>
      <c r="G699" s="1">
        <f t="shared" si="103"/>
        <v>39700</v>
      </c>
      <c r="H699" s="1">
        <f t="shared" si="104"/>
        <v>39699</v>
      </c>
      <c r="I699" s="2">
        <f t="shared" si="105"/>
        <v>68.625</v>
      </c>
      <c r="K699" s="2">
        <f t="shared" si="106"/>
        <v>0</v>
      </c>
      <c r="L699" s="2">
        <f t="shared" si="107"/>
        <v>0</v>
      </c>
      <c r="M699" s="2">
        <f t="shared" si="108"/>
        <v>1</v>
      </c>
      <c r="N699">
        <f t="shared" si="109"/>
        <v>-1.1726041284699178</v>
      </c>
    </row>
    <row r="700" spans="1:14" x14ac:dyDescent="0.3">
      <c r="A700" s="1">
        <v>39710</v>
      </c>
      <c r="B700">
        <v>68.2</v>
      </c>
      <c r="D700">
        <f t="shared" si="100"/>
        <v>5</v>
      </c>
      <c r="E700" s="1">
        <f t="shared" si="101"/>
        <v>39703</v>
      </c>
      <c r="F700" s="1">
        <f t="shared" si="102"/>
        <v>39702</v>
      </c>
      <c r="G700" s="1">
        <f t="shared" si="103"/>
        <v>39701</v>
      </c>
      <c r="H700" s="1">
        <f t="shared" si="104"/>
        <v>39700</v>
      </c>
      <c r="I700" s="2">
        <f t="shared" si="105"/>
        <v>66.099999999999994</v>
      </c>
      <c r="K700" s="2">
        <f t="shared" si="106"/>
        <v>0</v>
      </c>
      <c r="L700" s="2">
        <f t="shared" si="107"/>
        <v>0</v>
      </c>
      <c r="M700" s="2">
        <f t="shared" si="108"/>
        <v>1</v>
      </c>
      <c r="N700">
        <f t="shared" si="109"/>
        <v>3.12758179917759</v>
      </c>
    </row>
    <row r="701" spans="1:14" x14ac:dyDescent="0.3">
      <c r="A701" s="1">
        <v>39713</v>
      </c>
      <c r="B701">
        <v>68.650000000000006</v>
      </c>
      <c r="D701">
        <f t="shared" si="100"/>
        <v>1</v>
      </c>
      <c r="E701" s="1">
        <f t="shared" si="101"/>
        <v>39706</v>
      </c>
      <c r="F701" s="1">
        <f t="shared" si="102"/>
        <v>39705</v>
      </c>
      <c r="G701" s="1">
        <f t="shared" si="103"/>
        <v>39704</v>
      </c>
      <c r="H701" s="1">
        <f t="shared" si="104"/>
        <v>39703</v>
      </c>
      <c r="I701" s="2">
        <f t="shared" si="105"/>
        <v>67.349999999999994</v>
      </c>
      <c r="K701" s="2">
        <f t="shared" si="106"/>
        <v>0</v>
      </c>
      <c r="L701" s="2">
        <f t="shared" si="107"/>
        <v>0</v>
      </c>
      <c r="M701" s="2">
        <f t="shared" si="108"/>
        <v>1</v>
      </c>
      <c r="N701">
        <f t="shared" si="109"/>
        <v>1.9118229357607235</v>
      </c>
    </row>
    <row r="702" spans="1:14" x14ac:dyDescent="0.3">
      <c r="A702" s="1">
        <v>39714</v>
      </c>
      <c r="B702">
        <v>68.45</v>
      </c>
      <c r="D702">
        <f t="shared" si="100"/>
        <v>2</v>
      </c>
      <c r="E702" s="1">
        <f t="shared" si="101"/>
        <v>39707</v>
      </c>
      <c r="F702" s="1">
        <f t="shared" si="102"/>
        <v>39706</v>
      </c>
      <c r="G702" s="1">
        <f t="shared" si="103"/>
        <v>39705</v>
      </c>
      <c r="H702" s="1">
        <f t="shared" si="104"/>
        <v>39704</v>
      </c>
      <c r="I702" s="2">
        <f t="shared" si="105"/>
        <v>67.474999999999994</v>
      </c>
      <c r="K702" s="2">
        <f t="shared" si="106"/>
        <v>0</v>
      </c>
      <c r="L702" s="2">
        <f t="shared" si="107"/>
        <v>0</v>
      </c>
      <c r="M702" s="2">
        <f t="shared" si="108"/>
        <v>1</v>
      </c>
      <c r="N702">
        <f t="shared" si="109"/>
        <v>1.4346392830389778</v>
      </c>
    </row>
    <row r="703" spans="1:14" x14ac:dyDescent="0.3">
      <c r="A703" s="1">
        <v>39715</v>
      </c>
      <c r="B703">
        <v>68.95</v>
      </c>
      <c r="D703">
        <f t="shared" si="100"/>
        <v>3</v>
      </c>
      <c r="E703" s="1">
        <f t="shared" si="101"/>
        <v>39708</v>
      </c>
      <c r="F703" s="1">
        <f t="shared" si="102"/>
        <v>39707</v>
      </c>
      <c r="G703" s="1">
        <f t="shared" si="103"/>
        <v>39706</v>
      </c>
      <c r="H703" s="1">
        <f t="shared" si="104"/>
        <v>39705</v>
      </c>
      <c r="I703" s="2">
        <f t="shared" si="105"/>
        <v>68.275000000000006</v>
      </c>
      <c r="K703" s="2">
        <f t="shared" si="106"/>
        <v>0</v>
      </c>
      <c r="L703" s="2">
        <f t="shared" si="107"/>
        <v>0</v>
      </c>
      <c r="M703" s="2">
        <f t="shared" si="108"/>
        <v>1</v>
      </c>
      <c r="N703">
        <f t="shared" si="109"/>
        <v>0.98379368795421107</v>
      </c>
    </row>
    <row r="704" spans="1:14" x14ac:dyDescent="0.3">
      <c r="A704" s="1">
        <v>39716</v>
      </c>
      <c r="B704">
        <v>69.275000000000006</v>
      </c>
      <c r="D704">
        <f t="shared" si="100"/>
        <v>4</v>
      </c>
      <c r="E704" s="1">
        <f t="shared" si="101"/>
        <v>39709</v>
      </c>
      <c r="F704" s="1">
        <f t="shared" si="102"/>
        <v>39708</v>
      </c>
      <c r="G704" s="1">
        <f t="shared" si="103"/>
        <v>39707</v>
      </c>
      <c r="H704" s="1">
        <f t="shared" si="104"/>
        <v>39706</v>
      </c>
      <c r="I704" s="2">
        <f t="shared" si="105"/>
        <v>67.825000000000003</v>
      </c>
      <c r="K704" s="2">
        <f t="shared" si="106"/>
        <v>0</v>
      </c>
      <c r="L704" s="2">
        <f t="shared" si="107"/>
        <v>0</v>
      </c>
      <c r="M704" s="2">
        <f t="shared" si="108"/>
        <v>1</v>
      </c>
      <c r="N704">
        <f t="shared" si="109"/>
        <v>2.1153232204046666</v>
      </c>
    </row>
    <row r="705" spans="1:14" x14ac:dyDescent="0.3">
      <c r="A705" s="1">
        <v>39717</v>
      </c>
      <c r="B705">
        <v>69.625</v>
      </c>
      <c r="D705">
        <f t="shared" si="100"/>
        <v>5</v>
      </c>
      <c r="E705" s="1">
        <f t="shared" si="101"/>
        <v>39710</v>
      </c>
      <c r="F705" s="1">
        <f t="shared" si="102"/>
        <v>39709</v>
      </c>
      <c r="G705" s="1">
        <f t="shared" si="103"/>
        <v>39708</v>
      </c>
      <c r="H705" s="1">
        <f t="shared" si="104"/>
        <v>39707</v>
      </c>
      <c r="I705" s="2">
        <f t="shared" si="105"/>
        <v>68.2</v>
      </c>
      <c r="K705" s="2">
        <f t="shared" si="106"/>
        <v>0</v>
      </c>
      <c r="L705" s="2">
        <f t="shared" si="107"/>
        <v>0</v>
      </c>
      <c r="M705" s="2">
        <f t="shared" si="108"/>
        <v>1</v>
      </c>
      <c r="N705">
        <f t="shared" si="109"/>
        <v>2.0679133398031553</v>
      </c>
    </row>
    <row r="706" spans="1:14" x14ac:dyDescent="0.3">
      <c r="A706" s="1">
        <v>39720</v>
      </c>
      <c r="B706">
        <v>68.55</v>
      </c>
      <c r="D706">
        <f t="shared" si="100"/>
        <v>1</v>
      </c>
      <c r="E706" s="1">
        <f t="shared" si="101"/>
        <v>39713</v>
      </c>
      <c r="F706" s="1">
        <f t="shared" si="102"/>
        <v>39712</v>
      </c>
      <c r="G706" s="1">
        <f t="shared" si="103"/>
        <v>39711</v>
      </c>
      <c r="H706" s="1">
        <f t="shared" si="104"/>
        <v>39710</v>
      </c>
      <c r="I706" s="2">
        <f t="shared" si="105"/>
        <v>68.650000000000006</v>
      </c>
      <c r="K706" s="2">
        <f t="shared" si="106"/>
        <v>0</v>
      </c>
      <c r="L706" s="2">
        <f t="shared" si="107"/>
        <v>0</v>
      </c>
      <c r="M706" s="2">
        <f t="shared" si="108"/>
        <v>1</v>
      </c>
      <c r="N706">
        <f t="shared" si="109"/>
        <v>-0.14577262056567367</v>
      </c>
    </row>
    <row r="707" spans="1:14" x14ac:dyDescent="0.3">
      <c r="A707" s="1">
        <v>39721</v>
      </c>
      <c r="B707">
        <v>68.575000000000003</v>
      </c>
      <c r="D707">
        <f t="shared" ref="D707:D770" si="110">WEEKDAY(A707,2)</f>
        <v>2</v>
      </c>
      <c r="E707" s="1">
        <f t="shared" si="101"/>
        <v>39714</v>
      </c>
      <c r="F707" s="1">
        <f t="shared" si="102"/>
        <v>39713</v>
      </c>
      <c r="G707" s="1">
        <f t="shared" si="103"/>
        <v>39712</v>
      </c>
      <c r="H707" s="1">
        <f t="shared" si="104"/>
        <v>39711</v>
      </c>
      <c r="I707" s="2">
        <f t="shared" si="105"/>
        <v>68.45</v>
      </c>
      <c r="K707" s="2">
        <f t="shared" si="106"/>
        <v>0</v>
      </c>
      <c r="L707" s="2">
        <f t="shared" si="107"/>
        <v>0</v>
      </c>
      <c r="M707" s="2">
        <f t="shared" si="108"/>
        <v>1</v>
      </c>
      <c r="N707">
        <f t="shared" si="109"/>
        <v>0.18244850892090808</v>
      </c>
    </row>
    <row r="708" spans="1:14" x14ac:dyDescent="0.3">
      <c r="A708" s="1">
        <v>39722</v>
      </c>
      <c r="B708">
        <v>67.724999999999994</v>
      </c>
      <c r="D708">
        <f t="shared" si="110"/>
        <v>3</v>
      </c>
      <c r="E708" s="1">
        <f t="shared" si="101"/>
        <v>39715</v>
      </c>
      <c r="F708" s="1">
        <f t="shared" si="102"/>
        <v>39714</v>
      </c>
      <c r="G708" s="1">
        <f t="shared" si="103"/>
        <v>39713</v>
      </c>
      <c r="H708" s="1">
        <f t="shared" si="104"/>
        <v>39712</v>
      </c>
      <c r="I708" s="2">
        <f t="shared" si="105"/>
        <v>68.95</v>
      </c>
      <c r="K708" s="2">
        <f t="shared" si="106"/>
        <v>0</v>
      </c>
      <c r="L708" s="2">
        <f t="shared" si="107"/>
        <v>0</v>
      </c>
      <c r="M708" s="2">
        <f t="shared" si="108"/>
        <v>1</v>
      </c>
      <c r="N708">
        <f t="shared" si="109"/>
        <v>-1.792621626815212</v>
      </c>
    </row>
    <row r="709" spans="1:14" x14ac:dyDescent="0.3">
      <c r="A709" s="1">
        <v>39723</v>
      </c>
      <c r="B709">
        <v>65.95</v>
      </c>
      <c r="D709">
        <f t="shared" si="110"/>
        <v>4</v>
      </c>
      <c r="E709" s="1">
        <f t="shared" si="101"/>
        <v>39716</v>
      </c>
      <c r="F709" s="1">
        <f t="shared" si="102"/>
        <v>39715</v>
      </c>
      <c r="G709" s="1">
        <f t="shared" si="103"/>
        <v>39714</v>
      </c>
      <c r="H709" s="1">
        <f t="shared" si="104"/>
        <v>39713</v>
      </c>
      <c r="I709" s="2">
        <f t="shared" si="105"/>
        <v>69.275000000000006</v>
      </c>
      <c r="K709" s="2">
        <f t="shared" si="106"/>
        <v>0</v>
      </c>
      <c r="L709" s="2">
        <f t="shared" si="107"/>
        <v>0</v>
      </c>
      <c r="M709" s="2">
        <f t="shared" si="108"/>
        <v>1</v>
      </c>
      <c r="N709">
        <f t="shared" si="109"/>
        <v>-4.9187211585718522</v>
      </c>
    </row>
    <row r="710" spans="1:14" x14ac:dyDescent="0.3">
      <c r="A710" s="1">
        <v>39724</v>
      </c>
      <c r="B710">
        <v>66.424999999999997</v>
      </c>
      <c r="D710">
        <f t="shared" si="110"/>
        <v>5</v>
      </c>
      <c r="E710" s="1">
        <f t="shared" si="101"/>
        <v>39717</v>
      </c>
      <c r="F710" s="1">
        <f t="shared" si="102"/>
        <v>39716</v>
      </c>
      <c r="G710" s="1">
        <f t="shared" si="103"/>
        <v>39715</v>
      </c>
      <c r="H710" s="1">
        <f t="shared" si="104"/>
        <v>39714</v>
      </c>
      <c r="I710" s="2">
        <f t="shared" si="105"/>
        <v>69.625</v>
      </c>
      <c r="K710" s="2">
        <f t="shared" si="106"/>
        <v>0</v>
      </c>
      <c r="L710" s="2">
        <f t="shared" si="107"/>
        <v>0</v>
      </c>
      <c r="M710" s="2">
        <f t="shared" si="108"/>
        <v>1</v>
      </c>
      <c r="N710">
        <f t="shared" si="109"/>
        <v>-4.7050206601570919</v>
      </c>
    </row>
    <row r="711" spans="1:14" x14ac:dyDescent="0.3">
      <c r="A711" s="1">
        <v>39727</v>
      </c>
      <c r="B711">
        <v>66.474999999999994</v>
      </c>
      <c r="D711">
        <f t="shared" si="110"/>
        <v>1</v>
      </c>
      <c r="E711" s="1">
        <f t="shared" si="101"/>
        <v>39720</v>
      </c>
      <c r="F711" s="1">
        <f t="shared" si="102"/>
        <v>39719</v>
      </c>
      <c r="G711" s="1">
        <f t="shared" si="103"/>
        <v>39718</v>
      </c>
      <c r="H711" s="1">
        <f t="shared" si="104"/>
        <v>39717</v>
      </c>
      <c r="I711" s="2">
        <f t="shared" si="105"/>
        <v>68.55</v>
      </c>
      <c r="K711" s="2">
        <f t="shared" si="106"/>
        <v>0</v>
      </c>
      <c r="L711" s="2">
        <f t="shared" si="107"/>
        <v>0</v>
      </c>
      <c r="M711" s="2">
        <f t="shared" si="108"/>
        <v>1</v>
      </c>
      <c r="N711">
        <f t="shared" si="109"/>
        <v>-3.0737468879239946</v>
      </c>
    </row>
    <row r="712" spans="1:14" x14ac:dyDescent="0.3">
      <c r="A712" s="1">
        <v>39728</v>
      </c>
      <c r="B712">
        <v>66.900000000000006</v>
      </c>
      <c r="D712">
        <f t="shared" si="110"/>
        <v>2</v>
      </c>
      <c r="E712" s="1">
        <f t="shared" ref="E712:E775" si="111">A712-7</f>
        <v>39721</v>
      </c>
      <c r="F712" s="1">
        <f t="shared" ref="F712:F775" si="112">E712-1</f>
        <v>39720</v>
      </c>
      <c r="G712" s="1">
        <f t="shared" ref="G712:G775" si="113">E712-2</f>
        <v>39719</v>
      </c>
      <c r="H712" s="1">
        <f t="shared" ref="H712:H775" si="114">E712-3</f>
        <v>39718</v>
      </c>
      <c r="I712" s="2">
        <f t="shared" si="105"/>
        <v>68.575000000000003</v>
      </c>
      <c r="K712" s="2">
        <f t="shared" si="106"/>
        <v>0</v>
      </c>
      <c r="L712" s="2">
        <f t="shared" si="107"/>
        <v>0</v>
      </c>
      <c r="M712" s="2">
        <f t="shared" si="108"/>
        <v>1</v>
      </c>
      <c r="N712">
        <f t="shared" si="109"/>
        <v>-2.4729069689484069</v>
      </c>
    </row>
    <row r="713" spans="1:14" x14ac:dyDescent="0.3">
      <c r="A713" s="1">
        <v>39729</v>
      </c>
      <c r="B713">
        <v>67.875</v>
      </c>
      <c r="D713">
        <f t="shared" si="110"/>
        <v>3</v>
      </c>
      <c r="E713" s="1">
        <f t="shared" si="111"/>
        <v>39722</v>
      </c>
      <c r="F713" s="1">
        <f t="shared" si="112"/>
        <v>39721</v>
      </c>
      <c r="G713" s="1">
        <f t="shared" si="113"/>
        <v>39720</v>
      </c>
      <c r="H713" s="1">
        <f t="shared" si="114"/>
        <v>39719</v>
      </c>
      <c r="I713" s="2">
        <f t="shared" ref="I713:I776" si="115">IF(SUMIFS($B$2:$B$3569,$A$2:$A$3569,"="&amp;E713)=0,IF(SUMIFS($B$2:$B$3569,$A$2:$A$3569,"="&amp;F713)=0,IF(SUMIFS($B$2:$B$3569,$A$2:$A$3569,"="&amp;G713)=0,SUMIFS($B$2:$B$3569,$A$2:$A$3569,"="&amp;H713),SUMIFS($B$2:$B$3569,$A$2:$A$3569,"="&amp;G713)),SUMIFS($B$2:$B$3569,$A$2:$A$3569,"="&amp;F713)),SUMIFS($B$2:$B$3569,$A$2:$A$3569,"="&amp;E713))</f>
        <v>67.724999999999994</v>
      </c>
      <c r="K713" s="2">
        <f t="shared" ref="K713:K776" si="116">SUMIFS($J$2:$J$3569,$A$2:$A$3569,"&gt;"&amp;E713,$A$2:$A$3569,"&lt;="&amp;A713)</f>
        <v>0</v>
      </c>
      <c r="L713" s="2">
        <f t="shared" ref="L713:L776" si="117">IF(K713&lt;&gt;0,LOOKUP(K713,C707:C713,B707:B713),0)</f>
        <v>0</v>
      </c>
      <c r="M713" s="2">
        <f t="shared" ref="M713:M776" si="118">IF(K713&lt;&gt;0,L713/K713,1)</f>
        <v>1</v>
      </c>
      <c r="N713">
        <f t="shared" ref="N713:N776" si="119">LN(B713*M713/I713)*100</f>
        <v>0.22123902829408637</v>
      </c>
    </row>
    <row r="714" spans="1:14" x14ac:dyDescent="0.3">
      <c r="A714" s="1">
        <v>39730</v>
      </c>
      <c r="B714">
        <v>66.974999999999994</v>
      </c>
      <c r="C714">
        <v>61.125</v>
      </c>
      <c r="D714">
        <f t="shared" si="110"/>
        <v>4</v>
      </c>
      <c r="E714" s="1">
        <f t="shared" si="111"/>
        <v>39723</v>
      </c>
      <c r="F714" s="1">
        <f t="shared" si="112"/>
        <v>39722</v>
      </c>
      <c r="G714" s="1">
        <f t="shared" si="113"/>
        <v>39721</v>
      </c>
      <c r="H714" s="1">
        <f t="shared" si="114"/>
        <v>39720</v>
      </c>
      <c r="I714" s="2">
        <f t="shared" si="115"/>
        <v>65.95</v>
      </c>
      <c r="K714" s="2">
        <f t="shared" si="116"/>
        <v>0</v>
      </c>
      <c r="L714" s="2">
        <f t="shared" si="117"/>
        <v>0</v>
      </c>
      <c r="M714" s="2">
        <f t="shared" si="118"/>
        <v>1</v>
      </c>
      <c r="N714">
        <f t="shared" si="119"/>
        <v>1.5422536267348752</v>
      </c>
    </row>
    <row r="715" spans="1:14" x14ac:dyDescent="0.3">
      <c r="A715" s="1">
        <v>39731</v>
      </c>
      <c r="B715">
        <v>59.875</v>
      </c>
      <c r="D715">
        <f t="shared" si="110"/>
        <v>5</v>
      </c>
      <c r="E715" s="1">
        <f t="shared" si="111"/>
        <v>39724</v>
      </c>
      <c r="F715" s="1">
        <f t="shared" si="112"/>
        <v>39723</v>
      </c>
      <c r="G715" s="1">
        <f t="shared" si="113"/>
        <v>39722</v>
      </c>
      <c r="H715" s="1">
        <f t="shared" si="114"/>
        <v>39721</v>
      </c>
      <c r="I715" s="2">
        <f t="shared" si="115"/>
        <v>66.424999999999997</v>
      </c>
      <c r="J715">
        <v>61.125</v>
      </c>
      <c r="K715" s="2">
        <f t="shared" si="116"/>
        <v>61.125</v>
      </c>
      <c r="L715" s="2">
        <f t="shared" si="117"/>
        <v>66.974999999999994</v>
      </c>
      <c r="M715" s="2">
        <f t="shared" si="118"/>
        <v>1.0957055214723925</v>
      </c>
      <c r="N715">
        <f t="shared" si="119"/>
        <v>-1.2415968279161578</v>
      </c>
    </row>
    <row r="716" spans="1:14" x14ac:dyDescent="0.3">
      <c r="A716" s="1">
        <v>39734</v>
      </c>
      <c r="B716">
        <v>61.1</v>
      </c>
      <c r="D716">
        <f t="shared" si="110"/>
        <v>1</v>
      </c>
      <c r="E716" s="1">
        <f t="shared" si="111"/>
        <v>39727</v>
      </c>
      <c r="F716" s="1">
        <f t="shared" si="112"/>
        <v>39726</v>
      </c>
      <c r="G716" s="1">
        <f t="shared" si="113"/>
        <v>39725</v>
      </c>
      <c r="H716" s="1">
        <f t="shared" si="114"/>
        <v>39724</v>
      </c>
      <c r="I716" s="2">
        <f t="shared" si="115"/>
        <v>66.474999999999994</v>
      </c>
      <c r="K716" s="2">
        <f t="shared" si="116"/>
        <v>61.125</v>
      </c>
      <c r="L716" s="2">
        <f t="shared" si="117"/>
        <v>66.974999999999994</v>
      </c>
      <c r="M716" s="2">
        <f t="shared" si="118"/>
        <v>1.0957055214723925</v>
      </c>
      <c r="N716">
        <f t="shared" si="119"/>
        <v>0.7084396684102473</v>
      </c>
    </row>
    <row r="717" spans="1:14" x14ac:dyDescent="0.3">
      <c r="A717" s="1">
        <v>39735</v>
      </c>
      <c r="B717">
        <v>60.5</v>
      </c>
      <c r="D717">
        <f t="shared" si="110"/>
        <v>2</v>
      </c>
      <c r="E717" s="1">
        <f t="shared" si="111"/>
        <v>39728</v>
      </c>
      <c r="F717" s="1">
        <f t="shared" si="112"/>
        <v>39727</v>
      </c>
      <c r="G717" s="1">
        <f t="shared" si="113"/>
        <v>39726</v>
      </c>
      <c r="H717" s="1">
        <f t="shared" si="114"/>
        <v>39725</v>
      </c>
      <c r="I717" s="2">
        <f t="shared" si="115"/>
        <v>66.900000000000006</v>
      </c>
      <c r="K717" s="2">
        <f t="shared" si="116"/>
        <v>61.125</v>
      </c>
      <c r="L717" s="2">
        <f t="shared" si="117"/>
        <v>66.974999999999994</v>
      </c>
      <c r="M717" s="2">
        <f t="shared" si="118"/>
        <v>1.0957055214723925</v>
      </c>
      <c r="N717">
        <f t="shared" si="119"/>
        <v>-0.91571344617509176</v>
      </c>
    </row>
    <row r="718" spans="1:14" x14ac:dyDescent="0.3">
      <c r="A718" s="1">
        <v>39736</v>
      </c>
      <c r="B718">
        <v>58.075000000000003</v>
      </c>
      <c r="D718">
        <f t="shared" si="110"/>
        <v>3</v>
      </c>
      <c r="E718" s="1">
        <f t="shared" si="111"/>
        <v>39729</v>
      </c>
      <c r="F718" s="1">
        <f t="shared" si="112"/>
        <v>39728</v>
      </c>
      <c r="G718" s="1">
        <f t="shared" si="113"/>
        <v>39727</v>
      </c>
      <c r="H718" s="1">
        <f t="shared" si="114"/>
        <v>39726</v>
      </c>
      <c r="I718" s="2">
        <f t="shared" si="115"/>
        <v>67.875</v>
      </c>
      <c r="K718" s="2">
        <f t="shared" si="116"/>
        <v>61.125</v>
      </c>
      <c r="L718" s="2">
        <f t="shared" si="117"/>
        <v>66.974999999999994</v>
      </c>
      <c r="M718" s="2">
        <f t="shared" si="118"/>
        <v>1.0957055214723925</v>
      </c>
      <c r="N718">
        <f t="shared" si="119"/>
        <v>-6.4534031961990372</v>
      </c>
    </row>
    <row r="719" spans="1:14" x14ac:dyDescent="0.3">
      <c r="A719" s="1">
        <v>39737</v>
      </c>
      <c r="B719">
        <v>55.975000000000001</v>
      </c>
      <c r="D719">
        <f t="shared" si="110"/>
        <v>4</v>
      </c>
      <c r="E719" s="1">
        <f t="shared" si="111"/>
        <v>39730</v>
      </c>
      <c r="F719" s="1">
        <f t="shared" si="112"/>
        <v>39729</v>
      </c>
      <c r="G719" s="1">
        <f t="shared" si="113"/>
        <v>39728</v>
      </c>
      <c r="H719" s="1">
        <f t="shared" si="114"/>
        <v>39727</v>
      </c>
      <c r="I719" s="2">
        <f t="shared" si="115"/>
        <v>66.974999999999994</v>
      </c>
      <c r="K719" s="2">
        <f t="shared" si="116"/>
        <v>61.125</v>
      </c>
      <c r="L719" s="2">
        <f t="shared" si="117"/>
        <v>66.974999999999994</v>
      </c>
      <c r="M719" s="2">
        <f t="shared" si="118"/>
        <v>1.0957055214723925</v>
      </c>
      <c r="N719">
        <f t="shared" si="119"/>
        <v>-8.8015785310217609</v>
      </c>
    </row>
    <row r="720" spans="1:14" x14ac:dyDescent="0.3">
      <c r="A720" s="1">
        <v>39738</v>
      </c>
      <c r="B720">
        <v>56.3</v>
      </c>
      <c r="D720">
        <f t="shared" si="110"/>
        <v>5</v>
      </c>
      <c r="E720" s="1">
        <f t="shared" si="111"/>
        <v>39731</v>
      </c>
      <c r="F720" s="1">
        <f t="shared" si="112"/>
        <v>39730</v>
      </c>
      <c r="G720" s="1">
        <f t="shared" si="113"/>
        <v>39729</v>
      </c>
      <c r="H720" s="1">
        <f t="shared" si="114"/>
        <v>39728</v>
      </c>
      <c r="I720" s="2">
        <f t="shared" si="115"/>
        <v>59.875</v>
      </c>
      <c r="K720" s="2">
        <f t="shared" si="116"/>
        <v>0</v>
      </c>
      <c r="L720" s="2">
        <f t="shared" si="117"/>
        <v>0</v>
      </c>
      <c r="M720" s="2">
        <f t="shared" si="118"/>
        <v>1</v>
      </c>
      <c r="N720">
        <f t="shared" si="119"/>
        <v>-6.1564520585434694</v>
      </c>
    </row>
    <row r="721" spans="1:14" x14ac:dyDescent="0.3">
      <c r="A721" s="1">
        <v>39741</v>
      </c>
      <c r="B721">
        <v>56.25</v>
      </c>
      <c r="D721">
        <f t="shared" si="110"/>
        <v>1</v>
      </c>
      <c r="E721" s="1">
        <f t="shared" si="111"/>
        <v>39734</v>
      </c>
      <c r="F721" s="1">
        <f t="shared" si="112"/>
        <v>39733</v>
      </c>
      <c r="G721" s="1">
        <f t="shared" si="113"/>
        <v>39732</v>
      </c>
      <c r="H721" s="1">
        <f t="shared" si="114"/>
        <v>39731</v>
      </c>
      <c r="I721" s="2">
        <f t="shared" si="115"/>
        <v>61.1</v>
      </c>
      <c r="K721" s="2">
        <f t="shared" si="116"/>
        <v>0</v>
      </c>
      <c r="L721" s="2">
        <f t="shared" si="117"/>
        <v>0</v>
      </c>
      <c r="M721" s="2">
        <f t="shared" si="118"/>
        <v>1</v>
      </c>
      <c r="N721">
        <f t="shared" si="119"/>
        <v>-8.2705825093020202</v>
      </c>
    </row>
    <row r="722" spans="1:14" x14ac:dyDescent="0.3">
      <c r="A722" s="1">
        <v>39742</v>
      </c>
      <c r="B722">
        <v>57.774999999999999</v>
      </c>
      <c r="D722">
        <f t="shared" si="110"/>
        <v>2</v>
      </c>
      <c r="E722" s="1">
        <f t="shared" si="111"/>
        <v>39735</v>
      </c>
      <c r="F722" s="1">
        <f t="shared" si="112"/>
        <v>39734</v>
      </c>
      <c r="G722" s="1">
        <f t="shared" si="113"/>
        <v>39733</v>
      </c>
      <c r="H722" s="1">
        <f t="shared" si="114"/>
        <v>39732</v>
      </c>
      <c r="I722" s="2">
        <f t="shared" si="115"/>
        <v>60.5</v>
      </c>
      <c r="K722" s="2">
        <f t="shared" si="116"/>
        <v>0</v>
      </c>
      <c r="L722" s="2">
        <f t="shared" si="117"/>
        <v>0</v>
      </c>
      <c r="M722" s="2">
        <f t="shared" si="118"/>
        <v>1</v>
      </c>
      <c r="N722">
        <f t="shared" si="119"/>
        <v>-4.6087208876351324</v>
      </c>
    </row>
    <row r="723" spans="1:14" x14ac:dyDescent="0.3">
      <c r="A723" s="1">
        <v>39743</v>
      </c>
      <c r="B723">
        <v>57.65</v>
      </c>
      <c r="D723">
        <f t="shared" si="110"/>
        <v>3</v>
      </c>
      <c r="E723" s="1">
        <f t="shared" si="111"/>
        <v>39736</v>
      </c>
      <c r="F723" s="1">
        <f t="shared" si="112"/>
        <v>39735</v>
      </c>
      <c r="G723" s="1">
        <f t="shared" si="113"/>
        <v>39734</v>
      </c>
      <c r="H723" s="1">
        <f t="shared" si="114"/>
        <v>39733</v>
      </c>
      <c r="I723" s="2">
        <f t="shared" si="115"/>
        <v>58.075000000000003</v>
      </c>
      <c r="K723" s="2">
        <f t="shared" si="116"/>
        <v>0</v>
      </c>
      <c r="L723" s="2">
        <f t="shared" si="117"/>
        <v>0</v>
      </c>
      <c r="M723" s="2">
        <f t="shared" si="118"/>
        <v>1</v>
      </c>
      <c r="N723">
        <f t="shared" si="119"/>
        <v>-0.73450319414048948</v>
      </c>
    </row>
    <row r="724" spans="1:14" x14ac:dyDescent="0.3">
      <c r="A724" s="1">
        <v>39744</v>
      </c>
      <c r="B724">
        <v>57.924999999999997</v>
      </c>
      <c r="D724">
        <f t="shared" si="110"/>
        <v>4</v>
      </c>
      <c r="E724" s="1">
        <f t="shared" si="111"/>
        <v>39737</v>
      </c>
      <c r="F724" s="1">
        <f t="shared" si="112"/>
        <v>39736</v>
      </c>
      <c r="G724" s="1">
        <f t="shared" si="113"/>
        <v>39735</v>
      </c>
      <c r="H724" s="1">
        <f t="shared" si="114"/>
        <v>39734</v>
      </c>
      <c r="I724" s="2">
        <f t="shared" si="115"/>
        <v>55.975000000000001</v>
      </c>
      <c r="K724" s="2">
        <f t="shared" si="116"/>
        <v>0</v>
      </c>
      <c r="L724" s="2">
        <f t="shared" si="117"/>
        <v>0</v>
      </c>
      <c r="M724" s="2">
        <f t="shared" si="118"/>
        <v>1</v>
      </c>
      <c r="N724">
        <f t="shared" si="119"/>
        <v>3.4243907833621363</v>
      </c>
    </row>
    <row r="725" spans="1:14" x14ac:dyDescent="0.3">
      <c r="A725" s="1">
        <v>39745</v>
      </c>
      <c r="B725">
        <v>58.5</v>
      </c>
      <c r="D725">
        <f t="shared" si="110"/>
        <v>5</v>
      </c>
      <c r="E725" s="1">
        <f t="shared" si="111"/>
        <v>39738</v>
      </c>
      <c r="F725" s="1">
        <f t="shared" si="112"/>
        <v>39737</v>
      </c>
      <c r="G725" s="1">
        <f t="shared" si="113"/>
        <v>39736</v>
      </c>
      <c r="H725" s="1">
        <f t="shared" si="114"/>
        <v>39735</v>
      </c>
      <c r="I725" s="2">
        <f t="shared" si="115"/>
        <v>56.3</v>
      </c>
      <c r="K725" s="2">
        <f t="shared" si="116"/>
        <v>0</v>
      </c>
      <c r="L725" s="2">
        <f t="shared" si="117"/>
        <v>0</v>
      </c>
      <c r="M725" s="2">
        <f t="shared" si="118"/>
        <v>1</v>
      </c>
      <c r="N725">
        <f t="shared" si="119"/>
        <v>3.8332219092166211</v>
      </c>
    </row>
    <row r="726" spans="1:14" x14ac:dyDescent="0.3">
      <c r="A726" s="1">
        <v>39748</v>
      </c>
      <c r="B726">
        <v>58.55</v>
      </c>
      <c r="D726">
        <f t="shared" si="110"/>
        <v>1</v>
      </c>
      <c r="E726" s="1">
        <f t="shared" si="111"/>
        <v>39741</v>
      </c>
      <c r="F726" s="1">
        <f t="shared" si="112"/>
        <v>39740</v>
      </c>
      <c r="G726" s="1">
        <f t="shared" si="113"/>
        <v>39739</v>
      </c>
      <c r="H726" s="1">
        <f t="shared" si="114"/>
        <v>39738</v>
      </c>
      <c r="I726" s="2">
        <f t="shared" si="115"/>
        <v>56.25</v>
      </c>
      <c r="K726" s="2">
        <f t="shared" si="116"/>
        <v>0</v>
      </c>
      <c r="L726" s="2">
        <f t="shared" si="117"/>
        <v>0</v>
      </c>
      <c r="M726" s="2">
        <f t="shared" si="118"/>
        <v>1</v>
      </c>
      <c r="N726">
        <f t="shared" si="119"/>
        <v>4.00750489591967</v>
      </c>
    </row>
    <row r="727" spans="1:14" x14ac:dyDescent="0.3">
      <c r="A727" s="1">
        <v>39749</v>
      </c>
      <c r="B727">
        <v>58.05</v>
      </c>
      <c r="D727">
        <f t="shared" si="110"/>
        <v>2</v>
      </c>
      <c r="E727" s="1">
        <f t="shared" si="111"/>
        <v>39742</v>
      </c>
      <c r="F727" s="1">
        <f t="shared" si="112"/>
        <v>39741</v>
      </c>
      <c r="G727" s="1">
        <f t="shared" si="113"/>
        <v>39740</v>
      </c>
      <c r="H727" s="1">
        <f t="shared" si="114"/>
        <v>39739</v>
      </c>
      <c r="I727" s="2">
        <f t="shared" si="115"/>
        <v>57.774999999999999</v>
      </c>
      <c r="K727" s="2">
        <f t="shared" si="116"/>
        <v>0</v>
      </c>
      <c r="L727" s="2">
        <f t="shared" si="117"/>
        <v>0</v>
      </c>
      <c r="M727" s="2">
        <f t="shared" si="118"/>
        <v>1</v>
      </c>
      <c r="N727">
        <f t="shared" si="119"/>
        <v>0.47485519834560225</v>
      </c>
    </row>
    <row r="728" spans="1:14" x14ac:dyDescent="0.3">
      <c r="A728" s="1">
        <v>39750</v>
      </c>
      <c r="B728">
        <v>57.575000000000003</v>
      </c>
      <c r="D728">
        <f t="shared" si="110"/>
        <v>3</v>
      </c>
      <c r="E728" s="1">
        <f t="shared" si="111"/>
        <v>39743</v>
      </c>
      <c r="F728" s="1">
        <f t="shared" si="112"/>
        <v>39742</v>
      </c>
      <c r="G728" s="1">
        <f t="shared" si="113"/>
        <v>39741</v>
      </c>
      <c r="H728" s="1">
        <f t="shared" si="114"/>
        <v>39740</v>
      </c>
      <c r="I728" s="2">
        <f t="shared" si="115"/>
        <v>57.65</v>
      </c>
      <c r="K728" s="2">
        <f t="shared" si="116"/>
        <v>0</v>
      </c>
      <c r="L728" s="2">
        <f t="shared" si="117"/>
        <v>0</v>
      </c>
      <c r="M728" s="2">
        <f t="shared" si="118"/>
        <v>1</v>
      </c>
      <c r="N728">
        <f t="shared" si="119"/>
        <v>-0.1301801008319016</v>
      </c>
    </row>
    <row r="729" spans="1:14" x14ac:dyDescent="0.3">
      <c r="A729" s="1">
        <v>39751</v>
      </c>
      <c r="B729">
        <v>56</v>
      </c>
      <c r="D729">
        <f t="shared" si="110"/>
        <v>4</v>
      </c>
      <c r="E729" s="1">
        <f t="shared" si="111"/>
        <v>39744</v>
      </c>
      <c r="F729" s="1">
        <f t="shared" si="112"/>
        <v>39743</v>
      </c>
      <c r="G729" s="1">
        <f t="shared" si="113"/>
        <v>39742</v>
      </c>
      <c r="H729" s="1">
        <f t="shared" si="114"/>
        <v>39741</v>
      </c>
      <c r="I729" s="2">
        <f t="shared" si="115"/>
        <v>57.924999999999997</v>
      </c>
      <c r="K729" s="2">
        <f t="shared" si="116"/>
        <v>0</v>
      </c>
      <c r="L729" s="2">
        <f t="shared" si="117"/>
        <v>0</v>
      </c>
      <c r="M729" s="2">
        <f t="shared" si="118"/>
        <v>1</v>
      </c>
      <c r="N729">
        <f t="shared" si="119"/>
        <v>-3.3797379583290614</v>
      </c>
    </row>
    <row r="730" spans="1:14" x14ac:dyDescent="0.3">
      <c r="A730" s="1">
        <v>39752</v>
      </c>
      <c r="B730">
        <v>54.8</v>
      </c>
      <c r="D730">
        <f t="shared" si="110"/>
        <v>5</v>
      </c>
      <c r="E730" s="1">
        <f t="shared" si="111"/>
        <v>39745</v>
      </c>
      <c r="F730" s="1">
        <f t="shared" si="112"/>
        <v>39744</v>
      </c>
      <c r="G730" s="1">
        <f t="shared" si="113"/>
        <v>39743</v>
      </c>
      <c r="H730" s="1">
        <f t="shared" si="114"/>
        <v>39742</v>
      </c>
      <c r="I730" s="2">
        <f t="shared" si="115"/>
        <v>58.5</v>
      </c>
      <c r="K730" s="2">
        <f t="shared" si="116"/>
        <v>0</v>
      </c>
      <c r="L730" s="2">
        <f t="shared" si="117"/>
        <v>0</v>
      </c>
      <c r="M730" s="2">
        <f t="shared" si="118"/>
        <v>1</v>
      </c>
      <c r="N730">
        <f t="shared" si="119"/>
        <v>-6.5336560283840956</v>
      </c>
    </row>
    <row r="731" spans="1:14" x14ac:dyDescent="0.3">
      <c r="A731" s="1">
        <v>39755</v>
      </c>
      <c r="B731">
        <v>54.4</v>
      </c>
      <c r="D731">
        <f t="shared" si="110"/>
        <v>1</v>
      </c>
      <c r="E731" s="1">
        <f t="shared" si="111"/>
        <v>39748</v>
      </c>
      <c r="F731" s="1">
        <f t="shared" si="112"/>
        <v>39747</v>
      </c>
      <c r="G731" s="1">
        <f t="shared" si="113"/>
        <v>39746</v>
      </c>
      <c r="H731" s="1">
        <f t="shared" si="114"/>
        <v>39745</v>
      </c>
      <c r="I731" s="2">
        <f t="shared" si="115"/>
        <v>58.55</v>
      </c>
      <c r="K731" s="2">
        <f t="shared" si="116"/>
        <v>0</v>
      </c>
      <c r="L731" s="2">
        <f t="shared" si="117"/>
        <v>0</v>
      </c>
      <c r="M731" s="2">
        <f t="shared" si="118"/>
        <v>1</v>
      </c>
      <c r="N731">
        <f t="shared" si="119"/>
        <v>-7.3516936181829333</v>
      </c>
    </row>
    <row r="732" spans="1:14" x14ac:dyDescent="0.3">
      <c r="A732" s="1">
        <v>39756</v>
      </c>
      <c r="B732">
        <v>54.424999999999997</v>
      </c>
      <c r="D732">
        <f t="shared" si="110"/>
        <v>2</v>
      </c>
      <c r="E732" s="1">
        <f t="shared" si="111"/>
        <v>39749</v>
      </c>
      <c r="F732" s="1">
        <f t="shared" si="112"/>
        <v>39748</v>
      </c>
      <c r="G732" s="1">
        <f t="shared" si="113"/>
        <v>39747</v>
      </c>
      <c r="H732" s="1">
        <f t="shared" si="114"/>
        <v>39746</v>
      </c>
      <c r="I732" s="2">
        <f t="shared" si="115"/>
        <v>58.05</v>
      </c>
      <c r="K732" s="2">
        <f t="shared" si="116"/>
        <v>0</v>
      </c>
      <c r="L732" s="2">
        <f t="shared" si="117"/>
        <v>0</v>
      </c>
      <c r="M732" s="2">
        <f t="shared" si="118"/>
        <v>1</v>
      </c>
      <c r="N732">
        <f t="shared" si="119"/>
        <v>-6.4481101023289344</v>
      </c>
    </row>
    <row r="733" spans="1:14" x14ac:dyDescent="0.3">
      <c r="A733" s="1">
        <v>39757</v>
      </c>
      <c r="B733">
        <v>54.475000000000001</v>
      </c>
      <c r="D733">
        <f t="shared" si="110"/>
        <v>3</v>
      </c>
      <c r="E733" s="1">
        <f t="shared" si="111"/>
        <v>39750</v>
      </c>
      <c r="F733" s="1">
        <f t="shared" si="112"/>
        <v>39749</v>
      </c>
      <c r="G733" s="1">
        <f t="shared" si="113"/>
        <v>39748</v>
      </c>
      <c r="H733" s="1">
        <f t="shared" si="114"/>
        <v>39747</v>
      </c>
      <c r="I733" s="2">
        <f t="shared" si="115"/>
        <v>57.575000000000003</v>
      </c>
      <c r="K733" s="2">
        <f t="shared" si="116"/>
        <v>0</v>
      </c>
      <c r="L733" s="2">
        <f t="shared" si="117"/>
        <v>0</v>
      </c>
      <c r="M733" s="2">
        <f t="shared" si="118"/>
        <v>1</v>
      </c>
      <c r="N733">
        <f t="shared" si="119"/>
        <v>-5.5346564876065383</v>
      </c>
    </row>
    <row r="734" spans="1:14" x14ac:dyDescent="0.3">
      <c r="A734" s="1">
        <v>39758</v>
      </c>
      <c r="B734">
        <v>54.825000000000003</v>
      </c>
      <c r="D734">
        <f t="shared" si="110"/>
        <v>4</v>
      </c>
      <c r="E734" s="1">
        <f t="shared" si="111"/>
        <v>39751</v>
      </c>
      <c r="F734" s="1">
        <f t="shared" si="112"/>
        <v>39750</v>
      </c>
      <c r="G734" s="1">
        <f t="shared" si="113"/>
        <v>39749</v>
      </c>
      <c r="H734" s="1">
        <f t="shared" si="114"/>
        <v>39748</v>
      </c>
      <c r="I734" s="2">
        <f t="shared" si="115"/>
        <v>56</v>
      </c>
      <c r="K734" s="2">
        <f t="shared" si="116"/>
        <v>0</v>
      </c>
      <c r="L734" s="2">
        <f t="shared" si="117"/>
        <v>0</v>
      </c>
      <c r="M734" s="2">
        <f t="shared" si="118"/>
        <v>1</v>
      </c>
      <c r="N734">
        <f t="shared" si="119"/>
        <v>-2.1205396431197321</v>
      </c>
    </row>
    <row r="735" spans="1:14" x14ac:dyDescent="0.3">
      <c r="A735" s="1">
        <v>39759</v>
      </c>
      <c r="B735">
        <v>55.4</v>
      </c>
      <c r="D735">
        <f t="shared" si="110"/>
        <v>5</v>
      </c>
      <c r="E735" s="1">
        <f t="shared" si="111"/>
        <v>39752</v>
      </c>
      <c r="F735" s="1">
        <f t="shared" si="112"/>
        <v>39751</v>
      </c>
      <c r="G735" s="1">
        <f t="shared" si="113"/>
        <v>39750</v>
      </c>
      <c r="H735" s="1">
        <f t="shared" si="114"/>
        <v>39749</v>
      </c>
      <c r="I735" s="2">
        <f t="shared" si="115"/>
        <v>54.8</v>
      </c>
      <c r="K735" s="2">
        <f t="shared" si="116"/>
        <v>0</v>
      </c>
      <c r="L735" s="2">
        <f t="shared" si="117"/>
        <v>0</v>
      </c>
      <c r="M735" s="2">
        <f t="shared" si="118"/>
        <v>1</v>
      </c>
      <c r="N735">
        <f t="shared" si="119"/>
        <v>1.0889399799268318</v>
      </c>
    </row>
    <row r="736" spans="1:14" x14ac:dyDescent="0.3">
      <c r="A736" s="1">
        <v>39762</v>
      </c>
      <c r="B736">
        <v>55</v>
      </c>
      <c r="D736">
        <f t="shared" si="110"/>
        <v>1</v>
      </c>
      <c r="E736" s="1">
        <f t="shared" si="111"/>
        <v>39755</v>
      </c>
      <c r="F736" s="1">
        <f t="shared" si="112"/>
        <v>39754</v>
      </c>
      <c r="G736" s="1">
        <f t="shared" si="113"/>
        <v>39753</v>
      </c>
      <c r="H736" s="1">
        <f t="shared" si="114"/>
        <v>39752</v>
      </c>
      <c r="I736" s="2">
        <f t="shared" si="115"/>
        <v>54.4</v>
      </c>
      <c r="K736" s="2">
        <f t="shared" si="116"/>
        <v>0</v>
      </c>
      <c r="L736" s="2">
        <f t="shared" si="117"/>
        <v>0</v>
      </c>
      <c r="M736" s="2">
        <f t="shared" si="118"/>
        <v>1</v>
      </c>
      <c r="N736">
        <f t="shared" si="119"/>
        <v>1.0969031370573936</v>
      </c>
    </row>
    <row r="737" spans="1:14" x14ac:dyDescent="0.3">
      <c r="A737" s="1">
        <v>39763</v>
      </c>
      <c r="B737">
        <v>54.975000000000001</v>
      </c>
      <c r="D737">
        <f t="shared" si="110"/>
        <v>2</v>
      </c>
      <c r="E737" s="1">
        <f t="shared" si="111"/>
        <v>39756</v>
      </c>
      <c r="F737" s="1">
        <f t="shared" si="112"/>
        <v>39755</v>
      </c>
      <c r="G737" s="1">
        <f t="shared" si="113"/>
        <v>39754</v>
      </c>
      <c r="H737" s="1">
        <f t="shared" si="114"/>
        <v>39753</v>
      </c>
      <c r="I737" s="2">
        <f t="shared" si="115"/>
        <v>54.424999999999997</v>
      </c>
      <c r="K737" s="2">
        <f t="shared" si="116"/>
        <v>0</v>
      </c>
      <c r="L737" s="2">
        <f t="shared" si="117"/>
        <v>0</v>
      </c>
      <c r="M737" s="2">
        <f t="shared" si="118"/>
        <v>1</v>
      </c>
      <c r="N737">
        <f t="shared" si="119"/>
        <v>1.0054929320213801</v>
      </c>
    </row>
    <row r="738" spans="1:14" x14ac:dyDescent="0.3">
      <c r="A738" s="1">
        <v>39764</v>
      </c>
      <c r="B738">
        <v>55.45</v>
      </c>
      <c r="D738">
        <f t="shared" si="110"/>
        <v>3</v>
      </c>
      <c r="E738" s="1">
        <f t="shared" si="111"/>
        <v>39757</v>
      </c>
      <c r="F738" s="1">
        <f t="shared" si="112"/>
        <v>39756</v>
      </c>
      <c r="G738" s="1">
        <f t="shared" si="113"/>
        <v>39755</v>
      </c>
      <c r="H738" s="1">
        <f t="shared" si="114"/>
        <v>39754</v>
      </c>
      <c r="I738" s="2">
        <f t="shared" si="115"/>
        <v>54.475000000000001</v>
      </c>
      <c r="K738" s="2">
        <f t="shared" si="116"/>
        <v>0</v>
      </c>
      <c r="L738" s="2">
        <f t="shared" si="117"/>
        <v>0</v>
      </c>
      <c r="M738" s="2">
        <f t="shared" si="118"/>
        <v>1</v>
      </c>
      <c r="N738">
        <f t="shared" si="119"/>
        <v>1.7739832965692544</v>
      </c>
    </row>
    <row r="739" spans="1:14" x14ac:dyDescent="0.3">
      <c r="A739" s="1">
        <v>39765</v>
      </c>
      <c r="B739">
        <v>56.2</v>
      </c>
      <c r="D739">
        <f t="shared" si="110"/>
        <v>4</v>
      </c>
      <c r="E739" s="1">
        <f t="shared" si="111"/>
        <v>39758</v>
      </c>
      <c r="F739" s="1">
        <f t="shared" si="112"/>
        <v>39757</v>
      </c>
      <c r="G739" s="1">
        <f t="shared" si="113"/>
        <v>39756</v>
      </c>
      <c r="H739" s="1">
        <f t="shared" si="114"/>
        <v>39755</v>
      </c>
      <c r="I739" s="2">
        <f t="shared" si="115"/>
        <v>54.825000000000003</v>
      </c>
      <c r="K739" s="2">
        <f t="shared" si="116"/>
        <v>0</v>
      </c>
      <c r="L739" s="2">
        <f t="shared" si="117"/>
        <v>0</v>
      </c>
      <c r="M739" s="2">
        <f t="shared" si="118"/>
        <v>1</v>
      </c>
      <c r="N739">
        <f t="shared" si="119"/>
        <v>2.477046259569359</v>
      </c>
    </row>
    <row r="740" spans="1:14" x14ac:dyDescent="0.3">
      <c r="A740" s="1">
        <v>39766</v>
      </c>
      <c r="B740">
        <v>55.575000000000003</v>
      </c>
      <c r="D740">
        <f t="shared" si="110"/>
        <v>5</v>
      </c>
      <c r="E740" s="1">
        <f t="shared" si="111"/>
        <v>39759</v>
      </c>
      <c r="F740" s="1">
        <f t="shared" si="112"/>
        <v>39758</v>
      </c>
      <c r="G740" s="1">
        <f t="shared" si="113"/>
        <v>39757</v>
      </c>
      <c r="H740" s="1">
        <f t="shared" si="114"/>
        <v>39756</v>
      </c>
      <c r="I740" s="2">
        <f t="shared" si="115"/>
        <v>55.4</v>
      </c>
      <c r="K740" s="2">
        <f t="shared" si="116"/>
        <v>0</v>
      </c>
      <c r="L740" s="2">
        <f t="shared" si="117"/>
        <v>0</v>
      </c>
      <c r="M740" s="2">
        <f t="shared" si="118"/>
        <v>1</v>
      </c>
      <c r="N740">
        <f t="shared" si="119"/>
        <v>0.31538660970221954</v>
      </c>
    </row>
    <row r="741" spans="1:14" x14ac:dyDescent="0.3">
      <c r="A741" s="1">
        <v>39769</v>
      </c>
      <c r="B741">
        <v>55.3</v>
      </c>
      <c r="D741">
        <f t="shared" si="110"/>
        <v>1</v>
      </c>
      <c r="E741" s="1">
        <f t="shared" si="111"/>
        <v>39762</v>
      </c>
      <c r="F741" s="1">
        <f t="shared" si="112"/>
        <v>39761</v>
      </c>
      <c r="G741" s="1">
        <f t="shared" si="113"/>
        <v>39760</v>
      </c>
      <c r="H741" s="1">
        <f t="shared" si="114"/>
        <v>39759</v>
      </c>
      <c r="I741" s="2">
        <f t="shared" si="115"/>
        <v>55</v>
      </c>
      <c r="K741" s="2">
        <f t="shared" si="116"/>
        <v>0</v>
      </c>
      <c r="L741" s="2">
        <f t="shared" si="117"/>
        <v>0</v>
      </c>
      <c r="M741" s="2">
        <f t="shared" si="118"/>
        <v>1</v>
      </c>
      <c r="N741">
        <f t="shared" si="119"/>
        <v>0.54397232958181219</v>
      </c>
    </row>
    <row r="742" spans="1:14" x14ac:dyDescent="0.3">
      <c r="A742" s="1">
        <v>39770</v>
      </c>
      <c r="B742">
        <v>55.45</v>
      </c>
      <c r="D742">
        <f t="shared" si="110"/>
        <v>2</v>
      </c>
      <c r="E742" s="1">
        <f t="shared" si="111"/>
        <v>39763</v>
      </c>
      <c r="F742" s="1">
        <f t="shared" si="112"/>
        <v>39762</v>
      </c>
      <c r="G742" s="1">
        <f t="shared" si="113"/>
        <v>39761</v>
      </c>
      <c r="H742" s="1">
        <f t="shared" si="114"/>
        <v>39760</v>
      </c>
      <c r="I742" s="2">
        <f t="shared" si="115"/>
        <v>54.975000000000001</v>
      </c>
      <c r="K742" s="2">
        <f t="shared" si="116"/>
        <v>0</v>
      </c>
      <c r="L742" s="2">
        <f t="shared" si="117"/>
        <v>0</v>
      </c>
      <c r="M742" s="2">
        <f t="shared" si="118"/>
        <v>1</v>
      </c>
      <c r="N742">
        <f t="shared" si="119"/>
        <v>0.86031773555512447</v>
      </c>
    </row>
    <row r="743" spans="1:14" x14ac:dyDescent="0.3">
      <c r="A743" s="1">
        <v>39771</v>
      </c>
      <c r="B743">
        <v>55.924999999999997</v>
      </c>
      <c r="D743">
        <f t="shared" si="110"/>
        <v>3</v>
      </c>
      <c r="E743" s="1">
        <f t="shared" si="111"/>
        <v>39764</v>
      </c>
      <c r="F743" s="1">
        <f t="shared" si="112"/>
        <v>39763</v>
      </c>
      <c r="G743" s="1">
        <f t="shared" si="113"/>
        <v>39762</v>
      </c>
      <c r="H743" s="1">
        <f t="shared" si="114"/>
        <v>39761</v>
      </c>
      <c r="I743" s="2">
        <f t="shared" si="115"/>
        <v>55.45</v>
      </c>
      <c r="K743" s="2">
        <f t="shared" si="116"/>
        <v>0</v>
      </c>
      <c r="L743" s="2">
        <f t="shared" si="117"/>
        <v>0</v>
      </c>
      <c r="M743" s="2">
        <f t="shared" si="118"/>
        <v>1</v>
      </c>
      <c r="N743">
        <f t="shared" si="119"/>
        <v>0.85297935798171398</v>
      </c>
    </row>
    <row r="744" spans="1:14" x14ac:dyDescent="0.3">
      <c r="A744" s="1">
        <v>39772</v>
      </c>
      <c r="B744">
        <v>56.8</v>
      </c>
      <c r="D744">
        <f t="shared" si="110"/>
        <v>4</v>
      </c>
      <c r="E744" s="1">
        <f t="shared" si="111"/>
        <v>39765</v>
      </c>
      <c r="F744" s="1">
        <f t="shared" si="112"/>
        <v>39764</v>
      </c>
      <c r="G744" s="1">
        <f t="shared" si="113"/>
        <v>39763</v>
      </c>
      <c r="H744" s="1">
        <f t="shared" si="114"/>
        <v>39762</v>
      </c>
      <c r="I744" s="2">
        <f t="shared" si="115"/>
        <v>56.2</v>
      </c>
      <c r="K744" s="2">
        <f t="shared" si="116"/>
        <v>0</v>
      </c>
      <c r="L744" s="2">
        <f t="shared" si="117"/>
        <v>0</v>
      </c>
      <c r="M744" s="2">
        <f t="shared" si="118"/>
        <v>1</v>
      </c>
      <c r="N744">
        <f t="shared" si="119"/>
        <v>1.0619568827460131</v>
      </c>
    </row>
    <row r="745" spans="1:14" x14ac:dyDescent="0.3">
      <c r="A745" s="1">
        <v>39773</v>
      </c>
      <c r="B745">
        <v>56.875</v>
      </c>
      <c r="D745">
        <f t="shared" si="110"/>
        <v>5</v>
      </c>
      <c r="E745" s="1">
        <f t="shared" si="111"/>
        <v>39766</v>
      </c>
      <c r="F745" s="1">
        <f t="shared" si="112"/>
        <v>39765</v>
      </c>
      <c r="G745" s="1">
        <f t="shared" si="113"/>
        <v>39764</v>
      </c>
      <c r="H745" s="1">
        <f t="shared" si="114"/>
        <v>39763</v>
      </c>
      <c r="I745" s="2">
        <f t="shared" si="115"/>
        <v>55.575000000000003</v>
      </c>
      <c r="K745" s="2">
        <f t="shared" si="116"/>
        <v>0</v>
      </c>
      <c r="L745" s="2">
        <f t="shared" si="117"/>
        <v>0</v>
      </c>
      <c r="M745" s="2">
        <f t="shared" si="118"/>
        <v>1</v>
      </c>
      <c r="N745">
        <f t="shared" si="119"/>
        <v>2.3122417420854213</v>
      </c>
    </row>
    <row r="746" spans="1:14" x14ac:dyDescent="0.3">
      <c r="A746" s="1">
        <v>39776</v>
      </c>
      <c r="B746">
        <v>57.375</v>
      </c>
      <c r="D746">
        <f t="shared" si="110"/>
        <v>1</v>
      </c>
      <c r="E746" s="1">
        <f t="shared" si="111"/>
        <v>39769</v>
      </c>
      <c r="F746" s="1">
        <f t="shared" si="112"/>
        <v>39768</v>
      </c>
      <c r="G746" s="1">
        <f t="shared" si="113"/>
        <v>39767</v>
      </c>
      <c r="H746" s="1">
        <f t="shared" si="114"/>
        <v>39766</v>
      </c>
      <c r="I746" s="2">
        <f t="shared" si="115"/>
        <v>55.3</v>
      </c>
      <c r="K746" s="2">
        <f t="shared" si="116"/>
        <v>0</v>
      </c>
      <c r="L746" s="2">
        <f t="shared" si="117"/>
        <v>0</v>
      </c>
      <c r="M746" s="2">
        <f t="shared" si="118"/>
        <v>1</v>
      </c>
      <c r="N746">
        <f t="shared" si="119"/>
        <v>3.6835759852420242</v>
      </c>
    </row>
    <row r="747" spans="1:14" x14ac:dyDescent="0.3">
      <c r="A747" s="1">
        <v>39777</v>
      </c>
      <c r="B747">
        <v>57.725000000000001</v>
      </c>
      <c r="D747">
        <f t="shared" si="110"/>
        <v>2</v>
      </c>
      <c r="E747" s="1">
        <f t="shared" si="111"/>
        <v>39770</v>
      </c>
      <c r="F747" s="1">
        <f t="shared" si="112"/>
        <v>39769</v>
      </c>
      <c r="G747" s="1">
        <f t="shared" si="113"/>
        <v>39768</v>
      </c>
      <c r="H747" s="1">
        <f t="shared" si="114"/>
        <v>39767</v>
      </c>
      <c r="I747" s="2">
        <f t="shared" si="115"/>
        <v>55.45</v>
      </c>
      <c r="K747" s="2">
        <f t="shared" si="116"/>
        <v>0</v>
      </c>
      <c r="L747" s="2">
        <f t="shared" si="117"/>
        <v>0</v>
      </c>
      <c r="M747" s="2">
        <f t="shared" si="118"/>
        <v>1</v>
      </c>
      <c r="N747">
        <f t="shared" si="119"/>
        <v>4.0208641444183071</v>
      </c>
    </row>
    <row r="748" spans="1:14" x14ac:dyDescent="0.3">
      <c r="A748" s="1">
        <v>39778</v>
      </c>
      <c r="B748">
        <v>58.674999999999997</v>
      </c>
      <c r="D748">
        <f t="shared" si="110"/>
        <v>3</v>
      </c>
      <c r="E748" s="1">
        <f t="shared" si="111"/>
        <v>39771</v>
      </c>
      <c r="F748" s="1">
        <f t="shared" si="112"/>
        <v>39770</v>
      </c>
      <c r="G748" s="1">
        <f t="shared" si="113"/>
        <v>39769</v>
      </c>
      <c r="H748" s="1">
        <f t="shared" si="114"/>
        <v>39768</v>
      </c>
      <c r="I748" s="2">
        <f t="shared" si="115"/>
        <v>55.924999999999997</v>
      </c>
      <c r="K748" s="2">
        <f t="shared" si="116"/>
        <v>0</v>
      </c>
      <c r="L748" s="2">
        <f t="shared" si="117"/>
        <v>0</v>
      </c>
      <c r="M748" s="2">
        <f t="shared" si="118"/>
        <v>1</v>
      </c>
      <c r="N748">
        <f t="shared" si="119"/>
        <v>4.8002234360894001</v>
      </c>
    </row>
    <row r="749" spans="1:14" x14ac:dyDescent="0.3">
      <c r="A749" s="1">
        <v>39780</v>
      </c>
      <c r="B749">
        <v>59.5</v>
      </c>
      <c r="D749">
        <f t="shared" si="110"/>
        <v>5</v>
      </c>
      <c r="E749" s="1">
        <f t="shared" si="111"/>
        <v>39773</v>
      </c>
      <c r="F749" s="1">
        <f t="shared" si="112"/>
        <v>39772</v>
      </c>
      <c r="G749" s="1">
        <f t="shared" si="113"/>
        <v>39771</v>
      </c>
      <c r="H749" s="1">
        <f t="shared" si="114"/>
        <v>39770</v>
      </c>
      <c r="I749" s="2">
        <f t="shared" si="115"/>
        <v>56.875</v>
      </c>
      <c r="K749" s="2">
        <f t="shared" si="116"/>
        <v>0</v>
      </c>
      <c r="L749" s="2">
        <f t="shared" si="117"/>
        <v>0</v>
      </c>
      <c r="M749" s="2">
        <f t="shared" si="118"/>
        <v>1</v>
      </c>
      <c r="N749">
        <f t="shared" si="119"/>
        <v>4.5120435280469637</v>
      </c>
    </row>
    <row r="750" spans="1:14" x14ac:dyDescent="0.3">
      <c r="A750" s="1">
        <v>39783</v>
      </c>
      <c r="B750">
        <v>58.725000000000001</v>
      </c>
      <c r="D750">
        <f t="shared" si="110"/>
        <v>1</v>
      </c>
      <c r="E750" s="1">
        <f t="shared" si="111"/>
        <v>39776</v>
      </c>
      <c r="F750" s="1">
        <f t="shared" si="112"/>
        <v>39775</v>
      </c>
      <c r="G750" s="1">
        <f t="shared" si="113"/>
        <v>39774</v>
      </c>
      <c r="H750" s="1">
        <f t="shared" si="114"/>
        <v>39773</v>
      </c>
      <c r="I750" s="2">
        <f t="shared" si="115"/>
        <v>57.375</v>
      </c>
      <c r="K750" s="2">
        <f t="shared" si="116"/>
        <v>0</v>
      </c>
      <c r="L750" s="2">
        <f t="shared" si="117"/>
        <v>0</v>
      </c>
      <c r="M750" s="2">
        <f t="shared" si="118"/>
        <v>1</v>
      </c>
      <c r="N750">
        <f t="shared" si="119"/>
        <v>2.3256862164267185</v>
      </c>
    </row>
    <row r="751" spans="1:14" x14ac:dyDescent="0.3">
      <c r="A751" s="1">
        <v>39784</v>
      </c>
      <c r="B751">
        <v>58.375</v>
      </c>
      <c r="D751">
        <f t="shared" si="110"/>
        <v>2</v>
      </c>
      <c r="E751" s="1">
        <f t="shared" si="111"/>
        <v>39777</v>
      </c>
      <c r="F751" s="1">
        <f t="shared" si="112"/>
        <v>39776</v>
      </c>
      <c r="G751" s="1">
        <f t="shared" si="113"/>
        <v>39775</v>
      </c>
      <c r="H751" s="1">
        <f t="shared" si="114"/>
        <v>39774</v>
      </c>
      <c r="I751" s="2">
        <f t="shared" si="115"/>
        <v>57.725000000000001</v>
      </c>
      <c r="K751" s="2">
        <f t="shared" si="116"/>
        <v>0</v>
      </c>
      <c r="L751" s="2">
        <f t="shared" si="117"/>
        <v>0</v>
      </c>
      <c r="M751" s="2">
        <f t="shared" si="118"/>
        <v>1</v>
      </c>
      <c r="N751">
        <f t="shared" si="119"/>
        <v>1.1197360748502285</v>
      </c>
    </row>
    <row r="752" spans="1:14" x14ac:dyDescent="0.3">
      <c r="A752" s="1">
        <v>39785</v>
      </c>
      <c r="B752">
        <v>57.575000000000003</v>
      </c>
      <c r="D752">
        <f t="shared" si="110"/>
        <v>3</v>
      </c>
      <c r="E752" s="1">
        <f t="shared" si="111"/>
        <v>39778</v>
      </c>
      <c r="F752" s="1">
        <f t="shared" si="112"/>
        <v>39777</v>
      </c>
      <c r="G752" s="1">
        <f t="shared" si="113"/>
        <v>39776</v>
      </c>
      <c r="H752" s="1">
        <f t="shared" si="114"/>
        <v>39775</v>
      </c>
      <c r="I752" s="2">
        <f t="shared" si="115"/>
        <v>58.674999999999997</v>
      </c>
      <c r="K752" s="2">
        <f t="shared" si="116"/>
        <v>0</v>
      </c>
      <c r="L752" s="2">
        <f t="shared" si="117"/>
        <v>0</v>
      </c>
      <c r="M752" s="2">
        <f t="shared" si="118"/>
        <v>1</v>
      </c>
      <c r="N752">
        <f t="shared" si="119"/>
        <v>-1.8925296030338206</v>
      </c>
    </row>
    <row r="753" spans="1:14" x14ac:dyDescent="0.3">
      <c r="A753" s="1">
        <v>39786</v>
      </c>
      <c r="B753">
        <v>57.1</v>
      </c>
      <c r="D753">
        <f t="shared" si="110"/>
        <v>4</v>
      </c>
      <c r="E753" s="1">
        <f t="shared" si="111"/>
        <v>39779</v>
      </c>
      <c r="F753" s="1">
        <f t="shared" si="112"/>
        <v>39778</v>
      </c>
      <c r="G753" s="1">
        <f t="shared" si="113"/>
        <v>39777</v>
      </c>
      <c r="H753" s="1">
        <f t="shared" si="114"/>
        <v>39776</v>
      </c>
      <c r="I753" s="2">
        <f t="shared" si="115"/>
        <v>58.674999999999997</v>
      </c>
      <c r="K753" s="2">
        <f t="shared" si="116"/>
        <v>0</v>
      </c>
      <c r="L753" s="2">
        <f t="shared" si="117"/>
        <v>0</v>
      </c>
      <c r="M753" s="2">
        <f t="shared" si="118"/>
        <v>1</v>
      </c>
      <c r="N753">
        <f t="shared" si="119"/>
        <v>-2.720962507512263</v>
      </c>
    </row>
    <row r="754" spans="1:14" x14ac:dyDescent="0.3">
      <c r="A754" s="1">
        <v>39787</v>
      </c>
      <c r="B754">
        <v>57.45</v>
      </c>
      <c r="D754">
        <f t="shared" si="110"/>
        <v>5</v>
      </c>
      <c r="E754" s="1">
        <f t="shared" si="111"/>
        <v>39780</v>
      </c>
      <c r="F754" s="1">
        <f t="shared" si="112"/>
        <v>39779</v>
      </c>
      <c r="G754" s="1">
        <f t="shared" si="113"/>
        <v>39778</v>
      </c>
      <c r="H754" s="1">
        <f t="shared" si="114"/>
        <v>39777</v>
      </c>
      <c r="I754" s="2">
        <f t="shared" si="115"/>
        <v>59.5</v>
      </c>
      <c r="K754" s="2">
        <f t="shared" si="116"/>
        <v>0</v>
      </c>
      <c r="L754" s="2">
        <f t="shared" si="117"/>
        <v>0</v>
      </c>
      <c r="M754" s="2">
        <f t="shared" si="118"/>
        <v>1</v>
      </c>
      <c r="N754">
        <f t="shared" si="119"/>
        <v>-3.5061308256819377</v>
      </c>
    </row>
    <row r="755" spans="1:14" x14ac:dyDescent="0.3">
      <c r="A755" s="1">
        <v>39790</v>
      </c>
      <c r="B755">
        <v>56.975000000000001</v>
      </c>
      <c r="D755">
        <f t="shared" si="110"/>
        <v>1</v>
      </c>
      <c r="E755" s="1">
        <f t="shared" si="111"/>
        <v>39783</v>
      </c>
      <c r="F755" s="1">
        <f t="shared" si="112"/>
        <v>39782</v>
      </c>
      <c r="G755" s="1">
        <f t="shared" si="113"/>
        <v>39781</v>
      </c>
      <c r="H755" s="1">
        <f t="shared" si="114"/>
        <v>39780</v>
      </c>
      <c r="I755" s="2">
        <f t="shared" si="115"/>
        <v>58.725000000000001</v>
      </c>
      <c r="K755" s="2">
        <f t="shared" si="116"/>
        <v>0</v>
      </c>
      <c r="L755" s="2">
        <f t="shared" si="117"/>
        <v>0</v>
      </c>
      <c r="M755" s="2">
        <f t="shared" si="118"/>
        <v>1</v>
      </c>
      <c r="N755">
        <f t="shared" si="119"/>
        <v>-3.0252955413228499</v>
      </c>
    </row>
    <row r="756" spans="1:14" x14ac:dyDescent="0.3">
      <c r="A756" s="1">
        <v>39791</v>
      </c>
      <c r="B756">
        <v>57.274999999999999</v>
      </c>
      <c r="C756">
        <v>64.125</v>
      </c>
      <c r="D756">
        <f t="shared" si="110"/>
        <v>2</v>
      </c>
      <c r="E756" s="1">
        <f t="shared" si="111"/>
        <v>39784</v>
      </c>
      <c r="F756" s="1">
        <f t="shared" si="112"/>
        <v>39783</v>
      </c>
      <c r="G756" s="1">
        <f t="shared" si="113"/>
        <v>39782</v>
      </c>
      <c r="H756" s="1">
        <f t="shared" si="114"/>
        <v>39781</v>
      </c>
      <c r="I756" s="2">
        <f t="shared" si="115"/>
        <v>58.375</v>
      </c>
      <c r="K756" s="2">
        <f t="shared" si="116"/>
        <v>0</v>
      </c>
      <c r="L756" s="2">
        <f t="shared" si="117"/>
        <v>0</v>
      </c>
      <c r="M756" s="2">
        <f t="shared" si="118"/>
        <v>1</v>
      </c>
      <c r="N756">
        <f t="shared" si="119"/>
        <v>-1.9023487649502198</v>
      </c>
    </row>
    <row r="757" spans="1:14" x14ac:dyDescent="0.3">
      <c r="A757" s="1">
        <v>39792</v>
      </c>
      <c r="B757">
        <v>63.125</v>
      </c>
      <c r="D757">
        <f t="shared" si="110"/>
        <v>3</v>
      </c>
      <c r="E757" s="1">
        <f t="shared" si="111"/>
        <v>39785</v>
      </c>
      <c r="F757" s="1">
        <f t="shared" si="112"/>
        <v>39784</v>
      </c>
      <c r="G757" s="1">
        <f t="shared" si="113"/>
        <v>39783</v>
      </c>
      <c r="H757" s="1">
        <f t="shared" si="114"/>
        <v>39782</v>
      </c>
      <c r="I757" s="2">
        <f t="shared" si="115"/>
        <v>57.575000000000003</v>
      </c>
      <c r="J757">
        <v>64.125</v>
      </c>
      <c r="K757" s="2">
        <f t="shared" si="116"/>
        <v>64.125</v>
      </c>
      <c r="L757" s="2">
        <f t="shared" si="117"/>
        <v>57.274999999999999</v>
      </c>
      <c r="M757" s="2">
        <f t="shared" si="118"/>
        <v>0.89317738791422996</v>
      </c>
      <c r="N757">
        <f t="shared" si="119"/>
        <v>-2.0941633262599497</v>
      </c>
    </row>
    <row r="758" spans="1:14" x14ac:dyDescent="0.3">
      <c r="A758" s="1">
        <v>39793</v>
      </c>
      <c r="B758">
        <v>62.375</v>
      </c>
      <c r="D758">
        <f t="shared" si="110"/>
        <v>4</v>
      </c>
      <c r="E758" s="1">
        <f t="shared" si="111"/>
        <v>39786</v>
      </c>
      <c r="F758" s="1">
        <f t="shared" si="112"/>
        <v>39785</v>
      </c>
      <c r="G758" s="1">
        <f t="shared" si="113"/>
        <v>39784</v>
      </c>
      <c r="H758" s="1">
        <f t="shared" si="114"/>
        <v>39783</v>
      </c>
      <c r="I758" s="2">
        <f t="shared" si="115"/>
        <v>57.1</v>
      </c>
      <c r="K758" s="2">
        <f t="shared" si="116"/>
        <v>64.125</v>
      </c>
      <c r="L758" s="2">
        <f t="shared" si="117"/>
        <v>57.274999999999999</v>
      </c>
      <c r="M758" s="2">
        <f t="shared" si="118"/>
        <v>0.89317738791422996</v>
      </c>
      <c r="N758">
        <f t="shared" si="119"/>
        <v>-2.460963774165621</v>
      </c>
    </row>
    <row r="759" spans="1:14" x14ac:dyDescent="0.3">
      <c r="A759" s="1">
        <v>39794</v>
      </c>
      <c r="B759">
        <v>62.274999999999999</v>
      </c>
      <c r="D759">
        <f t="shared" si="110"/>
        <v>5</v>
      </c>
      <c r="E759" s="1">
        <f t="shared" si="111"/>
        <v>39787</v>
      </c>
      <c r="F759" s="1">
        <f t="shared" si="112"/>
        <v>39786</v>
      </c>
      <c r="G759" s="1">
        <f t="shared" si="113"/>
        <v>39785</v>
      </c>
      <c r="H759" s="1">
        <f t="shared" si="114"/>
        <v>39784</v>
      </c>
      <c r="I759" s="2">
        <f t="shared" si="115"/>
        <v>57.45</v>
      </c>
      <c r="K759" s="2">
        <f t="shared" si="116"/>
        <v>64.125</v>
      </c>
      <c r="L759" s="2">
        <f t="shared" si="117"/>
        <v>57.274999999999999</v>
      </c>
      <c r="M759" s="2">
        <f t="shared" si="118"/>
        <v>0.89317738791422996</v>
      </c>
      <c r="N759">
        <f t="shared" si="119"/>
        <v>-3.2325018297895149</v>
      </c>
    </row>
    <row r="760" spans="1:14" x14ac:dyDescent="0.3">
      <c r="A760" s="1">
        <v>39797</v>
      </c>
      <c r="B760">
        <v>62.575000000000003</v>
      </c>
      <c r="D760">
        <f t="shared" si="110"/>
        <v>1</v>
      </c>
      <c r="E760" s="1">
        <f t="shared" si="111"/>
        <v>39790</v>
      </c>
      <c r="F760" s="1">
        <f t="shared" si="112"/>
        <v>39789</v>
      </c>
      <c r="G760" s="1">
        <f t="shared" si="113"/>
        <v>39788</v>
      </c>
      <c r="H760" s="1">
        <f t="shared" si="114"/>
        <v>39787</v>
      </c>
      <c r="I760" s="2">
        <f t="shared" si="115"/>
        <v>56.975000000000001</v>
      </c>
      <c r="K760" s="2">
        <f t="shared" si="116"/>
        <v>64.125</v>
      </c>
      <c r="L760" s="2">
        <f t="shared" si="117"/>
        <v>57.274999999999999</v>
      </c>
      <c r="M760" s="2">
        <f t="shared" si="118"/>
        <v>0.89317738791422996</v>
      </c>
      <c r="N760">
        <f t="shared" si="119"/>
        <v>-1.9216812965284471</v>
      </c>
    </row>
    <row r="761" spans="1:14" x14ac:dyDescent="0.3">
      <c r="A761" s="1">
        <v>39798</v>
      </c>
      <c r="B761">
        <v>62.45</v>
      </c>
      <c r="D761">
        <f t="shared" si="110"/>
        <v>2</v>
      </c>
      <c r="E761" s="1">
        <f t="shared" si="111"/>
        <v>39791</v>
      </c>
      <c r="F761" s="1">
        <f t="shared" si="112"/>
        <v>39790</v>
      </c>
      <c r="G761" s="1">
        <f t="shared" si="113"/>
        <v>39789</v>
      </c>
      <c r="H761" s="1">
        <f t="shared" si="114"/>
        <v>39788</v>
      </c>
      <c r="I761" s="2">
        <f t="shared" si="115"/>
        <v>57.274999999999999</v>
      </c>
      <c r="K761" s="2">
        <f t="shared" si="116"/>
        <v>64.125</v>
      </c>
      <c r="L761" s="2">
        <f t="shared" si="117"/>
        <v>57.274999999999999</v>
      </c>
      <c r="M761" s="2">
        <f t="shared" si="118"/>
        <v>0.89317738791422996</v>
      </c>
      <c r="N761">
        <f t="shared" si="119"/>
        <v>-2.646806691934696</v>
      </c>
    </row>
    <row r="762" spans="1:14" x14ac:dyDescent="0.3">
      <c r="A762" s="1">
        <v>39799</v>
      </c>
      <c r="B762">
        <v>62.625</v>
      </c>
      <c r="D762">
        <f t="shared" si="110"/>
        <v>3</v>
      </c>
      <c r="E762" s="1">
        <f t="shared" si="111"/>
        <v>39792</v>
      </c>
      <c r="F762" s="1">
        <f t="shared" si="112"/>
        <v>39791</v>
      </c>
      <c r="G762" s="1">
        <f t="shared" si="113"/>
        <v>39790</v>
      </c>
      <c r="H762" s="1">
        <f t="shared" si="114"/>
        <v>39789</v>
      </c>
      <c r="I762" s="2">
        <f t="shared" si="115"/>
        <v>63.125</v>
      </c>
      <c r="K762" s="2">
        <f t="shared" si="116"/>
        <v>0</v>
      </c>
      <c r="L762" s="2">
        <f t="shared" si="117"/>
        <v>0</v>
      </c>
      <c r="M762" s="2">
        <f t="shared" si="118"/>
        <v>1</v>
      </c>
      <c r="N762">
        <f t="shared" si="119"/>
        <v>-0.79523281904950349</v>
      </c>
    </row>
    <row r="763" spans="1:14" x14ac:dyDescent="0.3">
      <c r="A763" s="1">
        <v>39800</v>
      </c>
      <c r="B763">
        <v>62.475000000000001</v>
      </c>
      <c r="D763">
        <f t="shared" si="110"/>
        <v>4</v>
      </c>
      <c r="E763" s="1">
        <f t="shared" si="111"/>
        <v>39793</v>
      </c>
      <c r="F763" s="1">
        <f t="shared" si="112"/>
        <v>39792</v>
      </c>
      <c r="G763" s="1">
        <f t="shared" si="113"/>
        <v>39791</v>
      </c>
      <c r="H763" s="1">
        <f t="shared" si="114"/>
        <v>39790</v>
      </c>
      <c r="I763" s="2">
        <f t="shared" si="115"/>
        <v>62.375</v>
      </c>
      <c r="K763" s="2">
        <f t="shared" si="116"/>
        <v>0</v>
      </c>
      <c r="L763" s="2">
        <f t="shared" si="117"/>
        <v>0</v>
      </c>
      <c r="M763" s="2">
        <f t="shared" si="118"/>
        <v>1</v>
      </c>
      <c r="N763">
        <f t="shared" si="119"/>
        <v>0.16019226493334324</v>
      </c>
    </row>
    <row r="764" spans="1:14" x14ac:dyDescent="0.3">
      <c r="A764" s="1">
        <v>39801</v>
      </c>
      <c r="B764">
        <v>61.7</v>
      </c>
      <c r="D764">
        <f t="shared" si="110"/>
        <v>5</v>
      </c>
      <c r="E764" s="1">
        <f t="shared" si="111"/>
        <v>39794</v>
      </c>
      <c r="F764" s="1">
        <f t="shared" si="112"/>
        <v>39793</v>
      </c>
      <c r="G764" s="1">
        <f t="shared" si="113"/>
        <v>39792</v>
      </c>
      <c r="H764" s="1">
        <f t="shared" si="114"/>
        <v>39791</v>
      </c>
      <c r="I764" s="2">
        <f t="shared" si="115"/>
        <v>62.274999999999999</v>
      </c>
      <c r="K764" s="2">
        <f t="shared" si="116"/>
        <v>0</v>
      </c>
      <c r="L764" s="2">
        <f t="shared" si="117"/>
        <v>0</v>
      </c>
      <c r="M764" s="2">
        <f t="shared" si="118"/>
        <v>1</v>
      </c>
      <c r="N764">
        <f t="shared" si="119"/>
        <v>-0.92761302369019549</v>
      </c>
    </row>
    <row r="765" spans="1:14" x14ac:dyDescent="0.3">
      <c r="A765" s="1">
        <v>39804</v>
      </c>
      <c r="B765">
        <v>60.9</v>
      </c>
      <c r="D765">
        <f t="shared" si="110"/>
        <v>1</v>
      </c>
      <c r="E765" s="1">
        <f t="shared" si="111"/>
        <v>39797</v>
      </c>
      <c r="F765" s="1">
        <f t="shared" si="112"/>
        <v>39796</v>
      </c>
      <c r="G765" s="1">
        <f t="shared" si="113"/>
        <v>39795</v>
      </c>
      <c r="H765" s="1">
        <f t="shared" si="114"/>
        <v>39794</v>
      </c>
      <c r="I765" s="2">
        <f t="shared" si="115"/>
        <v>62.575000000000003</v>
      </c>
      <c r="K765" s="2">
        <f t="shared" si="116"/>
        <v>0</v>
      </c>
      <c r="L765" s="2">
        <f t="shared" si="117"/>
        <v>0</v>
      </c>
      <c r="M765" s="2">
        <f t="shared" si="118"/>
        <v>1</v>
      </c>
      <c r="N765">
        <f t="shared" si="119"/>
        <v>-2.7132662601986604</v>
      </c>
    </row>
    <row r="766" spans="1:14" x14ac:dyDescent="0.3">
      <c r="A766" s="1">
        <v>39805</v>
      </c>
      <c r="B766">
        <v>61.2</v>
      </c>
      <c r="D766">
        <f t="shared" si="110"/>
        <v>2</v>
      </c>
      <c r="E766" s="1">
        <f t="shared" si="111"/>
        <v>39798</v>
      </c>
      <c r="F766" s="1">
        <f t="shared" si="112"/>
        <v>39797</v>
      </c>
      <c r="G766" s="1">
        <f t="shared" si="113"/>
        <v>39796</v>
      </c>
      <c r="H766" s="1">
        <f t="shared" si="114"/>
        <v>39795</v>
      </c>
      <c r="I766" s="2">
        <f t="shared" si="115"/>
        <v>62.45</v>
      </c>
      <c r="K766" s="2">
        <f t="shared" si="116"/>
        <v>0</v>
      </c>
      <c r="L766" s="2">
        <f t="shared" si="117"/>
        <v>0</v>
      </c>
      <c r="M766" s="2">
        <f t="shared" si="118"/>
        <v>1</v>
      </c>
      <c r="N766">
        <f t="shared" si="119"/>
        <v>-2.0219047053306314</v>
      </c>
    </row>
    <row r="767" spans="1:14" x14ac:dyDescent="0.3">
      <c r="A767" s="1">
        <v>39806</v>
      </c>
      <c r="B767">
        <v>60.85</v>
      </c>
      <c r="D767">
        <f t="shared" si="110"/>
        <v>3</v>
      </c>
      <c r="E767" s="1">
        <f t="shared" si="111"/>
        <v>39799</v>
      </c>
      <c r="F767" s="1">
        <f t="shared" si="112"/>
        <v>39798</v>
      </c>
      <c r="G767" s="1">
        <f t="shared" si="113"/>
        <v>39797</v>
      </c>
      <c r="H767" s="1">
        <f t="shared" si="114"/>
        <v>39796</v>
      </c>
      <c r="I767" s="2">
        <f t="shared" si="115"/>
        <v>62.625</v>
      </c>
      <c r="K767" s="2">
        <f t="shared" si="116"/>
        <v>0</v>
      </c>
      <c r="L767" s="2">
        <f t="shared" si="117"/>
        <v>0</v>
      </c>
      <c r="M767" s="2">
        <f t="shared" si="118"/>
        <v>1</v>
      </c>
      <c r="N767">
        <f t="shared" si="119"/>
        <v>-2.8752739971492662</v>
      </c>
    </row>
    <row r="768" spans="1:14" x14ac:dyDescent="0.3">
      <c r="A768" s="1">
        <v>39808</v>
      </c>
      <c r="B768">
        <v>58.95</v>
      </c>
      <c r="D768">
        <f t="shared" si="110"/>
        <v>5</v>
      </c>
      <c r="E768" s="1">
        <f t="shared" si="111"/>
        <v>39801</v>
      </c>
      <c r="F768" s="1">
        <f t="shared" si="112"/>
        <v>39800</v>
      </c>
      <c r="G768" s="1">
        <f t="shared" si="113"/>
        <v>39799</v>
      </c>
      <c r="H768" s="1">
        <f t="shared" si="114"/>
        <v>39798</v>
      </c>
      <c r="I768" s="2">
        <f t="shared" si="115"/>
        <v>61.7</v>
      </c>
      <c r="K768" s="2">
        <f t="shared" si="116"/>
        <v>0</v>
      </c>
      <c r="L768" s="2">
        <f t="shared" si="117"/>
        <v>0</v>
      </c>
      <c r="M768" s="2">
        <f t="shared" si="118"/>
        <v>1</v>
      </c>
      <c r="N768">
        <f t="shared" si="119"/>
        <v>-4.5594303927962141</v>
      </c>
    </row>
    <row r="769" spans="1:14" x14ac:dyDescent="0.3">
      <c r="A769" s="1">
        <v>39811</v>
      </c>
      <c r="B769">
        <v>59.15</v>
      </c>
      <c r="D769">
        <f t="shared" si="110"/>
        <v>1</v>
      </c>
      <c r="E769" s="1">
        <f t="shared" si="111"/>
        <v>39804</v>
      </c>
      <c r="F769" s="1">
        <f t="shared" si="112"/>
        <v>39803</v>
      </c>
      <c r="G769" s="1">
        <f t="shared" si="113"/>
        <v>39802</v>
      </c>
      <c r="H769" s="1">
        <f t="shared" si="114"/>
        <v>39801</v>
      </c>
      <c r="I769" s="2">
        <f t="shared" si="115"/>
        <v>60.9</v>
      </c>
      <c r="K769" s="2">
        <f t="shared" si="116"/>
        <v>0</v>
      </c>
      <c r="L769" s="2">
        <f t="shared" si="117"/>
        <v>0</v>
      </c>
      <c r="M769" s="2">
        <f t="shared" si="118"/>
        <v>1</v>
      </c>
      <c r="N769">
        <f t="shared" si="119"/>
        <v>-2.9156584291455578</v>
      </c>
    </row>
    <row r="770" spans="1:14" x14ac:dyDescent="0.3">
      <c r="A770" s="1">
        <v>39812</v>
      </c>
      <c r="B770">
        <v>59.725000000000001</v>
      </c>
      <c r="D770">
        <f t="shared" si="110"/>
        <v>2</v>
      </c>
      <c r="E770" s="1">
        <f t="shared" si="111"/>
        <v>39805</v>
      </c>
      <c r="F770" s="1">
        <f t="shared" si="112"/>
        <v>39804</v>
      </c>
      <c r="G770" s="1">
        <f t="shared" si="113"/>
        <v>39803</v>
      </c>
      <c r="H770" s="1">
        <f t="shared" si="114"/>
        <v>39802</v>
      </c>
      <c r="I770" s="2">
        <f t="shared" si="115"/>
        <v>61.2</v>
      </c>
      <c r="K770" s="2">
        <f t="shared" si="116"/>
        <v>0</v>
      </c>
      <c r="L770" s="2">
        <f t="shared" si="117"/>
        <v>0</v>
      </c>
      <c r="M770" s="2">
        <f t="shared" si="118"/>
        <v>1</v>
      </c>
      <c r="N770">
        <f t="shared" si="119"/>
        <v>-2.4396496306407189</v>
      </c>
    </row>
    <row r="771" spans="1:14" x14ac:dyDescent="0.3">
      <c r="A771" s="1">
        <v>39813</v>
      </c>
      <c r="B771">
        <v>60.875</v>
      </c>
      <c r="D771">
        <f t="shared" ref="D771:D834" si="120">WEEKDAY(A771,2)</f>
        <v>3</v>
      </c>
      <c r="E771" s="1">
        <f t="shared" si="111"/>
        <v>39806</v>
      </c>
      <c r="F771" s="1">
        <f t="shared" si="112"/>
        <v>39805</v>
      </c>
      <c r="G771" s="1">
        <f t="shared" si="113"/>
        <v>39804</v>
      </c>
      <c r="H771" s="1">
        <f t="shared" si="114"/>
        <v>39803</v>
      </c>
      <c r="I771" s="2">
        <f t="shared" si="115"/>
        <v>60.85</v>
      </c>
      <c r="K771" s="2">
        <f t="shared" si="116"/>
        <v>0</v>
      </c>
      <c r="L771" s="2">
        <f t="shared" si="117"/>
        <v>0</v>
      </c>
      <c r="M771" s="2">
        <f t="shared" si="118"/>
        <v>1</v>
      </c>
      <c r="N771">
        <f t="shared" si="119"/>
        <v>4.107619692176924E-2</v>
      </c>
    </row>
    <row r="772" spans="1:14" x14ac:dyDescent="0.3">
      <c r="A772" s="1">
        <v>39815</v>
      </c>
      <c r="B772">
        <v>63.85</v>
      </c>
      <c r="D772">
        <f t="shared" si="120"/>
        <v>5</v>
      </c>
      <c r="E772" s="1">
        <f t="shared" si="111"/>
        <v>39808</v>
      </c>
      <c r="F772" s="1">
        <f t="shared" si="112"/>
        <v>39807</v>
      </c>
      <c r="G772" s="1">
        <f t="shared" si="113"/>
        <v>39806</v>
      </c>
      <c r="H772" s="1">
        <f t="shared" si="114"/>
        <v>39805</v>
      </c>
      <c r="I772" s="2">
        <f t="shared" si="115"/>
        <v>58.95</v>
      </c>
      <c r="K772" s="2">
        <f t="shared" si="116"/>
        <v>0</v>
      </c>
      <c r="L772" s="2">
        <f t="shared" si="117"/>
        <v>0</v>
      </c>
      <c r="M772" s="2">
        <f t="shared" si="118"/>
        <v>1</v>
      </c>
      <c r="N772">
        <f t="shared" si="119"/>
        <v>7.9846955495168332</v>
      </c>
    </row>
    <row r="773" spans="1:14" x14ac:dyDescent="0.3">
      <c r="A773" s="1">
        <v>39818</v>
      </c>
      <c r="B773">
        <v>62.674999999999997</v>
      </c>
      <c r="D773">
        <f t="shared" si="120"/>
        <v>1</v>
      </c>
      <c r="E773" s="1">
        <f t="shared" si="111"/>
        <v>39811</v>
      </c>
      <c r="F773" s="1">
        <f t="shared" si="112"/>
        <v>39810</v>
      </c>
      <c r="G773" s="1">
        <f t="shared" si="113"/>
        <v>39809</v>
      </c>
      <c r="H773" s="1">
        <f t="shared" si="114"/>
        <v>39808</v>
      </c>
      <c r="I773" s="2">
        <f t="shared" si="115"/>
        <v>59.15</v>
      </c>
      <c r="K773" s="2">
        <f t="shared" si="116"/>
        <v>0</v>
      </c>
      <c r="L773" s="2">
        <f t="shared" si="117"/>
        <v>0</v>
      </c>
      <c r="M773" s="2">
        <f t="shared" si="118"/>
        <v>1</v>
      </c>
      <c r="N773">
        <f t="shared" si="119"/>
        <v>5.7886053619961215</v>
      </c>
    </row>
    <row r="774" spans="1:14" x14ac:dyDescent="0.3">
      <c r="A774" s="1">
        <v>39819</v>
      </c>
      <c r="B774">
        <v>63.95</v>
      </c>
      <c r="D774">
        <f t="shared" si="120"/>
        <v>2</v>
      </c>
      <c r="E774" s="1">
        <f t="shared" si="111"/>
        <v>39812</v>
      </c>
      <c r="F774" s="1">
        <f t="shared" si="112"/>
        <v>39811</v>
      </c>
      <c r="G774" s="1">
        <f t="shared" si="113"/>
        <v>39810</v>
      </c>
      <c r="H774" s="1">
        <f t="shared" si="114"/>
        <v>39809</v>
      </c>
      <c r="I774" s="2">
        <f t="shared" si="115"/>
        <v>59.725000000000001</v>
      </c>
      <c r="K774" s="2">
        <f t="shared" si="116"/>
        <v>0</v>
      </c>
      <c r="L774" s="2">
        <f t="shared" si="117"/>
        <v>0</v>
      </c>
      <c r="M774" s="2">
        <f t="shared" si="118"/>
        <v>1</v>
      </c>
      <c r="N774">
        <f t="shared" si="119"/>
        <v>6.8350834812978505</v>
      </c>
    </row>
    <row r="775" spans="1:14" x14ac:dyDescent="0.3">
      <c r="A775" s="1">
        <v>39820</v>
      </c>
      <c r="B775">
        <v>63.55</v>
      </c>
      <c r="D775">
        <f t="shared" si="120"/>
        <v>3</v>
      </c>
      <c r="E775" s="1">
        <f t="shared" si="111"/>
        <v>39813</v>
      </c>
      <c r="F775" s="1">
        <f t="shared" si="112"/>
        <v>39812</v>
      </c>
      <c r="G775" s="1">
        <f t="shared" si="113"/>
        <v>39811</v>
      </c>
      <c r="H775" s="1">
        <f t="shared" si="114"/>
        <v>39810</v>
      </c>
      <c r="I775" s="2">
        <f t="shared" si="115"/>
        <v>60.875</v>
      </c>
      <c r="K775" s="2">
        <f t="shared" si="116"/>
        <v>0</v>
      </c>
      <c r="L775" s="2">
        <f t="shared" si="117"/>
        <v>0</v>
      </c>
      <c r="M775" s="2">
        <f t="shared" si="118"/>
        <v>1</v>
      </c>
      <c r="N775">
        <f t="shared" si="119"/>
        <v>4.3004416232709062</v>
      </c>
    </row>
    <row r="776" spans="1:14" x14ac:dyDescent="0.3">
      <c r="A776" s="1">
        <v>39821</v>
      </c>
      <c r="B776">
        <v>62.424999999999997</v>
      </c>
      <c r="D776">
        <f t="shared" si="120"/>
        <v>4</v>
      </c>
      <c r="E776" s="1">
        <f t="shared" ref="E776:E839" si="121">A776-7</f>
        <v>39814</v>
      </c>
      <c r="F776" s="1">
        <f t="shared" ref="F776:F839" si="122">E776-1</f>
        <v>39813</v>
      </c>
      <c r="G776" s="1">
        <f t="shared" ref="G776:G839" si="123">E776-2</f>
        <v>39812</v>
      </c>
      <c r="H776" s="1">
        <f t="shared" ref="H776:H839" si="124">E776-3</f>
        <v>39811</v>
      </c>
      <c r="I776" s="2">
        <f t="shared" si="115"/>
        <v>60.875</v>
      </c>
      <c r="K776" s="2">
        <f t="shared" si="116"/>
        <v>0</v>
      </c>
      <c r="L776" s="2">
        <f t="shared" si="117"/>
        <v>0</v>
      </c>
      <c r="M776" s="2">
        <f t="shared" si="118"/>
        <v>1</v>
      </c>
      <c r="N776">
        <f t="shared" si="119"/>
        <v>2.5143254763082923</v>
      </c>
    </row>
    <row r="777" spans="1:14" x14ac:dyDescent="0.3">
      <c r="A777" s="1">
        <v>39822</v>
      </c>
      <c r="B777">
        <v>62.45</v>
      </c>
      <c r="D777">
        <f t="shared" si="120"/>
        <v>5</v>
      </c>
      <c r="E777" s="1">
        <f t="shared" si="121"/>
        <v>39815</v>
      </c>
      <c r="F777" s="1">
        <f t="shared" si="122"/>
        <v>39814</v>
      </c>
      <c r="G777" s="1">
        <f t="shared" si="123"/>
        <v>39813</v>
      </c>
      <c r="H777" s="1">
        <f t="shared" si="124"/>
        <v>39812</v>
      </c>
      <c r="I777" s="2">
        <f t="shared" ref="I777:I840" si="125">IF(SUMIFS($B$2:$B$3569,$A$2:$A$3569,"="&amp;E777)=0,IF(SUMIFS($B$2:$B$3569,$A$2:$A$3569,"="&amp;F777)=0,IF(SUMIFS($B$2:$B$3569,$A$2:$A$3569,"="&amp;G777)=0,SUMIFS($B$2:$B$3569,$A$2:$A$3569,"="&amp;H777),SUMIFS($B$2:$B$3569,$A$2:$A$3569,"="&amp;G777)),SUMIFS($B$2:$B$3569,$A$2:$A$3569,"="&amp;F777)),SUMIFS($B$2:$B$3569,$A$2:$A$3569,"="&amp;E777))</f>
        <v>63.85</v>
      </c>
      <c r="K777" s="2">
        <f t="shared" ref="K777:K840" si="126">SUMIFS($J$2:$J$3569,$A$2:$A$3569,"&gt;"&amp;E777,$A$2:$A$3569,"&lt;="&amp;A777)</f>
        <v>0</v>
      </c>
      <c r="L777" s="2">
        <f t="shared" ref="L777:L840" si="127">IF(K777&lt;&gt;0,LOOKUP(K777,C771:C777,B771:B777),0)</f>
        <v>0</v>
      </c>
      <c r="M777" s="2">
        <f t="shared" ref="M777:M840" si="128">IF(K777&lt;&gt;0,L777/K777,1)</f>
        <v>1</v>
      </c>
      <c r="N777">
        <f t="shared" ref="N777:N840" si="129">LN(B777*M777/I777)*100</f>
        <v>-2.2170345906961595</v>
      </c>
    </row>
    <row r="778" spans="1:14" x14ac:dyDescent="0.3">
      <c r="A778" s="1">
        <v>39825</v>
      </c>
      <c r="B778">
        <v>61.475000000000001</v>
      </c>
      <c r="D778">
        <f t="shared" si="120"/>
        <v>1</v>
      </c>
      <c r="E778" s="1">
        <f t="shared" si="121"/>
        <v>39818</v>
      </c>
      <c r="F778" s="1">
        <f t="shared" si="122"/>
        <v>39817</v>
      </c>
      <c r="G778" s="1">
        <f t="shared" si="123"/>
        <v>39816</v>
      </c>
      <c r="H778" s="1">
        <f t="shared" si="124"/>
        <v>39815</v>
      </c>
      <c r="I778" s="2">
        <f t="shared" si="125"/>
        <v>62.674999999999997</v>
      </c>
      <c r="K778" s="2">
        <f t="shared" si="126"/>
        <v>0</v>
      </c>
      <c r="L778" s="2">
        <f t="shared" si="127"/>
        <v>0</v>
      </c>
      <c r="M778" s="2">
        <f t="shared" si="128"/>
        <v>1</v>
      </c>
      <c r="N778">
        <f t="shared" si="129"/>
        <v>-1.9332055942100741</v>
      </c>
    </row>
    <row r="779" spans="1:14" x14ac:dyDescent="0.3">
      <c r="A779" s="1">
        <v>39826</v>
      </c>
      <c r="B779">
        <v>61.45</v>
      </c>
      <c r="D779">
        <f t="shared" si="120"/>
        <v>2</v>
      </c>
      <c r="E779" s="1">
        <f t="shared" si="121"/>
        <v>39819</v>
      </c>
      <c r="F779" s="1">
        <f t="shared" si="122"/>
        <v>39818</v>
      </c>
      <c r="G779" s="1">
        <f t="shared" si="123"/>
        <v>39817</v>
      </c>
      <c r="H779" s="1">
        <f t="shared" si="124"/>
        <v>39816</v>
      </c>
      <c r="I779" s="2">
        <f t="shared" si="125"/>
        <v>63.95</v>
      </c>
      <c r="K779" s="2">
        <f t="shared" si="126"/>
        <v>0</v>
      </c>
      <c r="L779" s="2">
        <f t="shared" si="127"/>
        <v>0</v>
      </c>
      <c r="M779" s="2">
        <f t="shared" si="128"/>
        <v>1</v>
      </c>
      <c r="N779">
        <f t="shared" si="129"/>
        <v>-3.987769201280785</v>
      </c>
    </row>
    <row r="780" spans="1:14" x14ac:dyDescent="0.3">
      <c r="A780" s="1">
        <v>39827</v>
      </c>
      <c r="B780">
        <v>59.924999999999997</v>
      </c>
      <c r="D780">
        <f t="shared" si="120"/>
        <v>3</v>
      </c>
      <c r="E780" s="1">
        <f t="shared" si="121"/>
        <v>39820</v>
      </c>
      <c r="F780" s="1">
        <f t="shared" si="122"/>
        <v>39819</v>
      </c>
      <c r="G780" s="1">
        <f t="shared" si="123"/>
        <v>39818</v>
      </c>
      <c r="H780" s="1">
        <f t="shared" si="124"/>
        <v>39817</v>
      </c>
      <c r="I780" s="2">
        <f t="shared" si="125"/>
        <v>63.55</v>
      </c>
      <c r="K780" s="2">
        <f t="shared" si="126"/>
        <v>0</v>
      </c>
      <c r="L780" s="2">
        <f t="shared" si="127"/>
        <v>0</v>
      </c>
      <c r="M780" s="2">
        <f t="shared" si="128"/>
        <v>1</v>
      </c>
      <c r="N780">
        <f t="shared" si="129"/>
        <v>-5.8733217315014974</v>
      </c>
    </row>
    <row r="781" spans="1:14" x14ac:dyDescent="0.3">
      <c r="A781" s="1">
        <v>39828</v>
      </c>
      <c r="B781">
        <v>59.825000000000003</v>
      </c>
      <c r="D781">
        <f t="shared" si="120"/>
        <v>4</v>
      </c>
      <c r="E781" s="1">
        <f t="shared" si="121"/>
        <v>39821</v>
      </c>
      <c r="F781" s="1">
        <f t="shared" si="122"/>
        <v>39820</v>
      </c>
      <c r="G781" s="1">
        <f t="shared" si="123"/>
        <v>39819</v>
      </c>
      <c r="H781" s="1">
        <f t="shared" si="124"/>
        <v>39818</v>
      </c>
      <c r="I781" s="2">
        <f t="shared" si="125"/>
        <v>62.424999999999997</v>
      </c>
      <c r="K781" s="2">
        <f t="shared" si="126"/>
        <v>0</v>
      </c>
      <c r="L781" s="2">
        <f t="shared" si="127"/>
        <v>0</v>
      </c>
      <c r="M781" s="2">
        <f t="shared" si="128"/>
        <v>1</v>
      </c>
      <c r="N781">
        <f t="shared" si="129"/>
        <v>-4.2542202371399815</v>
      </c>
    </row>
    <row r="782" spans="1:14" x14ac:dyDescent="0.3">
      <c r="A782" s="1">
        <v>39829</v>
      </c>
      <c r="B782">
        <v>59.95</v>
      </c>
      <c r="D782">
        <f t="shared" si="120"/>
        <v>5</v>
      </c>
      <c r="E782" s="1">
        <f t="shared" si="121"/>
        <v>39822</v>
      </c>
      <c r="F782" s="1">
        <f t="shared" si="122"/>
        <v>39821</v>
      </c>
      <c r="G782" s="1">
        <f t="shared" si="123"/>
        <v>39820</v>
      </c>
      <c r="H782" s="1">
        <f t="shared" si="124"/>
        <v>39819</v>
      </c>
      <c r="I782" s="2">
        <f t="shared" si="125"/>
        <v>62.45</v>
      </c>
      <c r="K782" s="2">
        <f t="shared" si="126"/>
        <v>0</v>
      </c>
      <c r="L782" s="2">
        <f t="shared" si="127"/>
        <v>0</v>
      </c>
      <c r="M782" s="2">
        <f t="shared" si="128"/>
        <v>1</v>
      </c>
      <c r="N782">
        <f t="shared" si="129"/>
        <v>-4.0855355098063377</v>
      </c>
    </row>
    <row r="783" spans="1:14" x14ac:dyDescent="0.3">
      <c r="A783" s="1">
        <v>39833</v>
      </c>
      <c r="B783">
        <v>59.725000000000001</v>
      </c>
      <c r="D783">
        <f t="shared" si="120"/>
        <v>2</v>
      </c>
      <c r="E783" s="1">
        <f t="shared" si="121"/>
        <v>39826</v>
      </c>
      <c r="F783" s="1">
        <f t="shared" si="122"/>
        <v>39825</v>
      </c>
      <c r="G783" s="1">
        <f t="shared" si="123"/>
        <v>39824</v>
      </c>
      <c r="H783" s="1">
        <f t="shared" si="124"/>
        <v>39823</v>
      </c>
      <c r="I783" s="2">
        <f t="shared" si="125"/>
        <v>61.45</v>
      </c>
      <c r="K783" s="2">
        <f t="shared" si="126"/>
        <v>0</v>
      </c>
      <c r="L783" s="2">
        <f t="shared" si="127"/>
        <v>0</v>
      </c>
      <c r="M783" s="2">
        <f t="shared" si="128"/>
        <v>1</v>
      </c>
      <c r="N783">
        <f t="shared" si="129"/>
        <v>-2.8473142800170592</v>
      </c>
    </row>
    <row r="784" spans="1:14" x14ac:dyDescent="0.3">
      <c r="A784" s="1">
        <v>39834</v>
      </c>
      <c r="B784">
        <v>59.325000000000003</v>
      </c>
      <c r="D784">
        <f t="shared" si="120"/>
        <v>3</v>
      </c>
      <c r="E784" s="1">
        <f t="shared" si="121"/>
        <v>39827</v>
      </c>
      <c r="F784" s="1">
        <f t="shared" si="122"/>
        <v>39826</v>
      </c>
      <c r="G784" s="1">
        <f t="shared" si="123"/>
        <v>39825</v>
      </c>
      <c r="H784" s="1">
        <f t="shared" si="124"/>
        <v>39824</v>
      </c>
      <c r="I784" s="2">
        <f t="shared" si="125"/>
        <v>59.924999999999997</v>
      </c>
      <c r="K784" s="2">
        <f t="shared" si="126"/>
        <v>0</v>
      </c>
      <c r="L784" s="2">
        <f t="shared" si="127"/>
        <v>0</v>
      </c>
      <c r="M784" s="2">
        <f t="shared" si="128"/>
        <v>1</v>
      </c>
      <c r="N784">
        <f t="shared" si="129"/>
        <v>-1.0062977998620728</v>
      </c>
    </row>
    <row r="785" spans="1:14" x14ac:dyDescent="0.3">
      <c r="A785" s="1">
        <v>39835</v>
      </c>
      <c r="B785">
        <v>59.65</v>
      </c>
      <c r="D785">
        <f t="shared" si="120"/>
        <v>4</v>
      </c>
      <c r="E785" s="1">
        <f t="shared" si="121"/>
        <v>39828</v>
      </c>
      <c r="F785" s="1">
        <f t="shared" si="122"/>
        <v>39827</v>
      </c>
      <c r="G785" s="1">
        <f t="shared" si="123"/>
        <v>39826</v>
      </c>
      <c r="H785" s="1">
        <f t="shared" si="124"/>
        <v>39825</v>
      </c>
      <c r="I785" s="2">
        <f t="shared" si="125"/>
        <v>59.825000000000003</v>
      </c>
      <c r="K785" s="2">
        <f t="shared" si="126"/>
        <v>0</v>
      </c>
      <c r="L785" s="2">
        <f t="shared" si="127"/>
        <v>0</v>
      </c>
      <c r="M785" s="2">
        <f t="shared" si="128"/>
        <v>1</v>
      </c>
      <c r="N785">
        <f t="shared" si="129"/>
        <v>-0.2929485250511934</v>
      </c>
    </row>
    <row r="786" spans="1:14" x14ac:dyDescent="0.3">
      <c r="A786" s="1">
        <v>39836</v>
      </c>
      <c r="B786">
        <v>58.924999999999997</v>
      </c>
      <c r="D786">
        <f t="shared" si="120"/>
        <v>5</v>
      </c>
      <c r="E786" s="1">
        <f t="shared" si="121"/>
        <v>39829</v>
      </c>
      <c r="F786" s="1">
        <f t="shared" si="122"/>
        <v>39828</v>
      </c>
      <c r="G786" s="1">
        <f t="shared" si="123"/>
        <v>39827</v>
      </c>
      <c r="H786" s="1">
        <f t="shared" si="124"/>
        <v>39826</v>
      </c>
      <c r="I786" s="2">
        <f t="shared" si="125"/>
        <v>59.95</v>
      </c>
      <c r="K786" s="2">
        <f t="shared" si="126"/>
        <v>0</v>
      </c>
      <c r="L786" s="2">
        <f t="shared" si="127"/>
        <v>0</v>
      </c>
      <c r="M786" s="2">
        <f t="shared" si="128"/>
        <v>1</v>
      </c>
      <c r="N786">
        <f t="shared" si="129"/>
        <v>-1.7245432651328478</v>
      </c>
    </row>
    <row r="787" spans="1:14" x14ac:dyDescent="0.3">
      <c r="A787" s="1">
        <v>39839</v>
      </c>
      <c r="B787">
        <v>58</v>
      </c>
      <c r="D787">
        <f t="shared" si="120"/>
        <v>1</v>
      </c>
      <c r="E787" s="1">
        <f t="shared" si="121"/>
        <v>39832</v>
      </c>
      <c r="F787" s="1">
        <f t="shared" si="122"/>
        <v>39831</v>
      </c>
      <c r="G787" s="1">
        <f t="shared" si="123"/>
        <v>39830</v>
      </c>
      <c r="H787" s="1">
        <f t="shared" si="124"/>
        <v>39829</v>
      </c>
      <c r="I787" s="2">
        <f t="shared" si="125"/>
        <v>59.95</v>
      </c>
      <c r="K787" s="2">
        <f t="shared" si="126"/>
        <v>0</v>
      </c>
      <c r="L787" s="2">
        <f t="shared" si="127"/>
        <v>0</v>
      </c>
      <c r="M787" s="2">
        <f t="shared" si="128"/>
        <v>1</v>
      </c>
      <c r="N787">
        <f t="shared" si="129"/>
        <v>-3.3067870927103935</v>
      </c>
    </row>
    <row r="788" spans="1:14" x14ac:dyDescent="0.3">
      <c r="A788" s="1">
        <v>39840</v>
      </c>
      <c r="B788">
        <v>55.75</v>
      </c>
      <c r="D788">
        <f t="shared" si="120"/>
        <v>2</v>
      </c>
      <c r="E788" s="1">
        <f t="shared" si="121"/>
        <v>39833</v>
      </c>
      <c r="F788" s="1">
        <f t="shared" si="122"/>
        <v>39832</v>
      </c>
      <c r="G788" s="1">
        <f t="shared" si="123"/>
        <v>39831</v>
      </c>
      <c r="H788" s="1">
        <f t="shared" si="124"/>
        <v>39830</v>
      </c>
      <c r="I788" s="2">
        <f t="shared" si="125"/>
        <v>59.725000000000001</v>
      </c>
      <c r="K788" s="2">
        <f t="shared" si="126"/>
        <v>0</v>
      </c>
      <c r="L788" s="2">
        <f t="shared" si="127"/>
        <v>0</v>
      </c>
      <c r="M788" s="2">
        <f t="shared" si="128"/>
        <v>1</v>
      </c>
      <c r="N788">
        <f t="shared" si="129"/>
        <v>-6.8873282871645154</v>
      </c>
    </row>
    <row r="789" spans="1:14" x14ac:dyDescent="0.3">
      <c r="A789" s="1">
        <v>39841</v>
      </c>
      <c r="B789">
        <v>56.725000000000001</v>
      </c>
      <c r="D789">
        <f t="shared" si="120"/>
        <v>3</v>
      </c>
      <c r="E789" s="1">
        <f t="shared" si="121"/>
        <v>39834</v>
      </c>
      <c r="F789" s="1">
        <f t="shared" si="122"/>
        <v>39833</v>
      </c>
      <c r="G789" s="1">
        <f t="shared" si="123"/>
        <v>39832</v>
      </c>
      <c r="H789" s="1">
        <f t="shared" si="124"/>
        <v>39831</v>
      </c>
      <c r="I789" s="2">
        <f t="shared" si="125"/>
        <v>59.325000000000003</v>
      </c>
      <c r="K789" s="2">
        <f t="shared" si="126"/>
        <v>0</v>
      </c>
      <c r="L789" s="2">
        <f t="shared" si="127"/>
        <v>0</v>
      </c>
      <c r="M789" s="2">
        <f t="shared" si="128"/>
        <v>1</v>
      </c>
      <c r="N789">
        <f t="shared" si="129"/>
        <v>-4.4815771655921859</v>
      </c>
    </row>
    <row r="790" spans="1:14" x14ac:dyDescent="0.3">
      <c r="A790" s="1">
        <v>39842</v>
      </c>
      <c r="B790">
        <v>57</v>
      </c>
      <c r="D790">
        <f t="shared" si="120"/>
        <v>4</v>
      </c>
      <c r="E790" s="1">
        <f t="shared" si="121"/>
        <v>39835</v>
      </c>
      <c r="F790" s="1">
        <f t="shared" si="122"/>
        <v>39834</v>
      </c>
      <c r="G790" s="1">
        <f t="shared" si="123"/>
        <v>39833</v>
      </c>
      <c r="H790" s="1">
        <f t="shared" si="124"/>
        <v>39832</v>
      </c>
      <c r="I790" s="2">
        <f t="shared" si="125"/>
        <v>59.65</v>
      </c>
      <c r="K790" s="2">
        <f t="shared" si="126"/>
        <v>0</v>
      </c>
      <c r="L790" s="2">
        <f t="shared" si="127"/>
        <v>0</v>
      </c>
      <c r="M790" s="2">
        <f t="shared" si="128"/>
        <v>1</v>
      </c>
      <c r="N790">
        <f t="shared" si="129"/>
        <v>-4.5442880709374984</v>
      </c>
    </row>
    <row r="791" spans="1:14" x14ac:dyDescent="0.3">
      <c r="A791" s="1">
        <v>39843</v>
      </c>
      <c r="B791">
        <v>58.55</v>
      </c>
      <c r="D791">
        <f t="shared" si="120"/>
        <v>5</v>
      </c>
      <c r="E791" s="1">
        <f t="shared" si="121"/>
        <v>39836</v>
      </c>
      <c r="F791" s="1">
        <f t="shared" si="122"/>
        <v>39835</v>
      </c>
      <c r="G791" s="1">
        <f t="shared" si="123"/>
        <v>39834</v>
      </c>
      <c r="H791" s="1">
        <f t="shared" si="124"/>
        <v>39833</v>
      </c>
      <c r="I791" s="2">
        <f t="shared" si="125"/>
        <v>58.924999999999997</v>
      </c>
      <c r="K791" s="2">
        <f t="shared" si="126"/>
        <v>0</v>
      </c>
      <c r="L791" s="2">
        <f t="shared" si="127"/>
        <v>0</v>
      </c>
      <c r="M791" s="2">
        <f t="shared" si="128"/>
        <v>1</v>
      </c>
      <c r="N791">
        <f t="shared" si="129"/>
        <v>-0.6384358778468513</v>
      </c>
    </row>
    <row r="792" spans="1:14" x14ac:dyDescent="0.3">
      <c r="A792" s="1">
        <v>39846</v>
      </c>
      <c r="B792">
        <v>57.95</v>
      </c>
      <c r="D792">
        <f t="shared" si="120"/>
        <v>1</v>
      </c>
      <c r="E792" s="1">
        <f t="shared" si="121"/>
        <v>39839</v>
      </c>
      <c r="F792" s="1">
        <f t="shared" si="122"/>
        <v>39838</v>
      </c>
      <c r="G792" s="1">
        <f t="shared" si="123"/>
        <v>39837</v>
      </c>
      <c r="H792" s="1">
        <f t="shared" si="124"/>
        <v>39836</v>
      </c>
      <c r="I792" s="2">
        <f t="shared" si="125"/>
        <v>58</v>
      </c>
      <c r="K792" s="2">
        <f t="shared" si="126"/>
        <v>0</v>
      </c>
      <c r="L792" s="2">
        <f t="shared" si="127"/>
        <v>0</v>
      </c>
      <c r="M792" s="2">
        <f t="shared" si="128"/>
        <v>1</v>
      </c>
      <c r="N792">
        <f t="shared" si="129"/>
        <v>-8.6244076065859529E-2</v>
      </c>
    </row>
    <row r="793" spans="1:14" x14ac:dyDescent="0.3">
      <c r="A793" s="1">
        <v>39847</v>
      </c>
      <c r="B793">
        <v>57.6</v>
      </c>
      <c r="D793">
        <f t="shared" si="120"/>
        <v>2</v>
      </c>
      <c r="E793" s="1">
        <f t="shared" si="121"/>
        <v>39840</v>
      </c>
      <c r="F793" s="1">
        <f t="shared" si="122"/>
        <v>39839</v>
      </c>
      <c r="G793" s="1">
        <f t="shared" si="123"/>
        <v>39838</v>
      </c>
      <c r="H793" s="1">
        <f t="shared" si="124"/>
        <v>39837</v>
      </c>
      <c r="I793" s="2">
        <f t="shared" si="125"/>
        <v>55.75</v>
      </c>
      <c r="K793" s="2">
        <f t="shared" si="126"/>
        <v>0</v>
      </c>
      <c r="L793" s="2">
        <f t="shared" si="127"/>
        <v>0</v>
      </c>
      <c r="M793" s="2">
        <f t="shared" si="128"/>
        <v>1</v>
      </c>
      <c r="N793">
        <f t="shared" si="129"/>
        <v>3.2645157361617465</v>
      </c>
    </row>
    <row r="794" spans="1:14" x14ac:dyDescent="0.3">
      <c r="A794" s="1">
        <v>39848</v>
      </c>
      <c r="B794">
        <v>57.225000000000001</v>
      </c>
      <c r="D794">
        <f t="shared" si="120"/>
        <v>3</v>
      </c>
      <c r="E794" s="1">
        <f t="shared" si="121"/>
        <v>39841</v>
      </c>
      <c r="F794" s="1">
        <f t="shared" si="122"/>
        <v>39840</v>
      </c>
      <c r="G794" s="1">
        <f t="shared" si="123"/>
        <v>39839</v>
      </c>
      <c r="H794" s="1">
        <f t="shared" si="124"/>
        <v>39838</v>
      </c>
      <c r="I794" s="2">
        <f t="shared" si="125"/>
        <v>56.725000000000001</v>
      </c>
      <c r="K794" s="2">
        <f t="shared" si="126"/>
        <v>0</v>
      </c>
      <c r="L794" s="2">
        <f t="shared" si="127"/>
        <v>0</v>
      </c>
      <c r="M794" s="2">
        <f t="shared" si="128"/>
        <v>1</v>
      </c>
      <c r="N794">
        <f t="shared" si="129"/>
        <v>0.87758351727250683</v>
      </c>
    </row>
    <row r="795" spans="1:14" x14ac:dyDescent="0.3">
      <c r="A795" s="1">
        <v>39849</v>
      </c>
      <c r="B795">
        <v>56.5</v>
      </c>
      <c r="D795">
        <f t="shared" si="120"/>
        <v>4</v>
      </c>
      <c r="E795" s="1">
        <f t="shared" si="121"/>
        <v>39842</v>
      </c>
      <c r="F795" s="1">
        <f t="shared" si="122"/>
        <v>39841</v>
      </c>
      <c r="G795" s="1">
        <f t="shared" si="123"/>
        <v>39840</v>
      </c>
      <c r="H795" s="1">
        <f t="shared" si="124"/>
        <v>39839</v>
      </c>
      <c r="I795" s="2">
        <f t="shared" si="125"/>
        <v>57</v>
      </c>
      <c r="K795" s="2">
        <f t="shared" si="126"/>
        <v>0</v>
      </c>
      <c r="L795" s="2">
        <f t="shared" si="127"/>
        <v>0</v>
      </c>
      <c r="M795" s="2">
        <f t="shared" si="128"/>
        <v>1</v>
      </c>
      <c r="N795">
        <f t="shared" si="129"/>
        <v>-0.88106296821549202</v>
      </c>
    </row>
    <row r="796" spans="1:14" x14ac:dyDescent="0.3">
      <c r="A796" s="1">
        <v>39850</v>
      </c>
      <c r="B796">
        <v>56.35</v>
      </c>
      <c r="D796">
        <f t="shared" si="120"/>
        <v>5</v>
      </c>
      <c r="E796" s="1">
        <f t="shared" si="121"/>
        <v>39843</v>
      </c>
      <c r="F796" s="1">
        <f t="shared" si="122"/>
        <v>39842</v>
      </c>
      <c r="G796" s="1">
        <f t="shared" si="123"/>
        <v>39841</v>
      </c>
      <c r="H796" s="1">
        <f t="shared" si="124"/>
        <v>39840</v>
      </c>
      <c r="I796" s="2">
        <f t="shared" si="125"/>
        <v>58.55</v>
      </c>
      <c r="K796" s="2">
        <f t="shared" si="126"/>
        <v>0</v>
      </c>
      <c r="L796" s="2">
        <f t="shared" si="127"/>
        <v>0</v>
      </c>
      <c r="M796" s="2">
        <f t="shared" si="128"/>
        <v>1</v>
      </c>
      <c r="N796">
        <f t="shared" si="129"/>
        <v>-3.829884955794093</v>
      </c>
    </row>
    <row r="797" spans="1:14" x14ac:dyDescent="0.3">
      <c r="A797" s="1">
        <v>39853</v>
      </c>
      <c r="B797">
        <v>56.05</v>
      </c>
      <c r="C797">
        <v>60.075000000000003</v>
      </c>
      <c r="D797">
        <f t="shared" si="120"/>
        <v>1</v>
      </c>
      <c r="E797" s="1">
        <f t="shared" si="121"/>
        <v>39846</v>
      </c>
      <c r="F797" s="1">
        <f t="shared" si="122"/>
        <v>39845</v>
      </c>
      <c r="G797" s="1">
        <f t="shared" si="123"/>
        <v>39844</v>
      </c>
      <c r="H797" s="1">
        <f t="shared" si="124"/>
        <v>39843</v>
      </c>
      <c r="I797" s="2">
        <f t="shared" si="125"/>
        <v>57.95</v>
      </c>
      <c r="K797" s="2">
        <f t="shared" si="126"/>
        <v>0</v>
      </c>
      <c r="L797" s="2">
        <f t="shared" si="127"/>
        <v>0</v>
      </c>
      <c r="M797" s="2">
        <f t="shared" si="128"/>
        <v>1</v>
      </c>
      <c r="N797">
        <f t="shared" si="129"/>
        <v>-3.3336420267591946</v>
      </c>
    </row>
    <row r="798" spans="1:14" x14ac:dyDescent="0.3">
      <c r="A798" s="1">
        <v>39854</v>
      </c>
      <c r="B798">
        <v>62.3</v>
      </c>
      <c r="D798">
        <f t="shared" si="120"/>
        <v>2</v>
      </c>
      <c r="E798" s="1">
        <f t="shared" si="121"/>
        <v>39847</v>
      </c>
      <c r="F798" s="1">
        <f t="shared" si="122"/>
        <v>39846</v>
      </c>
      <c r="G798" s="1">
        <f t="shared" si="123"/>
        <v>39845</v>
      </c>
      <c r="H798" s="1">
        <f t="shared" si="124"/>
        <v>39844</v>
      </c>
      <c r="I798" s="2">
        <f t="shared" si="125"/>
        <v>57.6</v>
      </c>
      <c r="J798">
        <v>60.075000000000003</v>
      </c>
      <c r="K798" s="2">
        <f t="shared" si="126"/>
        <v>60.075000000000003</v>
      </c>
      <c r="L798" s="2">
        <f t="shared" si="127"/>
        <v>56.05</v>
      </c>
      <c r="M798" s="2">
        <f t="shared" si="128"/>
        <v>0.93300041614648344</v>
      </c>
      <c r="N798">
        <f t="shared" si="129"/>
        <v>0.90892259871978576</v>
      </c>
    </row>
    <row r="799" spans="1:14" x14ac:dyDescent="0.3">
      <c r="A799" s="1">
        <v>39855</v>
      </c>
      <c r="B799">
        <v>62.274999999999999</v>
      </c>
      <c r="D799">
        <f t="shared" si="120"/>
        <v>3</v>
      </c>
      <c r="E799" s="1">
        <f t="shared" si="121"/>
        <v>39848</v>
      </c>
      <c r="F799" s="1">
        <f t="shared" si="122"/>
        <v>39847</v>
      </c>
      <c r="G799" s="1">
        <f t="shared" si="123"/>
        <v>39846</v>
      </c>
      <c r="H799" s="1">
        <f t="shared" si="124"/>
        <v>39845</v>
      </c>
      <c r="I799" s="2">
        <f t="shared" si="125"/>
        <v>57.225000000000001</v>
      </c>
      <c r="K799" s="2">
        <f t="shared" si="126"/>
        <v>60.075000000000003</v>
      </c>
      <c r="L799" s="2">
        <f t="shared" si="127"/>
        <v>56.05</v>
      </c>
      <c r="M799" s="2">
        <f t="shared" si="128"/>
        <v>0.93300041614648344</v>
      </c>
      <c r="N799">
        <f t="shared" si="129"/>
        <v>1.5219563205249851</v>
      </c>
    </row>
    <row r="800" spans="1:14" x14ac:dyDescent="0.3">
      <c r="A800" s="1">
        <v>39856</v>
      </c>
      <c r="B800">
        <v>63.8</v>
      </c>
      <c r="D800">
        <f t="shared" si="120"/>
        <v>4</v>
      </c>
      <c r="E800" s="1">
        <f t="shared" si="121"/>
        <v>39849</v>
      </c>
      <c r="F800" s="1">
        <f t="shared" si="122"/>
        <v>39848</v>
      </c>
      <c r="G800" s="1">
        <f t="shared" si="123"/>
        <v>39847</v>
      </c>
      <c r="H800" s="1">
        <f t="shared" si="124"/>
        <v>39846</v>
      </c>
      <c r="I800" s="2">
        <f t="shared" si="125"/>
        <v>56.5</v>
      </c>
      <c r="K800" s="2">
        <f t="shared" si="126"/>
        <v>60.075000000000003</v>
      </c>
      <c r="L800" s="2">
        <f t="shared" si="127"/>
        <v>56.05</v>
      </c>
      <c r="M800" s="2">
        <f t="shared" si="128"/>
        <v>0.93300041614648344</v>
      </c>
      <c r="N800">
        <f t="shared" si="129"/>
        <v>5.2162920093984937</v>
      </c>
    </row>
    <row r="801" spans="1:14" x14ac:dyDescent="0.3">
      <c r="A801" s="1">
        <v>39857</v>
      </c>
      <c r="B801">
        <v>63.75</v>
      </c>
      <c r="D801">
        <f t="shared" si="120"/>
        <v>5</v>
      </c>
      <c r="E801" s="1">
        <f t="shared" si="121"/>
        <v>39850</v>
      </c>
      <c r="F801" s="1">
        <f t="shared" si="122"/>
        <v>39849</v>
      </c>
      <c r="G801" s="1">
        <f t="shared" si="123"/>
        <v>39848</v>
      </c>
      <c r="H801" s="1">
        <f t="shared" si="124"/>
        <v>39847</v>
      </c>
      <c r="I801" s="2">
        <f t="shared" si="125"/>
        <v>56.35</v>
      </c>
      <c r="K801" s="2">
        <f t="shared" si="126"/>
        <v>60.075000000000003</v>
      </c>
      <c r="L801" s="2">
        <f t="shared" si="127"/>
        <v>56.05</v>
      </c>
      <c r="M801" s="2">
        <f t="shared" si="128"/>
        <v>0.93300041614648344</v>
      </c>
      <c r="N801">
        <f t="shared" si="129"/>
        <v>5.4037311448386411</v>
      </c>
    </row>
    <row r="802" spans="1:14" x14ac:dyDescent="0.3">
      <c r="A802" s="1">
        <v>39861</v>
      </c>
      <c r="B802">
        <v>61.05</v>
      </c>
      <c r="D802">
        <f t="shared" si="120"/>
        <v>2</v>
      </c>
      <c r="E802" s="1">
        <f t="shared" si="121"/>
        <v>39854</v>
      </c>
      <c r="F802" s="1">
        <f t="shared" si="122"/>
        <v>39853</v>
      </c>
      <c r="G802" s="1">
        <f t="shared" si="123"/>
        <v>39852</v>
      </c>
      <c r="H802" s="1">
        <f t="shared" si="124"/>
        <v>39851</v>
      </c>
      <c r="I802" s="2">
        <f t="shared" si="125"/>
        <v>62.3</v>
      </c>
      <c r="K802" s="2">
        <f t="shared" si="126"/>
        <v>0</v>
      </c>
      <c r="L802" s="2">
        <f t="shared" si="127"/>
        <v>0</v>
      </c>
      <c r="M802" s="2">
        <f t="shared" si="128"/>
        <v>1</v>
      </c>
      <c r="N802">
        <f t="shared" si="129"/>
        <v>-2.0268225236693791</v>
      </c>
    </row>
    <row r="803" spans="1:14" x14ac:dyDescent="0.3">
      <c r="A803" s="1">
        <v>39862</v>
      </c>
      <c r="B803">
        <v>60.8</v>
      </c>
      <c r="D803">
        <f t="shared" si="120"/>
        <v>3</v>
      </c>
      <c r="E803" s="1">
        <f t="shared" si="121"/>
        <v>39855</v>
      </c>
      <c r="F803" s="1">
        <f t="shared" si="122"/>
        <v>39854</v>
      </c>
      <c r="G803" s="1">
        <f t="shared" si="123"/>
        <v>39853</v>
      </c>
      <c r="H803" s="1">
        <f t="shared" si="124"/>
        <v>39852</v>
      </c>
      <c r="I803" s="2">
        <f t="shared" si="125"/>
        <v>62.274999999999999</v>
      </c>
      <c r="K803" s="2">
        <f t="shared" si="126"/>
        <v>0</v>
      </c>
      <c r="L803" s="2">
        <f t="shared" si="127"/>
        <v>0</v>
      </c>
      <c r="M803" s="2">
        <f t="shared" si="128"/>
        <v>1</v>
      </c>
      <c r="N803">
        <f t="shared" si="129"/>
        <v>-2.3970272176122864</v>
      </c>
    </row>
    <row r="804" spans="1:14" x14ac:dyDescent="0.3">
      <c r="A804" s="1">
        <v>39863</v>
      </c>
      <c r="B804">
        <v>60.575000000000003</v>
      </c>
      <c r="D804">
        <f t="shared" si="120"/>
        <v>4</v>
      </c>
      <c r="E804" s="1">
        <f t="shared" si="121"/>
        <v>39856</v>
      </c>
      <c r="F804" s="1">
        <f t="shared" si="122"/>
        <v>39855</v>
      </c>
      <c r="G804" s="1">
        <f t="shared" si="123"/>
        <v>39854</v>
      </c>
      <c r="H804" s="1">
        <f t="shared" si="124"/>
        <v>39853</v>
      </c>
      <c r="I804" s="2">
        <f t="shared" si="125"/>
        <v>63.8</v>
      </c>
      <c r="K804" s="2">
        <f t="shared" si="126"/>
        <v>0</v>
      </c>
      <c r="L804" s="2">
        <f t="shared" si="127"/>
        <v>0</v>
      </c>
      <c r="M804" s="2">
        <f t="shared" si="128"/>
        <v>1</v>
      </c>
      <c r="N804">
        <f t="shared" si="129"/>
        <v>-5.1870923648154683</v>
      </c>
    </row>
    <row r="805" spans="1:14" x14ac:dyDescent="0.3">
      <c r="A805" s="1">
        <v>39864</v>
      </c>
      <c r="B805">
        <v>57.95</v>
      </c>
      <c r="D805">
        <f t="shared" si="120"/>
        <v>5</v>
      </c>
      <c r="E805" s="1">
        <f t="shared" si="121"/>
        <v>39857</v>
      </c>
      <c r="F805" s="1">
        <f t="shared" si="122"/>
        <v>39856</v>
      </c>
      <c r="G805" s="1">
        <f t="shared" si="123"/>
        <v>39855</v>
      </c>
      <c r="H805" s="1">
        <f t="shared" si="124"/>
        <v>39854</v>
      </c>
      <c r="I805" s="2">
        <f t="shared" si="125"/>
        <v>63.75</v>
      </c>
      <c r="K805" s="2">
        <f t="shared" si="126"/>
        <v>0</v>
      </c>
      <c r="L805" s="2">
        <f t="shared" si="127"/>
        <v>0</v>
      </c>
      <c r="M805" s="2">
        <f t="shared" si="128"/>
        <v>1</v>
      </c>
      <c r="N805">
        <f t="shared" si="129"/>
        <v>-9.5388614252774762</v>
      </c>
    </row>
    <row r="806" spans="1:14" x14ac:dyDescent="0.3">
      <c r="A806" s="1">
        <v>39867</v>
      </c>
      <c r="B806">
        <v>58.225000000000001</v>
      </c>
      <c r="D806">
        <f t="shared" si="120"/>
        <v>1</v>
      </c>
      <c r="E806" s="1">
        <f t="shared" si="121"/>
        <v>39860</v>
      </c>
      <c r="F806" s="1">
        <f t="shared" si="122"/>
        <v>39859</v>
      </c>
      <c r="G806" s="1">
        <f t="shared" si="123"/>
        <v>39858</v>
      </c>
      <c r="H806" s="1">
        <f t="shared" si="124"/>
        <v>39857</v>
      </c>
      <c r="I806" s="2">
        <f t="shared" si="125"/>
        <v>63.75</v>
      </c>
      <c r="K806" s="2">
        <f t="shared" si="126"/>
        <v>0</v>
      </c>
      <c r="L806" s="2">
        <f t="shared" si="127"/>
        <v>0</v>
      </c>
      <c r="M806" s="2">
        <f t="shared" si="128"/>
        <v>1</v>
      </c>
      <c r="N806">
        <f t="shared" si="129"/>
        <v>-9.0654368268130838</v>
      </c>
    </row>
    <row r="807" spans="1:14" x14ac:dyDescent="0.3">
      <c r="A807" s="1">
        <v>39868</v>
      </c>
      <c r="B807">
        <v>57.7</v>
      </c>
      <c r="D807">
        <f t="shared" si="120"/>
        <v>2</v>
      </c>
      <c r="E807" s="1">
        <f t="shared" si="121"/>
        <v>39861</v>
      </c>
      <c r="F807" s="1">
        <f t="shared" si="122"/>
        <v>39860</v>
      </c>
      <c r="G807" s="1">
        <f t="shared" si="123"/>
        <v>39859</v>
      </c>
      <c r="H807" s="1">
        <f t="shared" si="124"/>
        <v>39858</v>
      </c>
      <c r="I807" s="2">
        <f t="shared" si="125"/>
        <v>61.05</v>
      </c>
      <c r="K807" s="2">
        <f t="shared" si="126"/>
        <v>0</v>
      </c>
      <c r="L807" s="2">
        <f t="shared" si="127"/>
        <v>0</v>
      </c>
      <c r="M807" s="2">
        <f t="shared" si="128"/>
        <v>1</v>
      </c>
      <c r="N807">
        <f t="shared" si="129"/>
        <v>-5.6436027042659758</v>
      </c>
    </row>
    <row r="808" spans="1:14" x14ac:dyDescent="0.3">
      <c r="A808" s="1">
        <v>39869</v>
      </c>
      <c r="B808">
        <v>59.1</v>
      </c>
      <c r="D808">
        <f t="shared" si="120"/>
        <v>3</v>
      </c>
      <c r="E808" s="1">
        <f t="shared" si="121"/>
        <v>39862</v>
      </c>
      <c r="F808" s="1">
        <f t="shared" si="122"/>
        <v>39861</v>
      </c>
      <c r="G808" s="1">
        <f t="shared" si="123"/>
        <v>39860</v>
      </c>
      <c r="H808" s="1">
        <f t="shared" si="124"/>
        <v>39859</v>
      </c>
      <c r="I808" s="2">
        <f t="shared" si="125"/>
        <v>60.8</v>
      </c>
      <c r="K808" s="2">
        <f t="shared" si="126"/>
        <v>0</v>
      </c>
      <c r="L808" s="2">
        <f t="shared" si="127"/>
        <v>0</v>
      </c>
      <c r="M808" s="2">
        <f t="shared" si="128"/>
        <v>1</v>
      </c>
      <c r="N808">
        <f t="shared" si="129"/>
        <v>-2.8358864560068713</v>
      </c>
    </row>
    <row r="809" spans="1:14" x14ac:dyDescent="0.3">
      <c r="A809" s="1">
        <v>39870</v>
      </c>
      <c r="B809">
        <v>58.975000000000001</v>
      </c>
      <c r="D809">
        <f t="shared" si="120"/>
        <v>4</v>
      </c>
      <c r="E809" s="1">
        <f t="shared" si="121"/>
        <v>39863</v>
      </c>
      <c r="F809" s="1">
        <f t="shared" si="122"/>
        <v>39862</v>
      </c>
      <c r="G809" s="1">
        <f t="shared" si="123"/>
        <v>39861</v>
      </c>
      <c r="H809" s="1">
        <f t="shared" si="124"/>
        <v>39860</v>
      </c>
      <c r="I809" s="2">
        <f t="shared" si="125"/>
        <v>60.575000000000003</v>
      </c>
      <c r="K809" s="2">
        <f t="shared" si="126"/>
        <v>0</v>
      </c>
      <c r="L809" s="2">
        <f t="shared" si="127"/>
        <v>0</v>
      </c>
      <c r="M809" s="2">
        <f t="shared" si="128"/>
        <v>1</v>
      </c>
      <c r="N809">
        <f t="shared" si="129"/>
        <v>-2.67686414088507</v>
      </c>
    </row>
    <row r="810" spans="1:14" x14ac:dyDescent="0.3">
      <c r="A810" s="1">
        <v>39871</v>
      </c>
      <c r="B810">
        <v>60.9</v>
      </c>
      <c r="D810">
        <f t="shared" si="120"/>
        <v>5</v>
      </c>
      <c r="E810" s="1">
        <f t="shared" si="121"/>
        <v>39864</v>
      </c>
      <c r="F810" s="1">
        <f t="shared" si="122"/>
        <v>39863</v>
      </c>
      <c r="G810" s="1">
        <f t="shared" si="123"/>
        <v>39862</v>
      </c>
      <c r="H810" s="1">
        <f t="shared" si="124"/>
        <v>39861</v>
      </c>
      <c r="I810" s="2">
        <f t="shared" si="125"/>
        <v>57.95</v>
      </c>
      <c r="K810" s="2">
        <f t="shared" si="126"/>
        <v>0</v>
      </c>
      <c r="L810" s="2">
        <f t="shared" si="127"/>
        <v>0</v>
      </c>
      <c r="M810" s="2">
        <f t="shared" si="128"/>
        <v>1</v>
      </c>
      <c r="N810">
        <f t="shared" si="129"/>
        <v>4.9652604930090627</v>
      </c>
    </row>
    <row r="811" spans="1:14" x14ac:dyDescent="0.3">
      <c r="A811" s="1">
        <v>39874</v>
      </c>
      <c r="B811">
        <v>60.274999999999999</v>
      </c>
      <c r="D811">
        <f t="shared" si="120"/>
        <v>1</v>
      </c>
      <c r="E811" s="1">
        <f t="shared" si="121"/>
        <v>39867</v>
      </c>
      <c r="F811" s="1">
        <f t="shared" si="122"/>
        <v>39866</v>
      </c>
      <c r="G811" s="1">
        <f t="shared" si="123"/>
        <v>39865</v>
      </c>
      <c r="H811" s="1">
        <f t="shared" si="124"/>
        <v>39864</v>
      </c>
      <c r="I811" s="2">
        <f t="shared" si="125"/>
        <v>58.225000000000001</v>
      </c>
      <c r="K811" s="2">
        <f t="shared" si="126"/>
        <v>0</v>
      </c>
      <c r="L811" s="2">
        <f t="shared" si="127"/>
        <v>0</v>
      </c>
      <c r="M811" s="2">
        <f t="shared" si="128"/>
        <v>1</v>
      </c>
      <c r="N811">
        <f t="shared" si="129"/>
        <v>3.4602608296830089</v>
      </c>
    </row>
    <row r="812" spans="1:14" x14ac:dyDescent="0.3">
      <c r="A812" s="1">
        <v>39875</v>
      </c>
      <c r="B812">
        <v>60.85</v>
      </c>
      <c r="D812">
        <f t="shared" si="120"/>
        <v>2</v>
      </c>
      <c r="E812" s="1">
        <f t="shared" si="121"/>
        <v>39868</v>
      </c>
      <c r="F812" s="1">
        <f t="shared" si="122"/>
        <v>39867</v>
      </c>
      <c r="G812" s="1">
        <f t="shared" si="123"/>
        <v>39866</v>
      </c>
      <c r="H812" s="1">
        <f t="shared" si="124"/>
        <v>39865</v>
      </c>
      <c r="I812" s="2">
        <f t="shared" si="125"/>
        <v>57.7</v>
      </c>
      <c r="K812" s="2">
        <f t="shared" si="126"/>
        <v>0</v>
      </c>
      <c r="L812" s="2">
        <f t="shared" si="127"/>
        <v>0</v>
      </c>
      <c r="M812" s="2">
        <f t="shared" si="128"/>
        <v>1</v>
      </c>
      <c r="N812">
        <f t="shared" si="129"/>
        <v>5.3154645919482286</v>
      </c>
    </row>
    <row r="813" spans="1:14" x14ac:dyDescent="0.3">
      <c r="A813" s="1">
        <v>39876</v>
      </c>
      <c r="B813">
        <v>62.325000000000003</v>
      </c>
      <c r="D813">
        <f t="shared" si="120"/>
        <v>3</v>
      </c>
      <c r="E813" s="1">
        <f t="shared" si="121"/>
        <v>39869</v>
      </c>
      <c r="F813" s="1">
        <f t="shared" si="122"/>
        <v>39868</v>
      </c>
      <c r="G813" s="1">
        <f t="shared" si="123"/>
        <v>39867</v>
      </c>
      <c r="H813" s="1">
        <f t="shared" si="124"/>
        <v>39866</v>
      </c>
      <c r="I813" s="2">
        <f t="shared" si="125"/>
        <v>59.1</v>
      </c>
      <c r="K813" s="2">
        <f t="shared" si="126"/>
        <v>0</v>
      </c>
      <c r="L813" s="2">
        <f t="shared" si="127"/>
        <v>0</v>
      </c>
      <c r="M813" s="2">
        <f t="shared" si="128"/>
        <v>1</v>
      </c>
      <c r="N813">
        <f t="shared" si="129"/>
        <v>5.3131704997569091</v>
      </c>
    </row>
    <row r="814" spans="1:14" x14ac:dyDescent="0.3">
      <c r="A814" s="1">
        <v>39877</v>
      </c>
      <c r="B814">
        <v>62.424999999999997</v>
      </c>
      <c r="D814">
        <f t="shared" si="120"/>
        <v>4</v>
      </c>
      <c r="E814" s="1">
        <f t="shared" si="121"/>
        <v>39870</v>
      </c>
      <c r="F814" s="1">
        <f t="shared" si="122"/>
        <v>39869</v>
      </c>
      <c r="G814" s="1">
        <f t="shared" si="123"/>
        <v>39868</v>
      </c>
      <c r="H814" s="1">
        <f t="shared" si="124"/>
        <v>39867</v>
      </c>
      <c r="I814" s="2">
        <f t="shared" si="125"/>
        <v>58.975000000000001</v>
      </c>
      <c r="K814" s="2">
        <f t="shared" si="126"/>
        <v>0</v>
      </c>
      <c r="L814" s="2">
        <f t="shared" si="127"/>
        <v>0</v>
      </c>
      <c r="M814" s="2">
        <f t="shared" si="128"/>
        <v>1</v>
      </c>
      <c r="N814">
        <f t="shared" si="129"/>
        <v>5.685221087209821</v>
      </c>
    </row>
    <row r="815" spans="1:14" x14ac:dyDescent="0.3">
      <c r="A815" s="1">
        <v>39878</v>
      </c>
      <c r="B815">
        <v>62.5</v>
      </c>
      <c r="D815">
        <f t="shared" si="120"/>
        <v>5</v>
      </c>
      <c r="E815" s="1">
        <f t="shared" si="121"/>
        <v>39871</v>
      </c>
      <c r="F815" s="1">
        <f t="shared" si="122"/>
        <v>39870</v>
      </c>
      <c r="G815" s="1">
        <f t="shared" si="123"/>
        <v>39869</v>
      </c>
      <c r="H815" s="1">
        <f t="shared" si="124"/>
        <v>39868</v>
      </c>
      <c r="I815" s="2">
        <f t="shared" si="125"/>
        <v>60.9</v>
      </c>
      <c r="K815" s="2">
        <f t="shared" si="126"/>
        <v>0</v>
      </c>
      <c r="L815" s="2">
        <f t="shared" si="127"/>
        <v>0</v>
      </c>
      <c r="M815" s="2">
        <f t="shared" si="128"/>
        <v>1</v>
      </c>
      <c r="N815">
        <f t="shared" si="129"/>
        <v>2.5933382026504441</v>
      </c>
    </row>
    <row r="816" spans="1:14" x14ac:dyDescent="0.3">
      <c r="A816" s="1">
        <v>39881</v>
      </c>
      <c r="B816">
        <v>62.424999999999997</v>
      </c>
      <c r="D816">
        <f t="shared" si="120"/>
        <v>1</v>
      </c>
      <c r="E816" s="1">
        <f t="shared" si="121"/>
        <v>39874</v>
      </c>
      <c r="F816" s="1">
        <f t="shared" si="122"/>
        <v>39873</v>
      </c>
      <c r="G816" s="1">
        <f t="shared" si="123"/>
        <v>39872</v>
      </c>
      <c r="H816" s="1">
        <f t="shared" si="124"/>
        <v>39871</v>
      </c>
      <c r="I816" s="2">
        <f t="shared" si="125"/>
        <v>60.274999999999999</v>
      </c>
      <c r="K816" s="2">
        <f t="shared" si="126"/>
        <v>0</v>
      </c>
      <c r="L816" s="2">
        <f t="shared" si="127"/>
        <v>0</v>
      </c>
      <c r="M816" s="2">
        <f t="shared" si="128"/>
        <v>1</v>
      </c>
      <c r="N816">
        <f t="shared" si="129"/>
        <v>3.5048412098602091</v>
      </c>
    </row>
    <row r="817" spans="1:14" x14ac:dyDescent="0.3">
      <c r="A817" s="1">
        <v>39882</v>
      </c>
      <c r="B817">
        <v>60.524999999999999</v>
      </c>
      <c r="D817">
        <f t="shared" si="120"/>
        <v>2</v>
      </c>
      <c r="E817" s="1">
        <f t="shared" si="121"/>
        <v>39875</v>
      </c>
      <c r="F817" s="1">
        <f t="shared" si="122"/>
        <v>39874</v>
      </c>
      <c r="G817" s="1">
        <f t="shared" si="123"/>
        <v>39873</v>
      </c>
      <c r="H817" s="1">
        <f t="shared" si="124"/>
        <v>39872</v>
      </c>
      <c r="I817" s="2">
        <f t="shared" si="125"/>
        <v>60.85</v>
      </c>
      <c r="K817" s="2">
        <f t="shared" si="126"/>
        <v>0</v>
      </c>
      <c r="L817" s="2">
        <f t="shared" si="127"/>
        <v>0</v>
      </c>
      <c r="M817" s="2">
        <f t="shared" si="128"/>
        <v>1</v>
      </c>
      <c r="N817">
        <f t="shared" si="129"/>
        <v>-0.53553166094140037</v>
      </c>
    </row>
    <row r="818" spans="1:14" x14ac:dyDescent="0.3">
      <c r="A818" s="1">
        <v>39883</v>
      </c>
      <c r="B818">
        <v>60.325000000000003</v>
      </c>
      <c r="D818">
        <f t="shared" si="120"/>
        <v>3</v>
      </c>
      <c r="E818" s="1">
        <f t="shared" si="121"/>
        <v>39876</v>
      </c>
      <c r="F818" s="1">
        <f t="shared" si="122"/>
        <v>39875</v>
      </c>
      <c r="G818" s="1">
        <f t="shared" si="123"/>
        <v>39874</v>
      </c>
      <c r="H818" s="1">
        <f t="shared" si="124"/>
        <v>39873</v>
      </c>
      <c r="I818" s="2">
        <f t="shared" si="125"/>
        <v>62.325000000000003</v>
      </c>
      <c r="K818" s="2">
        <f t="shared" si="126"/>
        <v>0</v>
      </c>
      <c r="L818" s="2">
        <f t="shared" si="127"/>
        <v>0</v>
      </c>
      <c r="M818" s="2">
        <f t="shared" si="128"/>
        <v>1</v>
      </c>
      <c r="N818">
        <f t="shared" si="129"/>
        <v>-3.2616017898526173</v>
      </c>
    </row>
    <row r="819" spans="1:14" x14ac:dyDescent="0.3">
      <c r="A819" s="1">
        <v>39884</v>
      </c>
      <c r="B819">
        <v>62.225000000000001</v>
      </c>
      <c r="D819">
        <f t="shared" si="120"/>
        <v>4</v>
      </c>
      <c r="E819" s="1">
        <f t="shared" si="121"/>
        <v>39877</v>
      </c>
      <c r="F819" s="1">
        <f t="shared" si="122"/>
        <v>39876</v>
      </c>
      <c r="G819" s="1">
        <f t="shared" si="123"/>
        <v>39875</v>
      </c>
      <c r="H819" s="1">
        <f t="shared" si="124"/>
        <v>39874</v>
      </c>
      <c r="I819" s="2">
        <f t="shared" si="125"/>
        <v>62.424999999999997</v>
      </c>
      <c r="K819" s="2">
        <f t="shared" si="126"/>
        <v>0</v>
      </c>
      <c r="L819" s="2">
        <f t="shared" si="127"/>
        <v>0</v>
      </c>
      <c r="M819" s="2">
        <f t="shared" si="128"/>
        <v>1</v>
      </c>
      <c r="N819">
        <f t="shared" si="129"/>
        <v>-0.32089879121811488</v>
      </c>
    </row>
    <row r="820" spans="1:14" x14ac:dyDescent="0.3">
      <c r="A820" s="1">
        <v>39885</v>
      </c>
      <c r="B820">
        <v>63.2</v>
      </c>
      <c r="D820">
        <f t="shared" si="120"/>
        <v>5</v>
      </c>
      <c r="E820" s="1">
        <f t="shared" si="121"/>
        <v>39878</v>
      </c>
      <c r="F820" s="1">
        <f t="shared" si="122"/>
        <v>39877</v>
      </c>
      <c r="G820" s="1">
        <f t="shared" si="123"/>
        <v>39876</v>
      </c>
      <c r="H820" s="1">
        <f t="shared" si="124"/>
        <v>39875</v>
      </c>
      <c r="I820" s="2">
        <f t="shared" si="125"/>
        <v>62.5</v>
      </c>
      <c r="K820" s="2">
        <f t="shared" si="126"/>
        <v>0</v>
      </c>
      <c r="L820" s="2">
        <f t="shared" si="127"/>
        <v>0</v>
      </c>
      <c r="M820" s="2">
        <f t="shared" si="128"/>
        <v>1</v>
      </c>
      <c r="N820">
        <f t="shared" si="129"/>
        <v>1.1137744410456021</v>
      </c>
    </row>
    <row r="821" spans="1:14" x14ac:dyDescent="0.3">
      <c r="A821" s="1">
        <v>39888</v>
      </c>
      <c r="B821">
        <v>62.75</v>
      </c>
      <c r="D821">
        <f t="shared" si="120"/>
        <v>1</v>
      </c>
      <c r="E821" s="1">
        <f t="shared" si="121"/>
        <v>39881</v>
      </c>
      <c r="F821" s="1">
        <f t="shared" si="122"/>
        <v>39880</v>
      </c>
      <c r="G821" s="1">
        <f t="shared" si="123"/>
        <v>39879</v>
      </c>
      <c r="H821" s="1">
        <f t="shared" si="124"/>
        <v>39878</v>
      </c>
      <c r="I821" s="2">
        <f t="shared" si="125"/>
        <v>62.424999999999997</v>
      </c>
      <c r="K821" s="2">
        <f t="shared" si="126"/>
        <v>0</v>
      </c>
      <c r="L821" s="2">
        <f t="shared" si="127"/>
        <v>0</v>
      </c>
      <c r="M821" s="2">
        <f t="shared" si="128"/>
        <v>1</v>
      </c>
      <c r="N821">
        <f t="shared" si="129"/>
        <v>0.51927418460564512</v>
      </c>
    </row>
    <row r="822" spans="1:14" x14ac:dyDescent="0.3">
      <c r="A822" s="1">
        <v>39889</v>
      </c>
      <c r="B822">
        <v>62.15</v>
      </c>
      <c r="D822">
        <f t="shared" si="120"/>
        <v>2</v>
      </c>
      <c r="E822" s="1">
        <f t="shared" si="121"/>
        <v>39882</v>
      </c>
      <c r="F822" s="1">
        <f t="shared" si="122"/>
        <v>39881</v>
      </c>
      <c r="G822" s="1">
        <f t="shared" si="123"/>
        <v>39880</v>
      </c>
      <c r="H822" s="1">
        <f t="shared" si="124"/>
        <v>39879</v>
      </c>
      <c r="I822" s="2">
        <f t="shared" si="125"/>
        <v>60.524999999999999</v>
      </c>
      <c r="K822" s="2">
        <f t="shared" si="126"/>
        <v>0</v>
      </c>
      <c r="L822" s="2">
        <f t="shared" si="127"/>
        <v>0</v>
      </c>
      <c r="M822" s="2">
        <f t="shared" si="128"/>
        <v>1</v>
      </c>
      <c r="N822">
        <f t="shared" si="129"/>
        <v>2.6494315132597861</v>
      </c>
    </row>
    <row r="823" spans="1:14" x14ac:dyDescent="0.3">
      <c r="A823" s="1">
        <v>39890</v>
      </c>
      <c r="B823">
        <v>62.25</v>
      </c>
      <c r="D823">
        <f t="shared" si="120"/>
        <v>3</v>
      </c>
      <c r="E823" s="1">
        <f t="shared" si="121"/>
        <v>39883</v>
      </c>
      <c r="F823" s="1">
        <f t="shared" si="122"/>
        <v>39882</v>
      </c>
      <c r="G823" s="1">
        <f t="shared" si="123"/>
        <v>39881</v>
      </c>
      <c r="H823" s="1">
        <f t="shared" si="124"/>
        <v>39880</v>
      </c>
      <c r="I823" s="2">
        <f t="shared" si="125"/>
        <v>60.325000000000003</v>
      </c>
      <c r="K823" s="2">
        <f t="shared" si="126"/>
        <v>0</v>
      </c>
      <c r="L823" s="2">
        <f t="shared" si="127"/>
        <v>0</v>
      </c>
      <c r="M823" s="2">
        <f t="shared" si="128"/>
        <v>1</v>
      </c>
      <c r="N823">
        <f t="shared" si="129"/>
        <v>3.1411923833721613</v>
      </c>
    </row>
    <row r="824" spans="1:14" x14ac:dyDescent="0.3">
      <c r="A824" s="1">
        <v>39891</v>
      </c>
      <c r="B824">
        <v>62.05</v>
      </c>
      <c r="D824">
        <f t="shared" si="120"/>
        <v>4</v>
      </c>
      <c r="E824" s="1">
        <f t="shared" si="121"/>
        <v>39884</v>
      </c>
      <c r="F824" s="1">
        <f t="shared" si="122"/>
        <v>39883</v>
      </c>
      <c r="G824" s="1">
        <f t="shared" si="123"/>
        <v>39882</v>
      </c>
      <c r="H824" s="1">
        <f t="shared" si="124"/>
        <v>39881</v>
      </c>
      <c r="I824" s="2">
        <f t="shared" si="125"/>
        <v>62.225000000000001</v>
      </c>
      <c r="K824" s="2">
        <f t="shared" si="126"/>
        <v>0</v>
      </c>
      <c r="L824" s="2">
        <f t="shared" si="127"/>
        <v>0</v>
      </c>
      <c r="M824" s="2">
        <f t="shared" si="128"/>
        <v>1</v>
      </c>
      <c r="N824">
        <f t="shared" si="129"/>
        <v>-0.28163366030395021</v>
      </c>
    </row>
    <row r="825" spans="1:14" x14ac:dyDescent="0.3">
      <c r="A825" s="1">
        <v>39892</v>
      </c>
      <c r="B825">
        <v>61.75</v>
      </c>
      <c r="D825">
        <f t="shared" si="120"/>
        <v>5</v>
      </c>
      <c r="E825" s="1">
        <f t="shared" si="121"/>
        <v>39885</v>
      </c>
      <c r="F825" s="1">
        <f t="shared" si="122"/>
        <v>39884</v>
      </c>
      <c r="G825" s="1">
        <f t="shared" si="123"/>
        <v>39883</v>
      </c>
      <c r="H825" s="1">
        <f t="shared" si="124"/>
        <v>39882</v>
      </c>
      <c r="I825" s="2">
        <f t="shared" si="125"/>
        <v>63.2</v>
      </c>
      <c r="K825" s="2">
        <f t="shared" si="126"/>
        <v>0</v>
      </c>
      <c r="L825" s="2">
        <f t="shared" si="127"/>
        <v>0</v>
      </c>
      <c r="M825" s="2">
        <f t="shared" si="128"/>
        <v>1</v>
      </c>
      <c r="N825">
        <f t="shared" si="129"/>
        <v>-2.3210325644725174</v>
      </c>
    </row>
    <row r="826" spans="1:14" x14ac:dyDescent="0.3">
      <c r="A826" s="1">
        <v>39895</v>
      </c>
      <c r="B826">
        <v>60.65</v>
      </c>
      <c r="D826">
        <f t="shared" si="120"/>
        <v>1</v>
      </c>
      <c r="E826" s="1">
        <f t="shared" si="121"/>
        <v>39888</v>
      </c>
      <c r="F826" s="1">
        <f t="shared" si="122"/>
        <v>39887</v>
      </c>
      <c r="G826" s="1">
        <f t="shared" si="123"/>
        <v>39886</v>
      </c>
      <c r="H826" s="1">
        <f t="shared" si="124"/>
        <v>39885</v>
      </c>
      <c r="I826" s="2">
        <f t="shared" si="125"/>
        <v>62.75</v>
      </c>
      <c r="K826" s="2">
        <f t="shared" si="126"/>
        <v>0</v>
      </c>
      <c r="L826" s="2">
        <f t="shared" si="127"/>
        <v>0</v>
      </c>
      <c r="M826" s="2">
        <f t="shared" si="128"/>
        <v>1</v>
      </c>
      <c r="N826">
        <f t="shared" si="129"/>
        <v>-3.4038942621834143</v>
      </c>
    </row>
    <row r="827" spans="1:14" x14ac:dyDescent="0.3">
      <c r="A827" s="1">
        <v>39896</v>
      </c>
      <c r="B827">
        <v>61.35</v>
      </c>
      <c r="D827">
        <f t="shared" si="120"/>
        <v>2</v>
      </c>
      <c r="E827" s="1">
        <f t="shared" si="121"/>
        <v>39889</v>
      </c>
      <c r="F827" s="1">
        <f t="shared" si="122"/>
        <v>39888</v>
      </c>
      <c r="G827" s="1">
        <f t="shared" si="123"/>
        <v>39887</v>
      </c>
      <c r="H827" s="1">
        <f t="shared" si="124"/>
        <v>39886</v>
      </c>
      <c r="I827" s="2">
        <f t="shared" si="125"/>
        <v>62.15</v>
      </c>
      <c r="K827" s="2">
        <f t="shared" si="126"/>
        <v>0</v>
      </c>
      <c r="L827" s="2">
        <f t="shared" si="127"/>
        <v>0</v>
      </c>
      <c r="M827" s="2">
        <f t="shared" si="128"/>
        <v>1</v>
      </c>
      <c r="N827">
        <f t="shared" si="129"/>
        <v>-1.2955646799799583</v>
      </c>
    </row>
    <row r="828" spans="1:14" x14ac:dyDescent="0.3">
      <c r="A828" s="1">
        <v>39897</v>
      </c>
      <c r="B828">
        <v>61.25</v>
      </c>
      <c r="D828">
        <f t="shared" si="120"/>
        <v>3</v>
      </c>
      <c r="E828" s="1">
        <f t="shared" si="121"/>
        <v>39890</v>
      </c>
      <c r="F828" s="1">
        <f t="shared" si="122"/>
        <v>39889</v>
      </c>
      <c r="G828" s="1">
        <f t="shared" si="123"/>
        <v>39888</v>
      </c>
      <c r="H828" s="1">
        <f t="shared" si="124"/>
        <v>39887</v>
      </c>
      <c r="I828" s="2">
        <f t="shared" si="125"/>
        <v>62.25</v>
      </c>
      <c r="K828" s="2">
        <f t="shared" si="126"/>
        <v>0</v>
      </c>
      <c r="L828" s="2">
        <f t="shared" si="127"/>
        <v>0</v>
      </c>
      <c r="M828" s="2">
        <f t="shared" si="128"/>
        <v>1</v>
      </c>
      <c r="N828">
        <f t="shared" si="129"/>
        <v>-1.6194685919980607</v>
      </c>
    </row>
    <row r="829" spans="1:14" x14ac:dyDescent="0.3">
      <c r="A829" s="1">
        <v>39898</v>
      </c>
      <c r="B829">
        <v>60.524999999999999</v>
      </c>
      <c r="D829">
        <f t="shared" si="120"/>
        <v>4</v>
      </c>
      <c r="E829" s="1">
        <f t="shared" si="121"/>
        <v>39891</v>
      </c>
      <c r="F829" s="1">
        <f t="shared" si="122"/>
        <v>39890</v>
      </c>
      <c r="G829" s="1">
        <f t="shared" si="123"/>
        <v>39889</v>
      </c>
      <c r="H829" s="1">
        <f t="shared" si="124"/>
        <v>39888</v>
      </c>
      <c r="I829" s="2">
        <f t="shared" si="125"/>
        <v>62.05</v>
      </c>
      <c r="K829" s="2">
        <f t="shared" si="126"/>
        <v>0</v>
      </c>
      <c r="L829" s="2">
        <f t="shared" si="127"/>
        <v>0</v>
      </c>
      <c r="M829" s="2">
        <f t="shared" si="128"/>
        <v>1</v>
      </c>
      <c r="N829">
        <f t="shared" si="129"/>
        <v>-2.488400882649402</v>
      </c>
    </row>
    <row r="830" spans="1:14" x14ac:dyDescent="0.3">
      <c r="A830" s="1">
        <v>39899</v>
      </c>
      <c r="B830">
        <v>60.475000000000001</v>
      </c>
      <c r="D830">
        <f t="shared" si="120"/>
        <v>5</v>
      </c>
      <c r="E830" s="1">
        <f t="shared" si="121"/>
        <v>39892</v>
      </c>
      <c r="F830" s="1">
        <f t="shared" si="122"/>
        <v>39891</v>
      </c>
      <c r="G830" s="1">
        <f t="shared" si="123"/>
        <v>39890</v>
      </c>
      <c r="H830" s="1">
        <f t="shared" si="124"/>
        <v>39889</v>
      </c>
      <c r="I830" s="2">
        <f t="shared" si="125"/>
        <v>61.75</v>
      </c>
      <c r="K830" s="2">
        <f t="shared" si="126"/>
        <v>0</v>
      </c>
      <c r="L830" s="2">
        <f t="shared" si="127"/>
        <v>0</v>
      </c>
      <c r="M830" s="2">
        <f t="shared" si="128"/>
        <v>1</v>
      </c>
      <c r="N830">
        <f t="shared" si="129"/>
        <v>-2.0863919011995589</v>
      </c>
    </row>
    <row r="831" spans="1:14" x14ac:dyDescent="0.3">
      <c r="A831" s="1">
        <v>39902</v>
      </c>
      <c r="B831">
        <v>60.55</v>
      </c>
      <c r="D831">
        <f t="shared" si="120"/>
        <v>1</v>
      </c>
      <c r="E831" s="1">
        <f t="shared" si="121"/>
        <v>39895</v>
      </c>
      <c r="F831" s="1">
        <f t="shared" si="122"/>
        <v>39894</v>
      </c>
      <c r="G831" s="1">
        <f t="shared" si="123"/>
        <v>39893</v>
      </c>
      <c r="H831" s="1">
        <f t="shared" si="124"/>
        <v>39892</v>
      </c>
      <c r="I831" s="2">
        <f t="shared" si="125"/>
        <v>60.65</v>
      </c>
      <c r="K831" s="2">
        <f t="shared" si="126"/>
        <v>0</v>
      </c>
      <c r="L831" s="2">
        <f t="shared" si="127"/>
        <v>0</v>
      </c>
      <c r="M831" s="2">
        <f t="shared" si="128"/>
        <v>1</v>
      </c>
      <c r="N831">
        <f t="shared" si="129"/>
        <v>-0.16501653909579067</v>
      </c>
    </row>
    <row r="832" spans="1:14" x14ac:dyDescent="0.3">
      <c r="A832" s="1">
        <v>39903</v>
      </c>
      <c r="B832">
        <v>60.35</v>
      </c>
      <c r="D832">
        <f t="shared" si="120"/>
        <v>2</v>
      </c>
      <c r="E832" s="1">
        <f t="shared" si="121"/>
        <v>39896</v>
      </c>
      <c r="F832" s="1">
        <f t="shared" si="122"/>
        <v>39895</v>
      </c>
      <c r="G832" s="1">
        <f t="shared" si="123"/>
        <v>39894</v>
      </c>
      <c r="H832" s="1">
        <f t="shared" si="124"/>
        <v>39893</v>
      </c>
      <c r="I832" s="2">
        <f t="shared" si="125"/>
        <v>61.35</v>
      </c>
      <c r="K832" s="2">
        <f t="shared" si="126"/>
        <v>0</v>
      </c>
      <c r="L832" s="2">
        <f t="shared" si="127"/>
        <v>0</v>
      </c>
      <c r="M832" s="2">
        <f t="shared" si="128"/>
        <v>1</v>
      </c>
      <c r="N832">
        <f t="shared" si="129"/>
        <v>-1.6434223613379899</v>
      </c>
    </row>
    <row r="833" spans="1:14" x14ac:dyDescent="0.3">
      <c r="A833" s="1">
        <v>39904</v>
      </c>
      <c r="B833">
        <v>60.15</v>
      </c>
      <c r="D833">
        <f t="shared" si="120"/>
        <v>3</v>
      </c>
      <c r="E833" s="1">
        <f t="shared" si="121"/>
        <v>39897</v>
      </c>
      <c r="F833" s="1">
        <f t="shared" si="122"/>
        <v>39896</v>
      </c>
      <c r="G833" s="1">
        <f t="shared" si="123"/>
        <v>39895</v>
      </c>
      <c r="H833" s="1">
        <f t="shared" si="124"/>
        <v>39894</v>
      </c>
      <c r="I833" s="2">
        <f t="shared" si="125"/>
        <v>61.25</v>
      </c>
      <c r="K833" s="2">
        <f t="shared" si="126"/>
        <v>0</v>
      </c>
      <c r="L833" s="2">
        <f t="shared" si="127"/>
        <v>0</v>
      </c>
      <c r="M833" s="2">
        <f t="shared" si="128"/>
        <v>1</v>
      </c>
      <c r="N833">
        <f t="shared" si="129"/>
        <v>-1.8122407004148477</v>
      </c>
    </row>
    <row r="834" spans="1:14" x14ac:dyDescent="0.3">
      <c r="A834" s="1">
        <v>39905</v>
      </c>
      <c r="B834">
        <v>59.674999999999997</v>
      </c>
      <c r="D834">
        <f t="shared" si="120"/>
        <v>4</v>
      </c>
      <c r="E834" s="1">
        <f t="shared" si="121"/>
        <v>39898</v>
      </c>
      <c r="F834" s="1">
        <f t="shared" si="122"/>
        <v>39897</v>
      </c>
      <c r="G834" s="1">
        <f t="shared" si="123"/>
        <v>39896</v>
      </c>
      <c r="H834" s="1">
        <f t="shared" si="124"/>
        <v>39895</v>
      </c>
      <c r="I834" s="2">
        <f t="shared" si="125"/>
        <v>60.524999999999999</v>
      </c>
      <c r="K834" s="2">
        <f t="shared" si="126"/>
        <v>0</v>
      </c>
      <c r="L834" s="2">
        <f t="shared" si="127"/>
        <v>0</v>
      </c>
      <c r="M834" s="2">
        <f t="shared" si="128"/>
        <v>1</v>
      </c>
      <c r="N834">
        <f t="shared" si="129"/>
        <v>-1.4143330599228379</v>
      </c>
    </row>
    <row r="835" spans="1:14" x14ac:dyDescent="0.3">
      <c r="A835" s="1">
        <v>39906</v>
      </c>
      <c r="B835">
        <v>60.274999999999999</v>
      </c>
      <c r="D835">
        <f t="shared" ref="D835:D898" si="130">WEEKDAY(A835,2)</f>
        <v>5</v>
      </c>
      <c r="E835" s="1">
        <f t="shared" si="121"/>
        <v>39899</v>
      </c>
      <c r="F835" s="1">
        <f t="shared" si="122"/>
        <v>39898</v>
      </c>
      <c r="G835" s="1">
        <f t="shared" si="123"/>
        <v>39897</v>
      </c>
      <c r="H835" s="1">
        <f t="shared" si="124"/>
        <v>39896</v>
      </c>
      <c r="I835" s="2">
        <f t="shared" si="125"/>
        <v>60.475000000000001</v>
      </c>
      <c r="K835" s="2">
        <f t="shared" si="126"/>
        <v>0</v>
      </c>
      <c r="L835" s="2">
        <f t="shared" si="127"/>
        <v>0</v>
      </c>
      <c r="M835" s="2">
        <f t="shared" si="128"/>
        <v>1</v>
      </c>
      <c r="N835">
        <f t="shared" si="129"/>
        <v>-0.33126324288562964</v>
      </c>
    </row>
    <row r="836" spans="1:14" x14ac:dyDescent="0.3">
      <c r="A836" s="1">
        <v>39909</v>
      </c>
      <c r="B836">
        <v>59.725000000000001</v>
      </c>
      <c r="D836">
        <f t="shared" si="130"/>
        <v>1</v>
      </c>
      <c r="E836" s="1">
        <f t="shared" si="121"/>
        <v>39902</v>
      </c>
      <c r="F836" s="1">
        <f t="shared" si="122"/>
        <v>39901</v>
      </c>
      <c r="G836" s="1">
        <f t="shared" si="123"/>
        <v>39900</v>
      </c>
      <c r="H836" s="1">
        <f t="shared" si="124"/>
        <v>39899</v>
      </c>
      <c r="I836" s="2">
        <f t="shared" si="125"/>
        <v>60.55</v>
      </c>
      <c r="K836" s="2">
        <f t="shared" si="126"/>
        <v>0</v>
      </c>
      <c r="L836" s="2">
        <f t="shared" si="127"/>
        <v>0</v>
      </c>
      <c r="M836" s="2">
        <f t="shared" si="128"/>
        <v>1</v>
      </c>
      <c r="N836">
        <f t="shared" si="129"/>
        <v>-1.3718776787227911</v>
      </c>
    </row>
    <row r="837" spans="1:14" x14ac:dyDescent="0.3">
      <c r="A837" s="1">
        <v>39910</v>
      </c>
      <c r="B837">
        <v>59.174999999999997</v>
      </c>
      <c r="D837">
        <f t="shared" si="130"/>
        <v>2</v>
      </c>
      <c r="E837" s="1">
        <f t="shared" si="121"/>
        <v>39903</v>
      </c>
      <c r="F837" s="1">
        <f t="shared" si="122"/>
        <v>39902</v>
      </c>
      <c r="G837" s="1">
        <f t="shared" si="123"/>
        <v>39901</v>
      </c>
      <c r="H837" s="1">
        <f t="shared" si="124"/>
        <v>39900</v>
      </c>
      <c r="I837" s="2">
        <f t="shared" si="125"/>
        <v>60.35</v>
      </c>
      <c r="K837" s="2">
        <f t="shared" si="126"/>
        <v>0</v>
      </c>
      <c r="L837" s="2">
        <f t="shared" si="127"/>
        <v>0</v>
      </c>
      <c r="M837" s="2">
        <f t="shared" si="128"/>
        <v>1</v>
      </c>
      <c r="N837">
        <f t="shared" si="129"/>
        <v>-1.9661792143492978</v>
      </c>
    </row>
    <row r="838" spans="1:14" x14ac:dyDescent="0.3">
      <c r="A838" s="1">
        <v>39911</v>
      </c>
      <c r="B838">
        <v>58.375</v>
      </c>
      <c r="D838">
        <f t="shared" si="130"/>
        <v>3</v>
      </c>
      <c r="E838" s="1">
        <f t="shared" si="121"/>
        <v>39904</v>
      </c>
      <c r="F838" s="1">
        <f t="shared" si="122"/>
        <v>39903</v>
      </c>
      <c r="G838" s="1">
        <f t="shared" si="123"/>
        <v>39902</v>
      </c>
      <c r="H838" s="1">
        <f t="shared" si="124"/>
        <v>39901</v>
      </c>
      <c r="I838" s="2">
        <f t="shared" si="125"/>
        <v>60.15</v>
      </c>
      <c r="K838" s="2">
        <f t="shared" si="126"/>
        <v>0</v>
      </c>
      <c r="L838" s="2">
        <f t="shared" si="127"/>
        <v>0</v>
      </c>
      <c r="M838" s="2">
        <f t="shared" si="128"/>
        <v>1</v>
      </c>
      <c r="N838">
        <f t="shared" si="129"/>
        <v>-2.9953726431626455</v>
      </c>
    </row>
    <row r="839" spans="1:14" x14ac:dyDescent="0.3">
      <c r="A839" s="1">
        <v>39912</v>
      </c>
      <c r="B839">
        <v>58</v>
      </c>
      <c r="C839">
        <v>74.275000000000006</v>
      </c>
      <c r="D839">
        <f t="shared" si="130"/>
        <v>4</v>
      </c>
      <c r="E839" s="1">
        <f t="shared" si="121"/>
        <v>39905</v>
      </c>
      <c r="F839" s="1">
        <f t="shared" si="122"/>
        <v>39904</v>
      </c>
      <c r="G839" s="1">
        <f t="shared" si="123"/>
        <v>39903</v>
      </c>
      <c r="H839" s="1">
        <f t="shared" si="124"/>
        <v>39902</v>
      </c>
      <c r="I839" s="2">
        <f t="shared" si="125"/>
        <v>59.674999999999997</v>
      </c>
      <c r="K839" s="2">
        <f t="shared" si="126"/>
        <v>0</v>
      </c>
      <c r="L839" s="2">
        <f t="shared" si="127"/>
        <v>0</v>
      </c>
      <c r="M839" s="2">
        <f t="shared" si="128"/>
        <v>1</v>
      </c>
      <c r="N839">
        <f t="shared" si="129"/>
        <v>-2.8470161678474413</v>
      </c>
    </row>
    <row r="840" spans="1:14" x14ac:dyDescent="0.3">
      <c r="A840" s="1">
        <v>39916</v>
      </c>
      <c r="B840">
        <v>74.099999999999994</v>
      </c>
      <c r="D840">
        <f t="shared" si="130"/>
        <v>1</v>
      </c>
      <c r="E840" s="1">
        <f t="shared" ref="E840:E903" si="131">A840-7</f>
        <v>39909</v>
      </c>
      <c r="F840" s="1">
        <f t="shared" ref="F840:F903" si="132">E840-1</f>
        <v>39908</v>
      </c>
      <c r="G840" s="1">
        <f t="shared" ref="G840:G903" si="133">E840-2</f>
        <v>39907</v>
      </c>
      <c r="H840" s="1">
        <f t="shared" ref="H840:H903" si="134">E840-3</f>
        <v>39906</v>
      </c>
      <c r="I840" s="2">
        <f t="shared" si="125"/>
        <v>59.725000000000001</v>
      </c>
      <c r="J840">
        <v>74.275000000000006</v>
      </c>
      <c r="K840" s="2">
        <f t="shared" si="126"/>
        <v>74.275000000000006</v>
      </c>
      <c r="L840" s="2">
        <f t="shared" si="127"/>
        <v>58</v>
      </c>
      <c r="M840" s="2">
        <f t="shared" si="128"/>
        <v>0.78088185796028264</v>
      </c>
      <c r="N840">
        <f t="shared" si="129"/>
        <v>-3.1666571712084335</v>
      </c>
    </row>
    <row r="841" spans="1:14" x14ac:dyDescent="0.3">
      <c r="A841" s="1">
        <v>39917</v>
      </c>
      <c r="B841">
        <v>72.599999999999994</v>
      </c>
      <c r="D841">
        <f t="shared" si="130"/>
        <v>2</v>
      </c>
      <c r="E841" s="1">
        <f t="shared" si="131"/>
        <v>39910</v>
      </c>
      <c r="F841" s="1">
        <f t="shared" si="132"/>
        <v>39909</v>
      </c>
      <c r="G841" s="1">
        <f t="shared" si="133"/>
        <v>39908</v>
      </c>
      <c r="H841" s="1">
        <f t="shared" si="134"/>
        <v>39907</v>
      </c>
      <c r="I841" s="2">
        <f t="shared" ref="I841:I904" si="135">IF(SUMIFS($B$2:$B$3569,$A$2:$A$3569,"="&amp;E841)=0,IF(SUMIFS($B$2:$B$3569,$A$2:$A$3569,"="&amp;F841)=0,IF(SUMIFS($B$2:$B$3569,$A$2:$A$3569,"="&amp;G841)=0,SUMIFS($B$2:$B$3569,$A$2:$A$3569,"="&amp;H841),SUMIFS($B$2:$B$3569,$A$2:$A$3569,"="&amp;G841)),SUMIFS($B$2:$B$3569,$A$2:$A$3569,"="&amp;F841)),SUMIFS($B$2:$B$3569,$A$2:$A$3569,"="&amp;E841))</f>
        <v>59.174999999999997</v>
      </c>
      <c r="K841" s="2">
        <f t="shared" ref="K841:K904" si="136">SUMIFS($J$2:$J$3569,$A$2:$A$3569,"&gt;"&amp;E841,$A$2:$A$3569,"&lt;="&amp;A841)</f>
        <v>74.275000000000006</v>
      </c>
      <c r="L841" s="2">
        <f t="shared" ref="L841:L904" si="137">IF(K841&lt;&gt;0,LOOKUP(K841,C835:C841,B835:B841),0)</f>
        <v>58</v>
      </c>
      <c r="M841" s="2">
        <f t="shared" ref="M841:M904" si="138">IF(K841&lt;&gt;0,L841/K841,1)</f>
        <v>0.78088185796028264</v>
      </c>
      <c r="N841">
        <f t="shared" ref="N841:N904" si="139">LN(B841*M841/I841)*100</f>
        <v>-4.2865644371549427</v>
      </c>
    </row>
    <row r="842" spans="1:14" x14ac:dyDescent="0.3">
      <c r="A842" s="1">
        <v>39918</v>
      </c>
      <c r="B842">
        <v>73.05</v>
      </c>
      <c r="D842">
        <f t="shared" si="130"/>
        <v>3</v>
      </c>
      <c r="E842" s="1">
        <f t="shared" si="131"/>
        <v>39911</v>
      </c>
      <c r="F842" s="1">
        <f t="shared" si="132"/>
        <v>39910</v>
      </c>
      <c r="G842" s="1">
        <f t="shared" si="133"/>
        <v>39909</v>
      </c>
      <c r="H842" s="1">
        <f t="shared" si="134"/>
        <v>39908</v>
      </c>
      <c r="I842" s="2">
        <f t="shared" si="135"/>
        <v>58.375</v>
      </c>
      <c r="K842" s="2">
        <f t="shared" si="136"/>
        <v>74.275000000000006</v>
      </c>
      <c r="L842" s="2">
        <f t="shared" si="137"/>
        <v>58</v>
      </c>
      <c r="M842" s="2">
        <f t="shared" si="138"/>
        <v>0.78088185796028264</v>
      </c>
      <c r="N842">
        <f t="shared" si="139"/>
        <v>-2.3074988594605004</v>
      </c>
    </row>
    <row r="843" spans="1:14" x14ac:dyDescent="0.3">
      <c r="A843" s="1">
        <v>39919</v>
      </c>
      <c r="B843">
        <v>73.275000000000006</v>
      </c>
      <c r="D843">
        <f t="shared" si="130"/>
        <v>4</v>
      </c>
      <c r="E843" s="1">
        <f t="shared" si="131"/>
        <v>39912</v>
      </c>
      <c r="F843" s="1">
        <f t="shared" si="132"/>
        <v>39911</v>
      </c>
      <c r="G843" s="1">
        <f t="shared" si="133"/>
        <v>39910</v>
      </c>
      <c r="H843" s="1">
        <f t="shared" si="134"/>
        <v>39909</v>
      </c>
      <c r="I843" s="2">
        <f t="shared" si="135"/>
        <v>58</v>
      </c>
      <c r="K843" s="2">
        <f t="shared" si="136"/>
        <v>74.275000000000006</v>
      </c>
      <c r="L843" s="2">
        <f t="shared" si="137"/>
        <v>58</v>
      </c>
      <c r="M843" s="2">
        <f t="shared" si="138"/>
        <v>0.78088185796028264</v>
      </c>
      <c r="N843">
        <f t="shared" si="139"/>
        <v>-1.3554934751715211</v>
      </c>
    </row>
    <row r="844" spans="1:14" x14ac:dyDescent="0.3">
      <c r="A844" s="1">
        <v>39920</v>
      </c>
      <c r="B844">
        <v>73.625</v>
      </c>
      <c r="D844">
        <f t="shared" si="130"/>
        <v>5</v>
      </c>
      <c r="E844" s="1">
        <f t="shared" si="131"/>
        <v>39913</v>
      </c>
      <c r="F844" s="1">
        <f t="shared" si="132"/>
        <v>39912</v>
      </c>
      <c r="G844" s="1">
        <f t="shared" si="133"/>
        <v>39911</v>
      </c>
      <c r="H844" s="1">
        <f t="shared" si="134"/>
        <v>39910</v>
      </c>
      <c r="I844" s="2">
        <f t="shared" si="135"/>
        <v>58</v>
      </c>
      <c r="K844" s="2">
        <f t="shared" si="136"/>
        <v>74.275000000000006</v>
      </c>
      <c r="L844" s="2">
        <f t="shared" si="137"/>
        <v>58</v>
      </c>
      <c r="M844" s="2">
        <f t="shared" si="138"/>
        <v>0.78088185796028264</v>
      </c>
      <c r="N844">
        <f t="shared" si="139"/>
        <v>-0.878977937692073</v>
      </c>
    </row>
    <row r="845" spans="1:14" x14ac:dyDescent="0.3">
      <c r="A845" s="1">
        <v>39923</v>
      </c>
      <c r="B845">
        <v>72.3</v>
      </c>
      <c r="D845">
        <f t="shared" si="130"/>
        <v>1</v>
      </c>
      <c r="E845" s="1">
        <f t="shared" si="131"/>
        <v>39916</v>
      </c>
      <c r="F845" s="1">
        <f t="shared" si="132"/>
        <v>39915</v>
      </c>
      <c r="G845" s="1">
        <f t="shared" si="133"/>
        <v>39914</v>
      </c>
      <c r="H845" s="1">
        <f t="shared" si="134"/>
        <v>39913</v>
      </c>
      <c r="I845" s="2">
        <f t="shared" si="135"/>
        <v>74.099999999999994</v>
      </c>
      <c r="K845" s="2">
        <f t="shared" si="136"/>
        <v>0</v>
      </c>
      <c r="L845" s="2">
        <f t="shared" si="137"/>
        <v>0</v>
      </c>
      <c r="M845" s="2">
        <f t="shared" si="138"/>
        <v>1</v>
      </c>
      <c r="N845">
        <f t="shared" si="139"/>
        <v>-2.4591403137322208</v>
      </c>
    </row>
    <row r="846" spans="1:14" x14ac:dyDescent="0.3">
      <c r="A846" s="1">
        <v>39924</v>
      </c>
      <c r="B846">
        <v>72.400000000000006</v>
      </c>
      <c r="D846">
        <f t="shared" si="130"/>
        <v>2</v>
      </c>
      <c r="E846" s="1">
        <f t="shared" si="131"/>
        <v>39917</v>
      </c>
      <c r="F846" s="1">
        <f t="shared" si="132"/>
        <v>39916</v>
      </c>
      <c r="G846" s="1">
        <f t="shared" si="133"/>
        <v>39915</v>
      </c>
      <c r="H846" s="1">
        <f t="shared" si="134"/>
        <v>39914</v>
      </c>
      <c r="I846" s="2">
        <f t="shared" si="135"/>
        <v>72.599999999999994</v>
      </c>
      <c r="K846" s="2">
        <f t="shared" si="136"/>
        <v>0</v>
      </c>
      <c r="L846" s="2">
        <f t="shared" si="137"/>
        <v>0</v>
      </c>
      <c r="M846" s="2">
        <f t="shared" si="138"/>
        <v>1</v>
      </c>
      <c r="N846">
        <f t="shared" si="139"/>
        <v>-0.27586224390795283</v>
      </c>
    </row>
    <row r="847" spans="1:14" x14ac:dyDescent="0.3">
      <c r="A847" s="1">
        <v>39925</v>
      </c>
      <c r="B847">
        <v>72.375</v>
      </c>
      <c r="D847">
        <f t="shared" si="130"/>
        <v>3</v>
      </c>
      <c r="E847" s="1">
        <f t="shared" si="131"/>
        <v>39918</v>
      </c>
      <c r="F847" s="1">
        <f t="shared" si="132"/>
        <v>39917</v>
      </c>
      <c r="G847" s="1">
        <f t="shared" si="133"/>
        <v>39916</v>
      </c>
      <c r="H847" s="1">
        <f t="shared" si="134"/>
        <v>39915</v>
      </c>
      <c r="I847" s="2">
        <f t="shared" si="135"/>
        <v>73.05</v>
      </c>
      <c r="K847" s="2">
        <f t="shared" si="136"/>
        <v>0</v>
      </c>
      <c r="L847" s="2">
        <f t="shared" si="137"/>
        <v>0</v>
      </c>
      <c r="M847" s="2">
        <f t="shared" si="138"/>
        <v>1</v>
      </c>
      <c r="N847">
        <f t="shared" si="139"/>
        <v>-0.92832023035491706</v>
      </c>
    </row>
    <row r="848" spans="1:14" x14ac:dyDescent="0.3">
      <c r="A848" s="1">
        <v>39926</v>
      </c>
      <c r="B848">
        <v>71.875</v>
      </c>
      <c r="D848">
        <f t="shared" si="130"/>
        <v>4</v>
      </c>
      <c r="E848" s="1">
        <f t="shared" si="131"/>
        <v>39919</v>
      </c>
      <c r="F848" s="1">
        <f t="shared" si="132"/>
        <v>39918</v>
      </c>
      <c r="G848" s="1">
        <f t="shared" si="133"/>
        <v>39917</v>
      </c>
      <c r="H848" s="1">
        <f t="shared" si="134"/>
        <v>39916</v>
      </c>
      <c r="I848" s="2">
        <f t="shared" si="135"/>
        <v>73.275000000000006</v>
      </c>
      <c r="K848" s="2">
        <f t="shared" si="136"/>
        <v>0</v>
      </c>
      <c r="L848" s="2">
        <f t="shared" si="137"/>
        <v>0</v>
      </c>
      <c r="M848" s="2">
        <f t="shared" si="138"/>
        <v>1</v>
      </c>
      <c r="N848">
        <f t="shared" si="139"/>
        <v>-1.9290987479441672</v>
      </c>
    </row>
    <row r="849" spans="1:14" x14ac:dyDescent="0.3">
      <c r="A849" s="1">
        <v>39927</v>
      </c>
      <c r="B849">
        <v>71.650000000000006</v>
      </c>
      <c r="D849">
        <f t="shared" si="130"/>
        <v>5</v>
      </c>
      <c r="E849" s="1">
        <f t="shared" si="131"/>
        <v>39920</v>
      </c>
      <c r="F849" s="1">
        <f t="shared" si="132"/>
        <v>39919</v>
      </c>
      <c r="G849" s="1">
        <f t="shared" si="133"/>
        <v>39918</v>
      </c>
      <c r="H849" s="1">
        <f t="shared" si="134"/>
        <v>39917</v>
      </c>
      <c r="I849" s="2">
        <f t="shared" si="135"/>
        <v>73.625</v>
      </c>
      <c r="K849" s="2">
        <f t="shared" si="136"/>
        <v>0</v>
      </c>
      <c r="L849" s="2">
        <f t="shared" si="137"/>
        <v>0</v>
      </c>
      <c r="M849" s="2">
        <f t="shared" si="138"/>
        <v>1</v>
      </c>
      <c r="N849">
        <f t="shared" si="139"/>
        <v>-2.7191487697569796</v>
      </c>
    </row>
    <row r="850" spans="1:14" x14ac:dyDescent="0.3">
      <c r="A850" s="1">
        <v>39930</v>
      </c>
      <c r="B850">
        <v>68.650000000000006</v>
      </c>
      <c r="D850">
        <f t="shared" si="130"/>
        <v>1</v>
      </c>
      <c r="E850" s="1">
        <f t="shared" si="131"/>
        <v>39923</v>
      </c>
      <c r="F850" s="1">
        <f t="shared" si="132"/>
        <v>39922</v>
      </c>
      <c r="G850" s="1">
        <f t="shared" si="133"/>
        <v>39921</v>
      </c>
      <c r="H850" s="1">
        <f t="shared" si="134"/>
        <v>39920</v>
      </c>
      <c r="I850" s="2">
        <f t="shared" si="135"/>
        <v>72.3</v>
      </c>
      <c r="K850" s="2">
        <f t="shared" si="136"/>
        <v>0</v>
      </c>
      <c r="L850" s="2">
        <f t="shared" si="137"/>
        <v>0</v>
      </c>
      <c r="M850" s="2">
        <f t="shared" si="138"/>
        <v>1</v>
      </c>
      <c r="N850">
        <f t="shared" si="139"/>
        <v>-5.1802996950738871</v>
      </c>
    </row>
    <row r="851" spans="1:14" x14ac:dyDescent="0.3">
      <c r="A851" s="1">
        <v>39931</v>
      </c>
      <c r="B851">
        <v>66.3</v>
      </c>
      <c r="D851">
        <f t="shared" si="130"/>
        <v>2</v>
      </c>
      <c r="E851" s="1">
        <f t="shared" si="131"/>
        <v>39924</v>
      </c>
      <c r="F851" s="1">
        <f t="shared" si="132"/>
        <v>39923</v>
      </c>
      <c r="G851" s="1">
        <f t="shared" si="133"/>
        <v>39922</v>
      </c>
      <c r="H851" s="1">
        <f t="shared" si="134"/>
        <v>39921</v>
      </c>
      <c r="I851" s="2">
        <f t="shared" si="135"/>
        <v>72.400000000000006</v>
      </c>
      <c r="K851" s="2">
        <f t="shared" si="136"/>
        <v>0</v>
      </c>
      <c r="L851" s="2">
        <f t="shared" si="137"/>
        <v>0</v>
      </c>
      <c r="M851" s="2">
        <f t="shared" si="138"/>
        <v>1</v>
      </c>
      <c r="N851">
        <f t="shared" si="139"/>
        <v>-8.801640219985396</v>
      </c>
    </row>
    <row r="852" spans="1:14" x14ac:dyDescent="0.3">
      <c r="A852" s="1">
        <v>39932</v>
      </c>
      <c r="B852">
        <v>66.75</v>
      </c>
      <c r="D852">
        <f t="shared" si="130"/>
        <v>3</v>
      </c>
      <c r="E852" s="1">
        <f t="shared" si="131"/>
        <v>39925</v>
      </c>
      <c r="F852" s="1">
        <f t="shared" si="132"/>
        <v>39924</v>
      </c>
      <c r="G852" s="1">
        <f t="shared" si="133"/>
        <v>39923</v>
      </c>
      <c r="H852" s="1">
        <f t="shared" si="134"/>
        <v>39922</v>
      </c>
      <c r="I852" s="2">
        <f t="shared" si="135"/>
        <v>72.375</v>
      </c>
      <c r="K852" s="2">
        <f t="shared" si="136"/>
        <v>0</v>
      </c>
      <c r="L852" s="2">
        <f t="shared" si="137"/>
        <v>0</v>
      </c>
      <c r="M852" s="2">
        <f t="shared" si="138"/>
        <v>1</v>
      </c>
      <c r="N852">
        <f t="shared" si="139"/>
        <v>-8.0906638612800474</v>
      </c>
    </row>
    <row r="853" spans="1:14" x14ac:dyDescent="0.3">
      <c r="A853" s="1">
        <v>39933</v>
      </c>
      <c r="B853">
        <v>64.525000000000006</v>
      </c>
      <c r="D853">
        <f t="shared" si="130"/>
        <v>4</v>
      </c>
      <c r="E853" s="1">
        <f t="shared" si="131"/>
        <v>39926</v>
      </c>
      <c r="F853" s="1">
        <f t="shared" si="132"/>
        <v>39925</v>
      </c>
      <c r="G853" s="1">
        <f t="shared" si="133"/>
        <v>39924</v>
      </c>
      <c r="H853" s="1">
        <f t="shared" si="134"/>
        <v>39923</v>
      </c>
      <c r="I853" s="2">
        <f t="shared" si="135"/>
        <v>71.875</v>
      </c>
      <c r="K853" s="2">
        <f t="shared" si="136"/>
        <v>0</v>
      </c>
      <c r="L853" s="2">
        <f t="shared" si="137"/>
        <v>0</v>
      </c>
      <c r="M853" s="2">
        <f t="shared" si="138"/>
        <v>1</v>
      </c>
      <c r="N853">
        <f t="shared" si="139"/>
        <v>-10.787575351283685</v>
      </c>
    </row>
    <row r="854" spans="1:14" x14ac:dyDescent="0.3">
      <c r="A854" s="1">
        <v>39934</v>
      </c>
      <c r="B854">
        <v>65.575000000000003</v>
      </c>
      <c r="D854">
        <f t="shared" si="130"/>
        <v>5</v>
      </c>
      <c r="E854" s="1">
        <f t="shared" si="131"/>
        <v>39927</v>
      </c>
      <c r="F854" s="1">
        <f t="shared" si="132"/>
        <v>39926</v>
      </c>
      <c r="G854" s="1">
        <f t="shared" si="133"/>
        <v>39925</v>
      </c>
      <c r="H854" s="1">
        <f t="shared" si="134"/>
        <v>39924</v>
      </c>
      <c r="I854" s="2">
        <f t="shared" si="135"/>
        <v>71.650000000000006</v>
      </c>
      <c r="K854" s="2">
        <f t="shared" si="136"/>
        <v>0</v>
      </c>
      <c r="L854" s="2">
        <f t="shared" si="137"/>
        <v>0</v>
      </c>
      <c r="M854" s="2">
        <f t="shared" si="138"/>
        <v>1</v>
      </c>
      <c r="N854">
        <f t="shared" si="139"/>
        <v>-8.8598628521243477</v>
      </c>
    </row>
    <row r="855" spans="1:14" x14ac:dyDescent="0.3">
      <c r="A855" s="1">
        <v>39937</v>
      </c>
      <c r="B855">
        <v>63.774999999999999</v>
      </c>
      <c r="D855">
        <f t="shared" si="130"/>
        <v>1</v>
      </c>
      <c r="E855" s="1">
        <f t="shared" si="131"/>
        <v>39930</v>
      </c>
      <c r="F855" s="1">
        <f t="shared" si="132"/>
        <v>39929</v>
      </c>
      <c r="G855" s="1">
        <f t="shared" si="133"/>
        <v>39928</v>
      </c>
      <c r="H855" s="1">
        <f t="shared" si="134"/>
        <v>39927</v>
      </c>
      <c r="I855" s="2">
        <f t="shared" si="135"/>
        <v>68.650000000000006</v>
      </c>
      <c r="K855" s="2">
        <f t="shared" si="136"/>
        <v>0</v>
      </c>
      <c r="L855" s="2">
        <f t="shared" si="137"/>
        <v>0</v>
      </c>
      <c r="M855" s="2">
        <f t="shared" si="138"/>
        <v>1</v>
      </c>
      <c r="N855">
        <f t="shared" si="139"/>
        <v>-7.3659868186105131</v>
      </c>
    </row>
    <row r="856" spans="1:14" x14ac:dyDescent="0.3">
      <c r="A856" s="1">
        <v>39938</v>
      </c>
      <c r="B856">
        <v>64.8</v>
      </c>
      <c r="D856">
        <f t="shared" si="130"/>
        <v>2</v>
      </c>
      <c r="E856" s="1">
        <f t="shared" si="131"/>
        <v>39931</v>
      </c>
      <c r="F856" s="1">
        <f t="shared" si="132"/>
        <v>39930</v>
      </c>
      <c r="G856" s="1">
        <f t="shared" si="133"/>
        <v>39929</v>
      </c>
      <c r="H856" s="1">
        <f t="shared" si="134"/>
        <v>39928</v>
      </c>
      <c r="I856" s="2">
        <f t="shared" si="135"/>
        <v>66.3</v>
      </c>
      <c r="K856" s="2">
        <f t="shared" si="136"/>
        <v>0</v>
      </c>
      <c r="L856" s="2">
        <f t="shared" si="137"/>
        <v>0</v>
      </c>
      <c r="M856" s="2">
        <f t="shared" si="138"/>
        <v>1</v>
      </c>
      <c r="N856">
        <f t="shared" si="139"/>
        <v>-2.2884293833587845</v>
      </c>
    </row>
    <row r="857" spans="1:14" x14ac:dyDescent="0.3">
      <c r="A857" s="1">
        <v>39939</v>
      </c>
      <c r="B857">
        <v>67.099999999999994</v>
      </c>
      <c r="D857">
        <f t="shared" si="130"/>
        <v>3</v>
      </c>
      <c r="E857" s="1">
        <f t="shared" si="131"/>
        <v>39932</v>
      </c>
      <c r="F857" s="1">
        <f t="shared" si="132"/>
        <v>39931</v>
      </c>
      <c r="G857" s="1">
        <f t="shared" si="133"/>
        <v>39930</v>
      </c>
      <c r="H857" s="1">
        <f t="shared" si="134"/>
        <v>39929</v>
      </c>
      <c r="I857" s="2">
        <f t="shared" si="135"/>
        <v>66.75</v>
      </c>
      <c r="K857" s="2">
        <f t="shared" si="136"/>
        <v>0</v>
      </c>
      <c r="L857" s="2">
        <f t="shared" si="137"/>
        <v>0</v>
      </c>
      <c r="M857" s="2">
        <f t="shared" si="138"/>
        <v>1</v>
      </c>
      <c r="N857">
        <f t="shared" si="139"/>
        <v>0.52297466972771223</v>
      </c>
    </row>
    <row r="858" spans="1:14" x14ac:dyDescent="0.3">
      <c r="A858" s="1">
        <v>39940</v>
      </c>
      <c r="B858">
        <v>66.775000000000006</v>
      </c>
      <c r="D858">
        <f t="shared" si="130"/>
        <v>4</v>
      </c>
      <c r="E858" s="1">
        <f t="shared" si="131"/>
        <v>39933</v>
      </c>
      <c r="F858" s="1">
        <f t="shared" si="132"/>
        <v>39932</v>
      </c>
      <c r="G858" s="1">
        <f t="shared" si="133"/>
        <v>39931</v>
      </c>
      <c r="H858" s="1">
        <f t="shared" si="134"/>
        <v>39930</v>
      </c>
      <c r="I858" s="2">
        <f t="shared" si="135"/>
        <v>64.525000000000006</v>
      </c>
      <c r="K858" s="2">
        <f t="shared" si="136"/>
        <v>0</v>
      </c>
      <c r="L858" s="2">
        <f t="shared" si="137"/>
        <v>0</v>
      </c>
      <c r="M858" s="2">
        <f t="shared" si="138"/>
        <v>1</v>
      </c>
      <c r="N858">
        <f t="shared" si="139"/>
        <v>3.4276013391347062</v>
      </c>
    </row>
    <row r="859" spans="1:14" x14ac:dyDescent="0.3">
      <c r="A859" s="1">
        <v>39941</v>
      </c>
      <c r="B859">
        <v>68.2</v>
      </c>
      <c r="D859">
        <f t="shared" si="130"/>
        <v>5</v>
      </c>
      <c r="E859" s="1">
        <f t="shared" si="131"/>
        <v>39934</v>
      </c>
      <c r="F859" s="1">
        <f t="shared" si="132"/>
        <v>39933</v>
      </c>
      <c r="G859" s="1">
        <f t="shared" si="133"/>
        <v>39932</v>
      </c>
      <c r="H859" s="1">
        <f t="shared" si="134"/>
        <v>39931</v>
      </c>
      <c r="I859" s="2">
        <f t="shared" si="135"/>
        <v>65.575000000000003</v>
      </c>
      <c r="K859" s="2">
        <f t="shared" si="136"/>
        <v>0</v>
      </c>
      <c r="L859" s="2">
        <f t="shared" si="137"/>
        <v>0</v>
      </c>
      <c r="M859" s="2">
        <f t="shared" si="138"/>
        <v>1</v>
      </c>
      <c r="N859">
        <f t="shared" si="139"/>
        <v>3.925003909647907</v>
      </c>
    </row>
    <row r="860" spans="1:14" x14ac:dyDescent="0.3">
      <c r="A860" s="1">
        <v>39944</v>
      </c>
      <c r="B860">
        <v>67.775000000000006</v>
      </c>
      <c r="D860">
        <f t="shared" si="130"/>
        <v>1</v>
      </c>
      <c r="E860" s="1">
        <f t="shared" si="131"/>
        <v>39937</v>
      </c>
      <c r="F860" s="1">
        <f t="shared" si="132"/>
        <v>39936</v>
      </c>
      <c r="G860" s="1">
        <f t="shared" si="133"/>
        <v>39935</v>
      </c>
      <c r="H860" s="1">
        <f t="shared" si="134"/>
        <v>39934</v>
      </c>
      <c r="I860" s="2">
        <f t="shared" si="135"/>
        <v>63.774999999999999</v>
      </c>
      <c r="K860" s="2">
        <f t="shared" si="136"/>
        <v>0</v>
      </c>
      <c r="L860" s="2">
        <f t="shared" si="137"/>
        <v>0</v>
      </c>
      <c r="M860" s="2">
        <f t="shared" si="138"/>
        <v>1</v>
      </c>
      <c r="N860">
        <f t="shared" si="139"/>
        <v>6.0832131356854235</v>
      </c>
    </row>
    <row r="861" spans="1:14" x14ac:dyDescent="0.3">
      <c r="A861" s="1">
        <v>39945</v>
      </c>
      <c r="B861">
        <v>68.924999999999997</v>
      </c>
      <c r="D861">
        <f t="shared" si="130"/>
        <v>2</v>
      </c>
      <c r="E861" s="1">
        <f t="shared" si="131"/>
        <v>39938</v>
      </c>
      <c r="F861" s="1">
        <f t="shared" si="132"/>
        <v>39937</v>
      </c>
      <c r="G861" s="1">
        <f t="shared" si="133"/>
        <v>39936</v>
      </c>
      <c r="H861" s="1">
        <f t="shared" si="134"/>
        <v>39935</v>
      </c>
      <c r="I861" s="2">
        <f t="shared" si="135"/>
        <v>64.8</v>
      </c>
      <c r="K861" s="2">
        <f t="shared" si="136"/>
        <v>0</v>
      </c>
      <c r="L861" s="2">
        <f t="shared" si="137"/>
        <v>0</v>
      </c>
      <c r="M861" s="2">
        <f t="shared" si="138"/>
        <v>1</v>
      </c>
      <c r="N861">
        <f t="shared" si="139"/>
        <v>6.171335355163146</v>
      </c>
    </row>
    <row r="862" spans="1:14" x14ac:dyDescent="0.3">
      <c r="A862" s="1">
        <v>39946</v>
      </c>
      <c r="B862">
        <v>67.95</v>
      </c>
      <c r="D862">
        <f t="shared" si="130"/>
        <v>3</v>
      </c>
      <c r="E862" s="1">
        <f t="shared" si="131"/>
        <v>39939</v>
      </c>
      <c r="F862" s="1">
        <f t="shared" si="132"/>
        <v>39938</v>
      </c>
      <c r="G862" s="1">
        <f t="shared" si="133"/>
        <v>39937</v>
      </c>
      <c r="H862" s="1">
        <f t="shared" si="134"/>
        <v>39936</v>
      </c>
      <c r="I862" s="2">
        <f t="shared" si="135"/>
        <v>67.099999999999994</v>
      </c>
      <c r="K862" s="2">
        <f t="shared" si="136"/>
        <v>0</v>
      </c>
      <c r="L862" s="2">
        <f t="shared" si="137"/>
        <v>0</v>
      </c>
      <c r="M862" s="2">
        <f t="shared" si="138"/>
        <v>1</v>
      </c>
      <c r="N862">
        <f t="shared" si="139"/>
        <v>1.2588096619516753</v>
      </c>
    </row>
    <row r="863" spans="1:14" x14ac:dyDescent="0.3">
      <c r="A863" s="1">
        <v>39947</v>
      </c>
      <c r="B863">
        <v>67</v>
      </c>
      <c r="D863">
        <f t="shared" si="130"/>
        <v>4</v>
      </c>
      <c r="E863" s="1">
        <f t="shared" si="131"/>
        <v>39940</v>
      </c>
      <c r="F863" s="1">
        <f t="shared" si="132"/>
        <v>39939</v>
      </c>
      <c r="G863" s="1">
        <f t="shared" si="133"/>
        <v>39938</v>
      </c>
      <c r="H863" s="1">
        <f t="shared" si="134"/>
        <v>39937</v>
      </c>
      <c r="I863" s="2">
        <f t="shared" si="135"/>
        <v>66.775000000000006</v>
      </c>
      <c r="K863" s="2">
        <f t="shared" si="136"/>
        <v>0</v>
      </c>
      <c r="L863" s="2">
        <f t="shared" si="137"/>
        <v>0</v>
      </c>
      <c r="M863" s="2">
        <f t="shared" si="138"/>
        <v>1</v>
      </c>
      <c r="N863">
        <f t="shared" si="139"/>
        <v>0.33638603949414037</v>
      </c>
    </row>
    <row r="864" spans="1:14" x14ac:dyDescent="0.3">
      <c r="A864" s="1">
        <v>39948</v>
      </c>
      <c r="B864">
        <v>66.525000000000006</v>
      </c>
      <c r="D864">
        <f t="shared" si="130"/>
        <v>5</v>
      </c>
      <c r="E864" s="1">
        <f t="shared" si="131"/>
        <v>39941</v>
      </c>
      <c r="F864" s="1">
        <f t="shared" si="132"/>
        <v>39940</v>
      </c>
      <c r="G864" s="1">
        <f t="shared" si="133"/>
        <v>39939</v>
      </c>
      <c r="H864" s="1">
        <f t="shared" si="134"/>
        <v>39938</v>
      </c>
      <c r="I864" s="2">
        <f t="shared" si="135"/>
        <v>68.2</v>
      </c>
      <c r="K864" s="2">
        <f t="shared" si="136"/>
        <v>0</v>
      </c>
      <c r="L864" s="2">
        <f t="shared" si="137"/>
        <v>0</v>
      </c>
      <c r="M864" s="2">
        <f t="shared" si="138"/>
        <v>1</v>
      </c>
      <c r="N864">
        <f t="shared" si="139"/>
        <v>-2.4866747985663515</v>
      </c>
    </row>
    <row r="865" spans="1:14" x14ac:dyDescent="0.3">
      <c r="A865" s="1">
        <v>39951</v>
      </c>
      <c r="B865">
        <v>66.775000000000006</v>
      </c>
      <c r="D865">
        <f t="shared" si="130"/>
        <v>1</v>
      </c>
      <c r="E865" s="1">
        <f t="shared" si="131"/>
        <v>39944</v>
      </c>
      <c r="F865" s="1">
        <f t="shared" si="132"/>
        <v>39943</v>
      </c>
      <c r="G865" s="1">
        <f t="shared" si="133"/>
        <v>39942</v>
      </c>
      <c r="H865" s="1">
        <f t="shared" si="134"/>
        <v>39941</v>
      </c>
      <c r="I865" s="2">
        <f t="shared" si="135"/>
        <v>67.775000000000006</v>
      </c>
      <c r="K865" s="2">
        <f t="shared" si="136"/>
        <v>0</v>
      </c>
      <c r="L865" s="2">
        <f t="shared" si="137"/>
        <v>0</v>
      </c>
      <c r="M865" s="2">
        <f t="shared" si="138"/>
        <v>1</v>
      </c>
      <c r="N865">
        <f t="shared" si="139"/>
        <v>-1.4864636388704644</v>
      </c>
    </row>
    <row r="866" spans="1:14" x14ac:dyDescent="0.3">
      <c r="A866" s="1">
        <v>39952</v>
      </c>
      <c r="B866">
        <v>66.25</v>
      </c>
      <c r="D866">
        <f t="shared" si="130"/>
        <v>2</v>
      </c>
      <c r="E866" s="1">
        <f t="shared" si="131"/>
        <v>39945</v>
      </c>
      <c r="F866" s="1">
        <f t="shared" si="132"/>
        <v>39944</v>
      </c>
      <c r="G866" s="1">
        <f t="shared" si="133"/>
        <v>39943</v>
      </c>
      <c r="H866" s="1">
        <f t="shared" si="134"/>
        <v>39942</v>
      </c>
      <c r="I866" s="2">
        <f t="shared" si="135"/>
        <v>68.924999999999997</v>
      </c>
      <c r="K866" s="2">
        <f t="shared" si="136"/>
        <v>0</v>
      </c>
      <c r="L866" s="2">
        <f t="shared" si="137"/>
        <v>0</v>
      </c>
      <c r="M866" s="2">
        <f t="shared" si="138"/>
        <v>1</v>
      </c>
      <c r="N866">
        <f t="shared" si="139"/>
        <v>-3.9583492043528761</v>
      </c>
    </row>
    <row r="867" spans="1:14" x14ac:dyDescent="0.3">
      <c r="A867" s="1">
        <v>39953</v>
      </c>
      <c r="B867">
        <v>66.474999999999994</v>
      </c>
      <c r="D867">
        <f t="shared" si="130"/>
        <v>3</v>
      </c>
      <c r="E867" s="1">
        <f t="shared" si="131"/>
        <v>39946</v>
      </c>
      <c r="F867" s="1">
        <f t="shared" si="132"/>
        <v>39945</v>
      </c>
      <c r="G867" s="1">
        <f t="shared" si="133"/>
        <v>39944</v>
      </c>
      <c r="H867" s="1">
        <f t="shared" si="134"/>
        <v>39943</v>
      </c>
      <c r="I867" s="2">
        <f t="shared" si="135"/>
        <v>67.95</v>
      </c>
      <c r="K867" s="2">
        <f t="shared" si="136"/>
        <v>0</v>
      </c>
      <c r="L867" s="2">
        <f t="shared" si="137"/>
        <v>0</v>
      </c>
      <c r="M867" s="2">
        <f t="shared" si="138"/>
        <v>1</v>
      </c>
      <c r="N867">
        <f t="shared" si="139"/>
        <v>-2.1946203468069356</v>
      </c>
    </row>
    <row r="868" spans="1:14" x14ac:dyDescent="0.3">
      <c r="A868" s="1">
        <v>39954</v>
      </c>
      <c r="B868">
        <v>65.224999999999994</v>
      </c>
      <c r="D868">
        <f t="shared" si="130"/>
        <v>4</v>
      </c>
      <c r="E868" s="1">
        <f t="shared" si="131"/>
        <v>39947</v>
      </c>
      <c r="F868" s="1">
        <f t="shared" si="132"/>
        <v>39946</v>
      </c>
      <c r="G868" s="1">
        <f t="shared" si="133"/>
        <v>39945</v>
      </c>
      <c r="H868" s="1">
        <f t="shared" si="134"/>
        <v>39944</v>
      </c>
      <c r="I868" s="2">
        <f t="shared" si="135"/>
        <v>67</v>
      </c>
      <c r="K868" s="2">
        <f t="shared" si="136"/>
        <v>0</v>
      </c>
      <c r="L868" s="2">
        <f t="shared" si="137"/>
        <v>0</v>
      </c>
      <c r="M868" s="2">
        <f t="shared" si="138"/>
        <v>1</v>
      </c>
      <c r="N868">
        <f t="shared" si="139"/>
        <v>-2.6849788368174026</v>
      </c>
    </row>
    <row r="869" spans="1:14" x14ac:dyDescent="0.3">
      <c r="A869" s="1">
        <v>39955</v>
      </c>
      <c r="B869">
        <v>65.974999999999994</v>
      </c>
      <c r="D869">
        <f t="shared" si="130"/>
        <v>5</v>
      </c>
      <c r="E869" s="1">
        <f t="shared" si="131"/>
        <v>39948</v>
      </c>
      <c r="F869" s="1">
        <f t="shared" si="132"/>
        <v>39947</v>
      </c>
      <c r="G869" s="1">
        <f t="shared" si="133"/>
        <v>39946</v>
      </c>
      <c r="H869" s="1">
        <f t="shared" si="134"/>
        <v>39945</v>
      </c>
      <c r="I869" s="2">
        <f t="shared" si="135"/>
        <v>66.525000000000006</v>
      </c>
      <c r="K869" s="2">
        <f t="shared" si="136"/>
        <v>0</v>
      </c>
      <c r="L869" s="2">
        <f t="shared" si="137"/>
        <v>0</v>
      </c>
      <c r="M869" s="2">
        <f t="shared" si="138"/>
        <v>1</v>
      </c>
      <c r="N869">
        <f t="shared" si="139"/>
        <v>-0.83019344743652457</v>
      </c>
    </row>
    <row r="870" spans="1:14" x14ac:dyDescent="0.3">
      <c r="A870" s="1">
        <v>39959</v>
      </c>
      <c r="B870">
        <v>65.55</v>
      </c>
      <c r="D870">
        <f t="shared" si="130"/>
        <v>2</v>
      </c>
      <c r="E870" s="1">
        <f t="shared" si="131"/>
        <v>39952</v>
      </c>
      <c r="F870" s="1">
        <f t="shared" si="132"/>
        <v>39951</v>
      </c>
      <c r="G870" s="1">
        <f t="shared" si="133"/>
        <v>39950</v>
      </c>
      <c r="H870" s="1">
        <f t="shared" si="134"/>
        <v>39949</v>
      </c>
      <c r="I870" s="2">
        <f t="shared" si="135"/>
        <v>66.25</v>
      </c>
      <c r="K870" s="2">
        <f t="shared" si="136"/>
        <v>0</v>
      </c>
      <c r="L870" s="2">
        <f t="shared" si="137"/>
        <v>0</v>
      </c>
      <c r="M870" s="2">
        <f t="shared" si="138"/>
        <v>1</v>
      </c>
      <c r="N870">
        <f t="shared" si="139"/>
        <v>-1.062225465662276</v>
      </c>
    </row>
    <row r="871" spans="1:14" x14ac:dyDescent="0.3">
      <c r="A871" s="1">
        <v>39960</v>
      </c>
      <c r="B871">
        <v>65.275000000000006</v>
      </c>
      <c r="D871">
        <f t="shared" si="130"/>
        <v>3</v>
      </c>
      <c r="E871" s="1">
        <f t="shared" si="131"/>
        <v>39953</v>
      </c>
      <c r="F871" s="1">
        <f t="shared" si="132"/>
        <v>39952</v>
      </c>
      <c r="G871" s="1">
        <f t="shared" si="133"/>
        <v>39951</v>
      </c>
      <c r="H871" s="1">
        <f t="shared" si="134"/>
        <v>39950</v>
      </c>
      <c r="I871" s="2">
        <f t="shared" si="135"/>
        <v>66.474999999999994</v>
      </c>
      <c r="K871" s="2">
        <f t="shared" si="136"/>
        <v>0</v>
      </c>
      <c r="L871" s="2">
        <f t="shared" si="137"/>
        <v>0</v>
      </c>
      <c r="M871" s="2">
        <f t="shared" si="138"/>
        <v>1</v>
      </c>
      <c r="N871">
        <f t="shared" si="139"/>
        <v>-1.821682254389076</v>
      </c>
    </row>
    <row r="872" spans="1:14" x14ac:dyDescent="0.3">
      <c r="A872" s="1">
        <v>39961</v>
      </c>
      <c r="B872">
        <v>65.400000000000006</v>
      </c>
      <c r="D872">
        <f t="shared" si="130"/>
        <v>4</v>
      </c>
      <c r="E872" s="1">
        <f t="shared" si="131"/>
        <v>39954</v>
      </c>
      <c r="F872" s="1">
        <f t="shared" si="132"/>
        <v>39953</v>
      </c>
      <c r="G872" s="1">
        <f t="shared" si="133"/>
        <v>39952</v>
      </c>
      <c r="H872" s="1">
        <f t="shared" si="134"/>
        <v>39951</v>
      </c>
      <c r="I872" s="2">
        <f t="shared" si="135"/>
        <v>65.224999999999994</v>
      </c>
      <c r="K872" s="2">
        <f t="shared" si="136"/>
        <v>0</v>
      </c>
      <c r="L872" s="2">
        <f t="shared" si="137"/>
        <v>0</v>
      </c>
      <c r="M872" s="2">
        <f t="shared" si="138"/>
        <v>1</v>
      </c>
      <c r="N872">
        <f t="shared" si="139"/>
        <v>0.26794274403611246</v>
      </c>
    </row>
    <row r="873" spans="1:14" x14ac:dyDescent="0.3">
      <c r="A873" s="1">
        <v>39962</v>
      </c>
      <c r="B873">
        <v>63.924999999999997</v>
      </c>
      <c r="D873">
        <f t="shared" si="130"/>
        <v>5</v>
      </c>
      <c r="E873" s="1">
        <f t="shared" si="131"/>
        <v>39955</v>
      </c>
      <c r="F873" s="1">
        <f t="shared" si="132"/>
        <v>39954</v>
      </c>
      <c r="G873" s="1">
        <f t="shared" si="133"/>
        <v>39953</v>
      </c>
      <c r="H873" s="1">
        <f t="shared" si="134"/>
        <v>39952</v>
      </c>
      <c r="I873" s="2">
        <f t="shared" si="135"/>
        <v>65.974999999999994</v>
      </c>
      <c r="K873" s="2">
        <f t="shared" si="136"/>
        <v>0</v>
      </c>
      <c r="L873" s="2">
        <f t="shared" si="137"/>
        <v>0</v>
      </c>
      <c r="M873" s="2">
        <f t="shared" si="138"/>
        <v>1</v>
      </c>
      <c r="N873">
        <f t="shared" si="139"/>
        <v>-3.1565361212137377</v>
      </c>
    </row>
    <row r="874" spans="1:14" x14ac:dyDescent="0.3">
      <c r="A874" s="1">
        <v>39965</v>
      </c>
      <c r="B874">
        <v>62.75</v>
      </c>
      <c r="D874">
        <f t="shared" si="130"/>
        <v>1</v>
      </c>
      <c r="E874" s="1">
        <f t="shared" si="131"/>
        <v>39958</v>
      </c>
      <c r="F874" s="1">
        <f t="shared" si="132"/>
        <v>39957</v>
      </c>
      <c r="G874" s="1">
        <f t="shared" si="133"/>
        <v>39956</v>
      </c>
      <c r="H874" s="1">
        <f t="shared" si="134"/>
        <v>39955</v>
      </c>
      <c r="I874" s="2">
        <f t="shared" si="135"/>
        <v>65.974999999999994</v>
      </c>
      <c r="K874" s="2">
        <f t="shared" si="136"/>
        <v>0</v>
      </c>
      <c r="L874" s="2">
        <f t="shared" si="137"/>
        <v>0</v>
      </c>
      <c r="M874" s="2">
        <f t="shared" si="138"/>
        <v>1</v>
      </c>
      <c r="N874">
        <f t="shared" si="139"/>
        <v>-5.0117304377494447</v>
      </c>
    </row>
    <row r="875" spans="1:14" x14ac:dyDescent="0.3">
      <c r="A875" s="1">
        <v>39966</v>
      </c>
      <c r="B875">
        <v>59.75</v>
      </c>
      <c r="D875">
        <f t="shared" si="130"/>
        <v>2</v>
      </c>
      <c r="E875" s="1">
        <f t="shared" si="131"/>
        <v>39959</v>
      </c>
      <c r="F875" s="1">
        <f t="shared" si="132"/>
        <v>39958</v>
      </c>
      <c r="G875" s="1">
        <f t="shared" si="133"/>
        <v>39957</v>
      </c>
      <c r="H875" s="1">
        <f t="shared" si="134"/>
        <v>39956</v>
      </c>
      <c r="I875" s="2">
        <f t="shared" si="135"/>
        <v>65.55</v>
      </c>
      <c r="K875" s="2">
        <f t="shared" si="136"/>
        <v>0</v>
      </c>
      <c r="L875" s="2">
        <f t="shared" si="137"/>
        <v>0</v>
      </c>
      <c r="M875" s="2">
        <f t="shared" si="138"/>
        <v>1</v>
      </c>
      <c r="N875">
        <f t="shared" si="139"/>
        <v>-9.2644019398088737</v>
      </c>
    </row>
    <row r="876" spans="1:14" x14ac:dyDescent="0.3">
      <c r="A876" s="1">
        <v>39967</v>
      </c>
      <c r="B876">
        <v>57.3</v>
      </c>
      <c r="D876">
        <f t="shared" si="130"/>
        <v>3</v>
      </c>
      <c r="E876" s="1">
        <f t="shared" si="131"/>
        <v>39960</v>
      </c>
      <c r="F876" s="1">
        <f t="shared" si="132"/>
        <v>39959</v>
      </c>
      <c r="G876" s="1">
        <f t="shared" si="133"/>
        <v>39958</v>
      </c>
      <c r="H876" s="1">
        <f t="shared" si="134"/>
        <v>39957</v>
      </c>
      <c r="I876" s="2">
        <f t="shared" si="135"/>
        <v>65.275000000000006</v>
      </c>
      <c r="K876" s="2">
        <f t="shared" si="136"/>
        <v>0</v>
      </c>
      <c r="L876" s="2">
        <f t="shared" si="137"/>
        <v>0</v>
      </c>
      <c r="M876" s="2">
        <f t="shared" si="138"/>
        <v>1</v>
      </c>
      <c r="N876">
        <f t="shared" si="139"/>
        <v>-13.030849086449878</v>
      </c>
    </row>
    <row r="877" spans="1:14" x14ac:dyDescent="0.3">
      <c r="A877" s="1">
        <v>39968</v>
      </c>
      <c r="B877">
        <v>57.274999999999999</v>
      </c>
      <c r="D877">
        <f t="shared" si="130"/>
        <v>4</v>
      </c>
      <c r="E877" s="1">
        <f t="shared" si="131"/>
        <v>39961</v>
      </c>
      <c r="F877" s="1">
        <f t="shared" si="132"/>
        <v>39960</v>
      </c>
      <c r="G877" s="1">
        <f t="shared" si="133"/>
        <v>39959</v>
      </c>
      <c r="H877" s="1">
        <f t="shared" si="134"/>
        <v>39958</v>
      </c>
      <c r="I877" s="2">
        <f t="shared" si="135"/>
        <v>65.400000000000006</v>
      </c>
      <c r="K877" s="2">
        <f t="shared" si="136"/>
        <v>0</v>
      </c>
      <c r="L877" s="2">
        <f t="shared" si="137"/>
        <v>0</v>
      </c>
      <c r="M877" s="2">
        <f t="shared" si="138"/>
        <v>1</v>
      </c>
      <c r="N877">
        <f t="shared" si="139"/>
        <v>-13.265803012359395</v>
      </c>
    </row>
    <row r="878" spans="1:14" x14ac:dyDescent="0.3">
      <c r="A878" s="1">
        <v>39969</v>
      </c>
      <c r="B878">
        <v>57.174999999999997</v>
      </c>
      <c r="D878">
        <f t="shared" si="130"/>
        <v>5</v>
      </c>
      <c r="E878" s="1">
        <f t="shared" si="131"/>
        <v>39962</v>
      </c>
      <c r="F878" s="1">
        <f t="shared" si="132"/>
        <v>39961</v>
      </c>
      <c r="G878" s="1">
        <f t="shared" si="133"/>
        <v>39960</v>
      </c>
      <c r="H878" s="1">
        <f t="shared" si="134"/>
        <v>39959</v>
      </c>
      <c r="I878" s="2">
        <f t="shared" si="135"/>
        <v>63.924999999999997</v>
      </c>
      <c r="K878" s="2">
        <f t="shared" si="136"/>
        <v>0</v>
      </c>
      <c r="L878" s="2">
        <f t="shared" si="137"/>
        <v>0</v>
      </c>
      <c r="M878" s="2">
        <f t="shared" si="138"/>
        <v>1</v>
      </c>
      <c r="N878">
        <f t="shared" si="139"/>
        <v>-11.159378126840549</v>
      </c>
    </row>
    <row r="879" spans="1:14" x14ac:dyDescent="0.3">
      <c r="A879" s="1">
        <v>39972</v>
      </c>
      <c r="B879">
        <v>57.575000000000003</v>
      </c>
      <c r="D879">
        <f t="shared" si="130"/>
        <v>1</v>
      </c>
      <c r="E879" s="1">
        <f t="shared" si="131"/>
        <v>39965</v>
      </c>
      <c r="F879" s="1">
        <f t="shared" si="132"/>
        <v>39964</v>
      </c>
      <c r="G879" s="1">
        <f t="shared" si="133"/>
        <v>39963</v>
      </c>
      <c r="H879" s="1">
        <f t="shared" si="134"/>
        <v>39962</v>
      </c>
      <c r="I879" s="2">
        <f t="shared" si="135"/>
        <v>62.75</v>
      </c>
      <c r="K879" s="2">
        <f t="shared" si="136"/>
        <v>0</v>
      </c>
      <c r="L879" s="2">
        <f t="shared" si="137"/>
        <v>0</v>
      </c>
      <c r="M879" s="2">
        <f t="shared" si="138"/>
        <v>1</v>
      </c>
      <c r="N879">
        <f t="shared" si="139"/>
        <v>-8.6070132305144327</v>
      </c>
    </row>
    <row r="880" spans="1:14" x14ac:dyDescent="0.3">
      <c r="A880" s="1">
        <v>39973</v>
      </c>
      <c r="B880">
        <v>57.35</v>
      </c>
      <c r="C880">
        <v>58.75</v>
      </c>
      <c r="D880">
        <f t="shared" si="130"/>
        <v>2</v>
      </c>
      <c r="E880" s="1">
        <f t="shared" si="131"/>
        <v>39966</v>
      </c>
      <c r="F880" s="1">
        <f t="shared" si="132"/>
        <v>39965</v>
      </c>
      <c r="G880" s="1">
        <f t="shared" si="133"/>
        <v>39964</v>
      </c>
      <c r="H880" s="1">
        <f t="shared" si="134"/>
        <v>39963</v>
      </c>
      <c r="I880" s="2">
        <f t="shared" si="135"/>
        <v>59.75</v>
      </c>
      <c r="K880" s="2">
        <f t="shared" si="136"/>
        <v>0</v>
      </c>
      <c r="L880" s="2">
        <f t="shared" si="137"/>
        <v>0</v>
      </c>
      <c r="M880" s="2">
        <f t="shared" si="138"/>
        <v>1</v>
      </c>
      <c r="N880">
        <f t="shared" si="139"/>
        <v>-4.0996347236240318</v>
      </c>
    </row>
    <row r="881" spans="1:14" x14ac:dyDescent="0.3">
      <c r="A881" s="1">
        <v>39974</v>
      </c>
      <c r="B881">
        <v>58.35</v>
      </c>
      <c r="D881">
        <f t="shared" si="130"/>
        <v>3</v>
      </c>
      <c r="E881" s="1">
        <f t="shared" si="131"/>
        <v>39967</v>
      </c>
      <c r="F881" s="1">
        <f t="shared" si="132"/>
        <v>39966</v>
      </c>
      <c r="G881" s="1">
        <f t="shared" si="133"/>
        <v>39965</v>
      </c>
      <c r="H881" s="1">
        <f t="shared" si="134"/>
        <v>39964</v>
      </c>
      <c r="I881" s="2">
        <f t="shared" si="135"/>
        <v>57.3</v>
      </c>
      <c r="J881">
        <v>58.75</v>
      </c>
      <c r="K881" s="2">
        <f t="shared" si="136"/>
        <v>58.75</v>
      </c>
      <c r="L881" s="2">
        <f t="shared" si="137"/>
        <v>57.35</v>
      </c>
      <c r="M881" s="2">
        <f t="shared" si="138"/>
        <v>0.9761702127659575</v>
      </c>
      <c r="N881">
        <f t="shared" si="139"/>
        <v>-0.59595744370173298</v>
      </c>
    </row>
    <row r="882" spans="1:14" x14ac:dyDescent="0.3">
      <c r="A882" s="1">
        <v>39975</v>
      </c>
      <c r="B882">
        <v>60</v>
      </c>
      <c r="D882">
        <f t="shared" si="130"/>
        <v>4</v>
      </c>
      <c r="E882" s="1">
        <f t="shared" si="131"/>
        <v>39968</v>
      </c>
      <c r="F882" s="1">
        <f t="shared" si="132"/>
        <v>39967</v>
      </c>
      <c r="G882" s="1">
        <f t="shared" si="133"/>
        <v>39966</v>
      </c>
      <c r="H882" s="1">
        <f t="shared" si="134"/>
        <v>39965</v>
      </c>
      <c r="I882" s="2">
        <f t="shared" si="135"/>
        <v>57.274999999999999</v>
      </c>
      <c r="K882" s="2">
        <f t="shared" si="136"/>
        <v>58.75</v>
      </c>
      <c r="L882" s="2">
        <f t="shared" si="137"/>
        <v>57.35</v>
      </c>
      <c r="M882" s="2">
        <f t="shared" si="138"/>
        <v>0.9761702127659575</v>
      </c>
      <c r="N882">
        <f t="shared" si="139"/>
        <v>2.2362024433652961</v>
      </c>
    </row>
    <row r="883" spans="1:14" x14ac:dyDescent="0.3">
      <c r="A883" s="1">
        <v>39976</v>
      </c>
      <c r="B883">
        <v>59.8</v>
      </c>
      <c r="D883">
        <f t="shared" si="130"/>
        <v>5</v>
      </c>
      <c r="E883" s="1">
        <f t="shared" si="131"/>
        <v>39969</v>
      </c>
      <c r="F883" s="1">
        <f t="shared" si="132"/>
        <v>39968</v>
      </c>
      <c r="G883" s="1">
        <f t="shared" si="133"/>
        <v>39967</v>
      </c>
      <c r="H883" s="1">
        <f t="shared" si="134"/>
        <v>39966</v>
      </c>
      <c r="I883" s="2">
        <f t="shared" si="135"/>
        <v>57.174999999999997</v>
      </c>
      <c r="K883" s="2">
        <f t="shared" si="136"/>
        <v>58.75</v>
      </c>
      <c r="L883" s="2">
        <f t="shared" si="137"/>
        <v>57.35</v>
      </c>
      <c r="M883" s="2">
        <f t="shared" si="138"/>
        <v>0.9761702127659575</v>
      </c>
      <c r="N883">
        <f t="shared" si="139"/>
        <v>2.0770611598852513</v>
      </c>
    </row>
    <row r="884" spans="1:14" x14ac:dyDescent="0.3">
      <c r="A884" s="1">
        <v>39979</v>
      </c>
      <c r="B884">
        <v>58.4</v>
      </c>
      <c r="D884">
        <f t="shared" si="130"/>
        <v>1</v>
      </c>
      <c r="E884" s="1">
        <f t="shared" si="131"/>
        <v>39972</v>
      </c>
      <c r="F884" s="1">
        <f t="shared" si="132"/>
        <v>39971</v>
      </c>
      <c r="G884" s="1">
        <f t="shared" si="133"/>
        <v>39970</v>
      </c>
      <c r="H884" s="1">
        <f t="shared" si="134"/>
        <v>39969</v>
      </c>
      <c r="I884" s="2">
        <f t="shared" si="135"/>
        <v>57.575000000000003</v>
      </c>
      <c r="K884" s="2">
        <f t="shared" si="136"/>
        <v>58.75</v>
      </c>
      <c r="L884" s="2">
        <f t="shared" si="137"/>
        <v>57.35</v>
      </c>
      <c r="M884" s="2">
        <f t="shared" si="138"/>
        <v>0.9761702127659575</v>
      </c>
      <c r="N884">
        <f t="shared" si="139"/>
        <v>-0.98908653214561104</v>
      </c>
    </row>
    <row r="885" spans="1:14" x14ac:dyDescent="0.3">
      <c r="A885" s="1">
        <v>39980</v>
      </c>
      <c r="B885">
        <v>58.274999999999999</v>
      </c>
      <c r="D885">
        <f t="shared" si="130"/>
        <v>2</v>
      </c>
      <c r="E885" s="1">
        <f t="shared" si="131"/>
        <v>39973</v>
      </c>
      <c r="F885" s="1">
        <f t="shared" si="132"/>
        <v>39972</v>
      </c>
      <c r="G885" s="1">
        <f t="shared" si="133"/>
        <v>39971</v>
      </c>
      <c r="H885" s="1">
        <f t="shared" si="134"/>
        <v>39970</v>
      </c>
      <c r="I885" s="2">
        <f t="shared" si="135"/>
        <v>57.35</v>
      </c>
      <c r="K885" s="2">
        <f t="shared" si="136"/>
        <v>58.75</v>
      </c>
      <c r="L885" s="2">
        <f t="shared" si="137"/>
        <v>57.35</v>
      </c>
      <c r="M885" s="2">
        <f t="shared" si="138"/>
        <v>0.9761702127659575</v>
      </c>
      <c r="N885">
        <f t="shared" si="139"/>
        <v>-0.81179681024474459</v>
      </c>
    </row>
    <row r="886" spans="1:14" x14ac:dyDescent="0.3">
      <c r="A886" s="1">
        <v>39981</v>
      </c>
      <c r="B886">
        <v>59.95</v>
      </c>
      <c r="D886">
        <f t="shared" si="130"/>
        <v>3</v>
      </c>
      <c r="E886" s="1">
        <f t="shared" si="131"/>
        <v>39974</v>
      </c>
      <c r="F886" s="1">
        <f t="shared" si="132"/>
        <v>39973</v>
      </c>
      <c r="G886" s="1">
        <f t="shared" si="133"/>
        <v>39972</v>
      </c>
      <c r="H886" s="1">
        <f t="shared" si="134"/>
        <v>39971</v>
      </c>
      <c r="I886" s="2">
        <f t="shared" si="135"/>
        <v>58.35</v>
      </c>
      <c r="K886" s="2">
        <f t="shared" si="136"/>
        <v>0</v>
      </c>
      <c r="L886" s="2">
        <f t="shared" si="137"/>
        <v>0</v>
      </c>
      <c r="M886" s="2">
        <f t="shared" si="138"/>
        <v>1</v>
      </c>
      <c r="N886">
        <f t="shared" si="139"/>
        <v>2.705152274095838</v>
      </c>
    </row>
    <row r="887" spans="1:14" x14ac:dyDescent="0.3">
      <c r="A887" s="1">
        <v>39982</v>
      </c>
      <c r="B887">
        <v>59.924999999999997</v>
      </c>
      <c r="D887">
        <f t="shared" si="130"/>
        <v>4</v>
      </c>
      <c r="E887" s="1">
        <f t="shared" si="131"/>
        <v>39975</v>
      </c>
      <c r="F887" s="1">
        <f t="shared" si="132"/>
        <v>39974</v>
      </c>
      <c r="G887" s="1">
        <f t="shared" si="133"/>
        <v>39973</v>
      </c>
      <c r="H887" s="1">
        <f t="shared" si="134"/>
        <v>39972</v>
      </c>
      <c r="I887" s="2">
        <f t="shared" si="135"/>
        <v>60</v>
      </c>
      <c r="K887" s="2">
        <f t="shared" si="136"/>
        <v>0</v>
      </c>
      <c r="L887" s="2">
        <f t="shared" si="137"/>
        <v>0</v>
      </c>
      <c r="M887" s="2">
        <f t="shared" si="138"/>
        <v>1</v>
      </c>
      <c r="N887">
        <f t="shared" si="139"/>
        <v>-0.12507819016527139</v>
      </c>
    </row>
    <row r="888" spans="1:14" x14ac:dyDescent="0.3">
      <c r="A888" s="1">
        <v>39983</v>
      </c>
      <c r="B888">
        <v>61.424999999999997</v>
      </c>
      <c r="D888">
        <f t="shared" si="130"/>
        <v>5</v>
      </c>
      <c r="E888" s="1">
        <f t="shared" si="131"/>
        <v>39976</v>
      </c>
      <c r="F888" s="1">
        <f t="shared" si="132"/>
        <v>39975</v>
      </c>
      <c r="G888" s="1">
        <f t="shared" si="133"/>
        <v>39974</v>
      </c>
      <c r="H888" s="1">
        <f t="shared" si="134"/>
        <v>39973</v>
      </c>
      <c r="I888" s="2">
        <f t="shared" si="135"/>
        <v>59.8</v>
      </c>
      <c r="K888" s="2">
        <f t="shared" si="136"/>
        <v>0</v>
      </c>
      <c r="L888" s="2">
        <f t="shared" si="137"/>
        <v>0</v>
      </c>
      <c r="M888" s="2">
        <f t="shared" si="138"/>
        <v>1</v>
      </c>
      <c r="N888">
        <f t="shared" si="139"/>
        <v>2.6811257450656769</v>
      </c>
    </row>
    <row r="889" spans="1:14" x14ac:dyDescent="0.3">
      <c r="A889" s="1">
        <v>39986</v>
      </c>
      <c r="B889">
        <v>60.45</v>
      </c>
      <c r="D889">
        <f t="shared" si="130"/>
        <v>1</v>
      </c>
      <c r="E889" s="1">
        <f t="shared" si="131"/>
        <v>39979</v>
      </c>
      <c r="F889" s="1">
        <f t="shared" si="132"/>
        <v>39978</v>
      </c>
      <c r="G889" s="1">
        <f t="shared" si="133"/>
        <v>39977</v>
      </c>
      <c r="H889" s="1">
        <f t="shared" si="134"/>
        <v>39976</v>
      </c>
      <c r="I889" s="2">
        <f t="shared" si="135"/>
        <v>58.4</v>
      </c>
      <c r="K889" s="2">
        <f t="shared" si="136"/>
        <v>0</v>
      </c>
      <c r="L889" s="2">
        <f t="shared" si="137"/>
        <v>0</v>
      </c>
      <c r="M889" s="2">
        <f t="shared" si="138"/>
        <v>1</v>
      </c>
      <c r="N889">
        <f t="shared" si="139"/>
        <v>3.4500687226620412</v>
      </c>
    </row>
    <row r="890" spans="1:14" x14ac:dyDescent="0.3">
      <c r="A890" s="1">
        <v>39987</v>
      </c>
      <c r="B890">
        <v>60.125</v>
      </c>
      <c r="D890">
        <f t="shared" si="130"/>
        <v>2</v>
      </c>
      <c r="E890" s="1">
        <f t="shared" si="131"/>
        <v>39980</v>
      </c>
      <c r="F890" s="1">
        <f t="shared" si="132"/>
        <v>39979</v>
      </c>
      <c r="G890" s="1">
        <f t="shared" si="133"/>
        <v>39978</v>
      </c>
      <c r="H890" s="1">
        <f t="shared" si="134"/>
        <v>39977</v>
      </c>
      <c r="I890" s="2">
        <f t="shared" si="135"/>
        <v>58.274999999999999</v>
      </c>
      <c r="K890" s="2">
        <f t="shared" si="136"/>
        <v>0</v>
      </c>
      <c r="L890" s="2">
        <f t="shared" si="137"/>
        <v>0</v>
      </c>
      <c r="M890" s="2">
        <f t="shared" si="138"/>
        <v>1</v>
      </c>
      <c r="N890">
        <f t="shared" si="139"/>
        <v>3.1252543504104531</v>
      </c>
    </row>
    <row r="891" spans="1:14" x14ac:dyDescent="0.3">
      <c r="A891" s="1">
        <v>39988</v>
      </c>
      <c r="B891">
        <v>57.3</v>
      </c>
      <c r="D891">
        <f t="shared" si="130"/>
        <v>3</v>
      </c>
      <c r="E891" s="1">
        <f t="shared" si="131"/>
        <v>39981</v>
      </c>
      <c r="F891" s="1">
        <f t="shared" si="132"/>
        <v>39980</v>
      </c>
      <c r="G891" s="1">
        <f t="shared" si="133"/>
        <v>39979</v>
      </c>
      <c r="H891" s="1">
        <f t="shared" si="134"/>
        <v>39978</v>
      </c>
      <c r="I891" s="2">
        <f t="shared" si="135"/>
        <v>59.95</v>
      </c>
      <c r="K891" s="2">
        <f t="shared" si="136"/>
        <v>0</v>
      </c>
      <c r="L891" s="2">
        <f t="shared" si="137"/>
        <v>0</v>
      </c>
      <c r="M891" s="2">
        <f t="shared" si="138"/>
        <v>1</v>
      </c>
      <c r="N891">
        <f t="shared" si="139"/>
        <v>-4.5210257752829479</v>
      </c>
    </row>
    <row r="892" spans="1:14" x14ac:dyDescent="0.3">
      <c r="A892" s="1">
        <v>39989</v>
      </c>
      <c r="B892">
        <v>57.075000000000003</v>
      </c>
      <c r="D892">
        <f t="shared" si="130"/>
        <v>4</v>
      </c>
      <c r="E892" s="1">
        <f t="shared" si="131"/>
        <v>39982</v>
      </c>
      <c r="F892" s="1">
        <f t="shared" si="132"/>
        <v>39981</v>
      </c>
      <c r="G892" s="1">
        <f t="shared" si="133"/>
        <v>39980</v>
      </c>
      <c r="H892" s="1">
        <f t="shared" si="134"/>
        <v>39979</v>
      </c>
      <c r="I892" s="2">
        <f t="shared" si="135"/>
        <v>59.924999999999997</v>
      </c>
      <c r="K892" s="2">
        <f t="shared" si="136"/>
        <v>0</v>
      </c>
      <c r="L892" s="2">
        <f t="shared" si="137"/>
        <v>0</v>
      </c>
      <c r="M892" s="2">
        <f t="shared" si="138"/>
        <v>1</v>
      </c>
      <c r="N892">
        <f t="shared" si="139"/>
        <v>-4.8727587904588745</v>
      </c>
    </row>
    <row r="893" spans="1:14" x14ac:dyDescent="0.3">
      <c r="A893" s="1">
        <v>39990</v>
      </c>
      <c r="B893">
        <v>56.7</v>
      </c>
      <c r="D893">
        <f t="shared" si="130"/>
        <v>5</v>
      </c>
      <c r="E893" s="1">
        <f t="shared" si="131"/>
        <v>39983</v>
      </c>
      <c r="F893" s="1">
        <f t="shared" si="132"/>
        <v>39982</v>
      </c>
      <c r="G893" s="1">
        <f t="shared" si="133"/>
        <v>39981</v>
      </c>
      <c r="H893" s="1">
        <f t="shared" si="134"/>
        <v>39980</v>
      </c>
      <c r="I893" s="2">
        <f t="shared" si="135"/>
        <v>61.424999999999997</v>
      </c>
      <c r="K893" s="2">
        <f t="shared" si="136"/>
        <v>0</v>
      </c>
      <c r="L893" s="2">
        <f t="shared" si="137"/>
        <v>0</v>
      </c>
      <c r="M893" s="2">
        <f t="shared" si="138"/>
        <v>1</v>
      </c>
      <c r="N893">
        <f t="shared" si="139"/>
        <v>-8.0042707673536366</v>
      </c>
    </row>
    <row r="894" spans="1:14" x14ac:dyDescent="0.3">
      <c r="A894" s="1">
        <v>39993</v>
      </c>
      <c r="B894">
        <v>58.024999999999999</v>
      </c>
      <c r="D894">
        <f t="shared" si="130"/>
        <v>1</v>
      </c>
      <c r="E894" s="1">
        <f t="shared" si="131"/>
        <v>39986</v>
      </c>
      <c r="F894" s="1">
        <f t="shared" si="132"/>
        <v>39985</v>
      </c>
      <c r="G894" s="1">
        <f t="shared" si="133"/>
        <v>39984</v>
      </c>
      <c r="H894" s="1">
        <f t="shared" si="134"/>
        <v>39983</v>
      </c>
      <c r="I894" s="2">
        <f t="shared" si="135"/>
        <v>60.45</v>
      </c>
      <c r="K894" s="2">
        <f t="shared" si="136"/>
        <v>0</v>
      </c>
      <c r="L894" s="2">
        <f t="shared" si="137"/>
        <v>0</v>
      </c>
      <c r="M894" s="2">
        <f t="shared" si="138"/>
        <v>1</v>
      </c>
      <c r="N894">
        <f t="shared" si="139"/>
        <v>-4.094262490030105</v>
      </c>
    </row>
    <row r="895" spans="1:14" x14ac:dyDescent="0.3">
      <c r="A895" s="1">
        <v>39994</v>
      </c>
      <c r="B895">
        <v>58.674999999999997</v>
      </c>
      <c r="D895">
        <f t="shared" si="130"/>
        <v>2</v>
      </c>
      <c r="E895" s="1">
        <f t="shared" si="131"/>
        <v>39987</v>
      </c>
      <c r="F895" s="1">
        <f t="shared" si="132"/>
        <v>39986</v>
      </c>
      <c r="G895" s="1">
        <f t="shared" si="133"/>
        <v>39985</v>
      </c>
      <c r="H895" s="1">
        <f t="shared" si="134"/>
        <v>39984</v>
      </c>
      <c r="I895" s="2">
        <f t="shared" si="135"/>
        <v>60.125</v>
      </c>
      <c r="K895" s="2">
        <f t="shared" si="136"/>
        <v>0</v>
      </c>
      <c r="L895" s="2">
        <f t="shared" si="137"/>
        <v>0</v>
      </c>
      <c r="M895" s="2">
        <f t="shared" si="138"/>
        <v>1</v>
      </c>
      <c r="N895">
        <f t="shared" si="139"/>
        <v>-2.4411986688838043</v>
      </c>
    </row>
    <row r="896" spans="1:14" x14ac:dyDescent="0.3">
      <c r="A896" s="1">
        <v>39995</v>
      </c>
      <c r="B896">
        <v>59.25</v>
      </c>
      <c r="D896">
        <f t="shared" si="130"/>
        <v>3</v>
      </c>
      <c r="E896" s="1">
        <f t="shared" si="131"/>
        <v>39988</v>
      </c>
      <c r="F896" s="1">
        <f t="shared" si="132"/>
        <v>39987</v>
      </c>
      <c r="G896" s="1">
        <f t="shared" si="133"/>
        <v>39986</v>
      </c>
      <c r="H896" s="1">
        <f t="shared" si="134"/>
        <v>39985</v>
      </c>
      <c r="I896" s="2">
        <f t="shared" si="135"/>
        <v>57.3</v>
      </c>
      <c r="K896" s="2">
        <f t="shared" si="136"/>
        <v>0</v>
      </c>
      <c r="L896" s="2">
        <f t="shared" si="137"/>
        <v>0</v>
      </c>
      <c r="M896" s="2">
        <f t="shared" si="138"/>
        <v>1</v>
      </c>
      <c r="N896">
        <f t="shared" si="139"/>
        <v>3.3465156294546694</v>
      </c>
    </row>
    <row r="897" spans="1:14" x14ac:dyDescent="0.3">
      <c r="A897" s="1">
        <v>39996</v>
      </c>
      <c r="B897">
        <v>59.975000000000001</v>
      </c>
      <c r="D897">
        <f t="shared" si="130"/>
        <v>4</v>
      </c>
      <c r="E897" s="1">
        <f t="shared" si="131"/>
        <v>39989</v>
      </c>
      <c r="F897" s="1">
        <f t="shared" si="132"/>
        <v>39988</v>
      </c>
      <c r="G897" s="1">
        <f t="shared" si="133"/>
        <v>39987</v>
      </c>
      <c r="H897" s="1">
        <f t="shared" si="134"/>
        <v>39986</v>
      </c>
      <c r="I897" s="2">
        <f t="shared" si="135"/>
        <v>57.075000000000003</v>
      </c>
      <c r="K897" s="2">
        <f t="shared" si="136"/>
        <v>0</v>
      </c>
      <c r="L897" s="2">
        <f t="shared" si="137"/>
        <v>0</v>
      </c>
      <c r="M897" s="2">
        <f t="shared" si="138"/>
        <v>1</v>
      </c>
      <c r="N897">
        <f t="shared" si="139"/>
        <v>4.9561616309899028</v>
      </c>
    </row>
    <row r="898" spans="1:14" x14ac:dyDescent="0.3">
      <c r="A898" s="1">
        <v>40000</v>
      </c>
      <c r="B898">
        <v>60.65</v>
      </c>
      <c r="D898">
        <f t="shared" si="130"/>
        <v>1</v>
      </c>
      <c r="E898" s="1">
        <f t="shared" si="131"/>
        <v>39993</v>
      </c>
      <c r="F898" s="1">
        <f t="shared" si="132"/>
        <v>39992</v>
      </c>
      <c r="G898" s="1">
        <f t="shared" si="133"/>
        <v>39991</v>
      </c>
      <c r="H898" s="1">
        <f t="shared" si="134"/>
        <v>39990</v>
      </c>
      <c r="I898" s="2">
        <f t="shared" si="135"/>
        <v>58.024999999999999</v>
      </c>
      <c r="K898" s="2">
        <f t="shared" si="136"/>
        <v>0</v>
      </c>
      <c r="L898" s="2">
        <f t="shared" si="137"/>
        <v>0</v>
      </c>
      <c r="M898" s="2">
        <f t="shared" si="138"/>
        <v>1</v>
      </c>
      <c r="N898">
        <f t="shared" si="139"/>
        <v>4.4245683229558468</v>
      </c>
    </row>
    <row r="899" spans="1:14" x14ac:dyDescent="0.3">
      <c r="A899" s="1">
        <v>40001</v>
      </c>
      <c r="B899">
        <v>60.7</v>
      </c>
      <c r="D899">
        <f t="shared" ref="D899:D962" si="140">WEEKDAY(A899,2)</f>
        <v>2</v>
      </c>
      <c r="E899" s="1">
        <f t="shared" si="131"/>
        <v>39994</v>
      </c>
      <c r="F899" s="1">
        <f t="shared" si="132"/>
        <v>39993</v>
      </c>
      <c r="G899" s="1">
        <f t="shared" si="133"/>
        <v>39992</v>
      </c>
      <c r="H899" s="1">
        <f t="shared" si="134"/>
        <v>39991</v>
      </c>
      <c r="I899" s="2">
        <f t="shared" si="135"/>
        <v>58.674999999999997</v>
      </c>
      <c r="K899" s="2">
        <f t="shared" si="136"/>
        <v>0</v>
      </c>
      <c r="L899" s="2">
        <f t="shared" si="137"/>
        <v>0</v>
      </c>
      <c r="M899" s="2">
        <f t="shared" si="138"/>
        <v>1</v>
      </c>
      <c r="N899">
        <f t="shared" si="139"/>
        <v>3.3929956328365387</v>
      </c>
    </row>
    <row r="900" spans="1:14" x14ac:dyDescent="0.3">
      <c r="A900" s="1">
        <v>40002</v>
      </c>
      <c r="B900">
        <v>58.924999999999997</v>
      </c>
      <c r="D900">
        <f t="shared" si="140"/>
        <v>3</v>
      </c>
      <c r="E900" s="1">
        <f t="shared" si="131"/>
        <v>39995</v>
      </c>
      <c r="F900" s="1">
        <f t="shared" si="132"/>
        <v>39994</v>
      </c>
      <c r="G900" s="1">
        <f t="shared" si="133"/>
        <v>39993</v>
      </c>
      <c r="H900" s="1">
        <f t="shared" si="134"/>
        <v>39992</v>
      </c>
      <c r="I900" s="2">
        <f t="shared" si="135"/>
        <v>59.25</v>
      </c>
      <c r="K900" s="2">
        <f t="shared" si="136"/>
        <v>0</v>
      </c>
      <c r="L900" s="2">
        <f t="shared" si="137"/>
        <v>0</v>
      </c>
      <c r="M900" s="2">
        <f t="shared" si="138"/>
        <v>1</v>
      </c>
      <c r="N900">
        <f t="shared" si="139"/>
        <v>-0.55003311930458221</v>
      </c>
    </row>
    <row r="901" spans="1:14" x14ac:dyDescent="0.3">
      <c r="A901" s="1">
        <v>40003</v>
      </c>
      <c r="B901">
        <v>59.7</v>
      </c>
      <c r="C901">
        <v>63.7</v>
      </c>
      <c r="D901">
        <f t="shared" si="140"/>
        <v>4</v>
      </c>
      <c r="E901" s="1">
        <f t="shared" si="131"/>
        <v>39996</v>
      </c>
      <c r="F901" s="1">
        <f t="shared" si="132"/>
        <v>39995</v>
      </c>
      <c r="G901" s="1">
        <f t="shared" si="133"/>
        <v>39994</v>
      </c>
      <c r="H901" s="1">
        <f t="shared" si="134"/>
        <v>39993</v>
      </c>
      <c r="I901" s="2">
        <f t="shared" si="135"/>
        <v>59.975000000000001</v>
      </c>
      <c r="K901" s="2">
        <f t="shared" si="136"/>
        <v>0</v>
      </c>
      <c r="L901" s="2">
        <f t="shared" si="137"/>
        <v>0</v>
      </c>
      <c r="M901" s="2">
        <f t="shared" si="138"/>
        <v>1</v>
      </c>
      <c r="N901">
        <f t="shared" si="139"/>
        <v>-0.45957883272018912</v>
      </c>
    </row>
    <row r="902" spans="1:14" x14ac:dyDescent="0.3">
      <c r="A902" s="1">
        <v>40004</v>
      </c>
      <c r="B902">
        <v>63.6</v>
      </c>
      <c r="D902">
        <f t="shared" si="140"/>
        <v>5</v>
      </c>
      <c r="E902" s="1">
        <f t="shared" si="131"/>
        <v>39997</v>
      </c>
      <c r="F902" s="1">
        <f t="shared" si="132"/>
        <v>39996</v>
      </c>
      <c r="G902" s="1">
        <f t="shared" si="133"/>
        <v>39995</v>
      </c>
      <c r="H902" s="1">
        <f t="shared" si="134"/>
        <v>39994</v>
      </c>
      <c r="I902" s="2">
        <f t="shared" si="135"/>
        <v>59.975000000000001</v>
      </c>
      <c r="J902">
        <v>63.7</v>
      </c>
      <c r="K902" s="2">
        <f t="shared" si="136"/>
        <v>63.7</v>
      </c>
      <c r="L902" s="2">
        <f t="shared" si="137"/>
        <v>59.7</v>
      </c>
      <c r="M902" s="2">
        <f t="shared" si="138"/>
        <v>0.93720565149136581</v>
      </c>
      <c r="N902">
        <f t="shared" si="139"/>
        <v>-0.61668805592429787</v>
      </c>
    </row>
    <row r="903" spans="1:14" x14ac:dyDescent="0.3">
      <c r="A903" s="1">
        <v>40007</v>
      </c>
      <c r="B903">
        <v>63</v>
      </c>
      <c r="D903">
        <f t="shared" si="140"/>
        <v>1</v>
      </c>
      <c r="E903" s="1">
        <f t="shared" si="131"/>
        <v>40000</v>
      </c>
      <c r="F903" s="1">
        <f t="shared" si="132"/>
        <v>39999</v>
      </c>
      <c r="G903" s="1">
        <f t="shared" si="133"/>
        <v>39998</v>
      </c>
      <c r="H903" s="1">
        <f t="shared" si="134"/>
        <v>39997</v>
      </c>
      <c r="I903" s="2">
        <f t="shared" si="135"/>
        <v>60.65</v>
      </c>
      <c r="K903" s="2">
        <f t="shared" si="136"/>
        <v>63.7</v>
      </c>
      <c r="L903" s="2">
        <f t="shared" si="137"/>
        <v>59.7</v>
      </c>
      <c r="M903" s="2">
        <f t="shared" si="138"/>
        <v>0.93720565149136581</v>
      </c>
      <c r="N903">
        <f t="shared" si="139"/>
        <v>-2.6837451178087726</v>
      </c>
    </row>
    <row r="904" spans="1:14" x14ac:dyDescent="0.3">
      <c r="A904" s="1">
        <v>40008</v>
      </c>
      <c r="B904">
        <v>63.6</v>
      </c>
      <c r="D904">
        <f t="shared" si="140"/>
        <v>2</v>
      </c>
      <c r="E904" s="1">
        <f t="shared" ref="E904:E967" si="141">A904-7</f>
        <v>40001</v>
      </c>
      <c r="F904" s="1">
        <f t="shared" ref="F904:F967" si="142">E904-1</f>
        <v>40000</v>
      </c>
      <c r="G904" s="1">
        <f t="shared" ref="G904:G967" si="143">E904-2</f>
        <v>39999</v>
      </c>
      <c r="H904" s="1">
        <f t="shared" ref="H904:H967" si="144">E904-3</f>
        <v>39998</v>
      </c>
      <c r="I904" s="2">
        <f t="shared" si="135"/>
        <v>60.7</v>
      </c>
      <c r="K904" s="2">
        <f t="shared" si="136"/>
        <v>63.7</v>
      </c>
      <c r="L904" s="2">
        <f t="shared" si="137"/>
        <v>59.7</v>
      </c>
      <c r="M904" s="2">
        <f t="shared" si="138"/>
        <v>0.93720565149136581</v>
      </c>
      <c r="N904">
        <f t="shared" si="139"/>
        <v>-1.8182769898937339</v>
      </c>
    </row>
    <row r="905" spans="1:14" x14ac:dyDescent="0.3">
      <c r="A905" s="1">
        <v>40009</v>
      </c>
      <c r="B905">
        <v>64.025000000000006</v>
      </c>
      <c r="D905">
        <f t="shared" si="140"/>
        <v>3</v>
      </c>
      <c r="E905" s="1">
        <f t="shared" si="141"/>
        <v>40002</v>
      </c>
      <c r="F905" s="1">
        <f t="shared" si="142"/>
        <v>40001</v>
      </c>
      <c r="G905" s="1">
        <f t="shared" si="143"/>
        <v>40000</v>
      </c>
      <c r="H905" s="1">
        <f t="shared" si="144"/>
        <v>39999</v>
      </c>
      <c r="I905" s="2">
        <f t="shared" ref="I905:I968" si="145">IF(SUMIFS($B$2:$B$3569,$A$2:$A$3569,"="&amp;E905)=0,IF(SUMIFS($B$2:$B$3569,$A$2:$A$3569,"="&amp;F905)=0,IF(SUMIFS($B$2:$B$3569,$A$2:$A$3569,"="&amp;G905)=0,SUMIFS($B$2:$B$3569,$A$2:$A$3569,"="&amp;H905),SUMIFS($B$2:$B$3569,$A$2:$A$3569,"="&amp;G905)),SUMIFS($B$2:$B$3569,$A$2:$A$3569,"="&amp;F905)),SUMIFS($B$2:$B$3569,$A$2:$A$3569,"="&amp;E905))</f>
        <v>58.924999999999997</v>
      </c>
      <c r="K905" s="2">
        <f t="shared" ref="K905:K968" si="146">SUMIFS($J$2:$J$3569,$A$2:$A$3569,"&gt;"&amp;E905,$A$2:$A$3569,"&lt;="&amp;A905)</f>
        <v>63.7</v>
      </c>
      <c r="L905" s="2">
        <f t="shared" ref="L905:L968" si="147">IF(K905&lt;&gt;0,LOOKUP(K905,C899:C905,B899:B905),0)</f>
        <v>59.7</v>
      </c>
      <c r="M905" s="2">
        <f t="shared" ref="M905:M968" si="148">IF(K905&lt;&gt;0,L905/K905,1)</f>
        <v>0.93720565149136581</v>
      </c>
      <c r="N905">
        <f t="shared" ref="N905:N968" si="149">LN(B905*M905/I905)*100</f>
        <v>1.8155641083832985</v>
      </c>
    </row>
    <row r="906" spans="1:14" x14ac:dyDescent="0.3">
      <c r="A906" s="1">
        <v>40010</v>
      </c>
      <c r="B906">
        <v>65.224999999999994</v>
      </c>
      <c r="D906">
        <f t="shared" si="140"/>
        <v>4</v>
      </c>
      <c r="E906" s="1">
        <f t="shared" si="141"/>
        <v>40003</v>
      </c>
      <c r="F906" s="1">
        <f t="shared" si="142"/>
        <v>40002</v>
      </c>
      <c r="G906" s="1">
        <f t="shared" si="143"/>
        <v>40001</v>
      </c>
      <c r="H906" s="1">
        <f t="shared" si="144"/>
        <v>40000</v>
      </c>
      <c r="I906" s="2">
        <f t="shared" si="145"/>
        <v>59.7</v>
      </c>
      <c r="K906" s="2">
        <f t="shared" si="146"/>
        <v>63.7</v>
      </c>
      <c r="L906" s="2">
        <f t="shared" si="147"/>
        <v>59.7</v>
      </c>
      <c r="M906" s="2">
        <f t="shared" si="148"/>
        <v>0.93720565149136581</v>
      </c>
      <c r="N906">
        <f t="shared" si="149"/>
        <v>2.3658268444674322</v>
      </c>
    </row>
    <row r="907" spans="1:14" x14ac:dyDescent="0.3">
      <c r="A907" s="1">
        <v>40011</v>
      </c>
      <c r="B907">
        <v>64.674999999999997</v>
      </c>
      <c r="D907">
        <f t="shared" si="140"/>
        <v>5</v>
      </c>
      <c r="E907" s="1">
        <f t="shared" si="141"/>
        <v>40004</v>
      </c>
      <c r="F907" s="1">
        <f t="shared" si="142"/>
        <v>40003</v>
      </c>
      <c r="G907" s="1">
        <f t="shared" si="143"/>
        <v>40002</v>
      </c>
      <c r="H907" s="1">
        <f t="shared" si="144"/>
        <v>40001</v>
      </c>
      <c r="I907" s="2">
        <f t="shared" si="145"/>
        <v>63.6</v>
      </c>
      <c r="K907" s="2">
        <f t="shared" si="146"/>
        <v>0</v>
      </c>
      <c r="L907" s="2">
        <f t="shared" si="147"/>
        <v>0</v>
      </c>
      <c r="M907" s="2">
        <f t="shared" si="148"/>
        <v>1</v>
      </c>
      <c r="N907">
        <f t="shared" si="149"/>
        <v>1.6761257726016214</v>
      </c>
    </row>
    <row r="908" spans="1:14" x14ac:dyDescent="0.3">
      <c r="A908" s="1">
        <v>40014</v>
      </c>
      <c r="B908">
        <v>64.650000000000006</v>
      </c>
      <c r="D908">
        <f t="shared" si="140"/>
        <v>1</v>
      </c>
      <c r="E908" s="1">
        <f t="shared" si="141"/>
        <v>40007</v>
      </c>
      <c r="F908" s="1">
        <f t="shared" si="142"/>
        <v>40006</v>
      </c>
      <c r="G908" s="1">
        <f t="shared" si="143"/>
        <v>40005</v>
      </c>
      <c r="H908" s="1">
        <f t="shared" si="144"/>
        <v>40004</v>
      </c>
      <c r="I908" s="2">
        <f t="shared" si="145"/>
        <v>63</v>
      </c>
      <c r="K908" s="2">
        <f t="shared" si="146"/>
        <v>0</v>
      </c>
      <c r="L908" s="2">
        <f t="shared" si="147"/>
        <v>0</v>
      </c>
      <c r="M908" s="2">
        <f t="shared" si="148"/>
        <v>1</v>
      </c>
      <c r="N908">
        <f t="shared" si="149"/>
        <v>2.5853378826333926</v>
      </c>
    </row>
    <row r="909" spans="1:14" x14ac:dyDescent="0.3">
      <c r="A909" s="1">
        <v>40015</v>
      </c>
      <c r="B909">
        <v>62.5</v>
      </c>
      <c r="D909">
        <f t="shared" si="140"/>
        <v>2</v>
      </c>
      <c r="E909" s="1">
        <f t="shared" si="141"/>
        <v>40008</v>
      </c>
      <c r="F909" s="1">
        <f t="shared" si="142"/>
        <v>40007</v>
      </c>
      <c r="G909" s="1">
        <f t="shared" si="143"/>
        <v>40006</v>
      </c>
      <c r="H909" s="1">
        <f t="shared" si="144"/>
        <v>40005</v>
      </c>
      <c r="I909" s="2">
        <f t="shared" si="145"/>
        <v>63.6</v>
      </c>
      <c r="K909" s="2">
        <f t="shared" si="146"/>
        <v>0</v>
      </c>
      <c r="L909" s="2">
        <f t="shared" si="147"/>
        <v>0</v>
      </c>
      <c r="M909" s="2">
        <f t="shared" si="148"/>
        <v>1</v>
      </c>
      <c r="N909">
        <f t="shared" si="149"/>
        <v>-1.74469136037207</v>
      </c>
    </row>
    <row r="910" spans="1:14" x14ac:dyDescent="0.3">
      <c r="A910" s="1">
        <v>40016</v>
      </c>
      <c r="B910">
        <v>62.1</v>
      </c>
      <c r="D910">
        <f t="shared" si="140"/>
        <v>3</v>
      </c>
      <c r="E910" s="1">
        <f t="shared" si="141"/>
        <v>40009</v>
      </c>
      <c r="F910" s="1">
        <f t="shared" si="142"/>
        <v>40008</v>
      </c>
      <c r="G910" s="1">
        <f t="shared" si="143"/>
        <v>40007</v>
      </c>
      <c r="H910" s="1">
        <f t="shared" si="144"/>
        <v>40006</v>
      </c>
      <c r="I910" s="2">
        <f t="shared" si="145"/>
        <v>64.025000000000006</v>
      </c>
      <c r="K910" s="2">
        <f t="shared" si="146"/>
        <v>0</v>
      </c>
      <c r="L910" s="2">
        <f t="shared" si="147"/>
        <v>0</v>
      </c>
      <c r="M910" s="2">
        <f t="shared" si="148"/>
        <v>1</v>
      </c>
      <c r="N910">
        <f t="shared" si="149"/>
        <v>-3.0527643146155925</v>
      </c>
    </row>
    <row r="911" spans="1:14" x14ac:dyDescent="0.3">
      <c r="A911" s="1">
        <v>40017</v>
      </c>
      <c r="B911">
        <v>60.95</v>
      </c>
      <c r="D911">
        <f t="shared" si="140"/>
        <v>4</v>
      </c>
      <c r="E911" s="1">
        <f t="shared" si="141"/>
        <v>40010</v>
      </c>
      <c r="F911" s="1">
        <f t="shared" si="142"/>
        <v>40009</v>
      </c>
      <c r="G911" s="1">
        <f t="shared" si="143"/>
        <v>40008</v>
      </c>
      <c r="H911" s="1">
        <f t="shared" si="144"/>
        <v>40007</v>
      </c>
      <c r="I911" s="2">
        <f t="shared" si="145"/>
        <v>65.224999999999994</v>
      </c>
      <c r="K911" s="2">
        <f t="shared" si="146"/>
        <v>0</v>
      </c>
      <c r="L911" s="2">
        <f t="shared" si="147"/>
        <v>0</v>
      </c>
      <c r="M911" s="2">
        <f t="shared" si="148"/>
        <v>1</v>
      </c>
      <c r="N911">
        <f t="shared" si="149"/>
        <v>-6.7788975095511459</v>
      </c>
    </row>
    <row r="912" spans="1:14" x14ac:dyDescent="0.3">
      <c r="A912" s="1">
        <v>40018</v>
      </c>
      <c r="B912">
        <v>59.05</v>
      </c>
      <c r="D912">
        <f t="shared" si="140"/>
        <v>5</v>
      </c>
      <c r="E912" s="1">
        <f t="shared" si="141"/>
        <v>40011</v>
      </c>
      <c r="F912" s="1">
        <f t="shared" si="142"/>
        <v>40010</v>
      </c>
      <c r="G912" s="1">
        <f t="shared" si="143"/>
        <v>40009</v>
      </c>
      <c r="H912" s="1">
        <f t="shared" si="144"/>
        <v>40008</v>
      </c>
      <c r="I912" s="2">
        <f t="shared" si="145"/>
        <v>64.674999999999997</v>
      </c>
      <c r="K912" s="2">
        <f t="shared" si="146"/>
        <v>0</v>
      </c>
      <c r="L912" s="2">
        <f t="shared" si="147"/>
        <v>0</v>
      </c>
      <c r="M912" s="2">
        <f t="shared" si="148"/>
        <v>1</v>
      </c>
      <c r="N912">
        <f t="shared" si="149"/>
        <v>-9.09901854287215</v>
      </c>
    </row>
    <row r="913" spans="1:14" x14ac:dyDescent="0.3">
      <c r="A913" s="1">
        <v>40021</v>
      </c>
      <c r="B913">
        <v>59.174999999999997</v>
      </c>
      <c r="D913">
        <f t="shared" si="140"/>
        <v>1</v>
      </c>
      <c r="E913" s="1">
        <f t="shared" si="141"/>
        <v>40014</v>
      </c>
      <c r="F913" s="1">
        <f t="shared" si="142"/>
        <v>40013</v>
      </c>
      <c r="G913" s="1">
        <f t="shared" si="143"/>
        <v>40012</v>
      </c>
      <c r="H913" s="1">
        <f t="shared" si="144"/>
        <v>40011</v>
      </c>
      <c r="I913" s="2">
        <f t="shared" si="145"/>
        <v>64.650000000000006</v>
      </c>
      <c r="K913" s="2">
        <f t="shared" si="146"/>
        <v>0</v>
      </c>
      <c r="L913" s="2">
        <f t="shared" si="147"/>
        <v>0</v>
      </c>
      <c r="M913" s="2">
        <f t="shared" si="148"/>
        <v>1</v>
      </c>
      <c r="N913">
        <f t="shared" si="149"/>
        <v>-8.8488949817818998</v>
      </c>
    </row>
    <row r="914" spans="1:14" x14ac:dyDescent="0.3">
      <c r="A914" s="1">
        <v>40022</v>
      </c>
      <c r="B914">
        <v>56.85</v>
      </c>
      <c r="D914">
        <f t="shared" si="140"/>
        <v>2</v>
      </c>
      <c r="E914" s="1">
        <f t="shared" si="141"/>
        <v>40015</v>
      </c>
      <c r="F914" s="1">
        <f t="shared" si="142"/>
        <v>40014</v>
      </c>
      <c r="G914" s="1">
        <f t="shared" si="143"/>
        <v>40013</v>
      </c>
      <c r="H914" s="1">
        <f t="shared" si="144"/>
        <v>40012</v>
      </c>
      <c r="I914" s="2">
        <f t="shared" si="145"/>
        <v>62.5</v>
      </c>
      <c r="K914" s="2">
        <f t="shared" si="146"/>
        <v>0</v>
      </c>
      <c r="L914" s="2">
        <f t="shared" si="147"/>
        <v>0</v>
      </c>
      <c r="M914" s="2">
        <f t="shared" si="148"/>
        <v>1</v>
      </c>
      <c r="N914">
        <f t="shared" si="149"/>
        <v>-9.4750336545810701</v>
      </c>
    </row>
    <row r="915" spans="1:14" x14ac:dyDescent="0.3">
      <c r="A915" s="1">
        <v>40023</v>
      </c>
      <c r="B915">
        <v>56.75</v>
      </c>
      <c r="D915">
        <f t="shared" si="140"/>
        <v>3</v>
      </c>
      <c r="E915" s="1">
        <f t="shared" si="141"/>
        <v>40016</v>
      </c>
      <c r="F915" s="1">
        <f t="shared" si="142"/>
        <v>40015</v>
      </c>
      <c r="G915" s="1">
        <f t="shared" si="143"/>
        <v>40014</v>
      </c>
      <c r="H915" s="1">
        <f t="shared" si="144"/>
        <v>40013</v>
      </c>
      <c r="I915" s="2">
        <f t="shared" si="145"/>
        <v>62.1</v>
      </c>
      <c r="K915" s="2">
        <f t="shared" si="146"/>
        <v>0</v>
      </c>
      <c r="L915" s="2">
        <f t="shared" si="147"/>
        <v>0</v>
      </c>
      <c r="M915" s="2">
        <f t="shared" si="148"/>
        <v>1</v>
      </c>
      <c r="N915">
        <f t="shared" si="149"/>
        <v>-9.0090332577921082</v>
      </c>
    </row>
    <row r="916" spans="1:14" x14ac:dyDescent="0.3">
      <c r="A916" s="1">
        <v>40024</v>
      </c>
      <c r="B916">
        <v>54.625</v>
      </c>
      <c r="D916">
        <f t="shared" si="140"/>
        <v>4</v>
      </c>
      <c r="E916" s="1">
        <f t="shared" si="141"/>
        <v>40017</v>
      </c>
      <c r="F916" s="1">
        <f t="shared" si="142"/>
        <v>40016</v>
      </c>
      <c r="G916" s="1">
        <f t="shared" si="143"/>
        <v>40015</v>
      </c>
      <c r="H916" s="1">
        <f t="shared" si="144"/>
        <v>40014</v>
      </c>
      <c r="I916" s="2">
        <f t="shared" si="145"/>
        <v>60.95</v>
      </c>
      <c r="K916" s="2">
        <f t="shared" si="146"/>
        <v>0</v>
      </c>
      <c r="L916" s="2">
        <f t="shared" si="147"/>
        <v>0</v>
      </c>
      <c r="M916" s="2">
        <f t="shared" si="148"/>
        <v>1</v>
      </c>
      <c r="N916">
        <f t="shared" si="149"/>
        <v>-10.95622025115264</v>
      </c>
    </row>
    <row r="917" spans="1:14" x14ac:dyDescent="0.3">
      <c r="A917" s="1">
        <v>40025</v>
      </c>
      <c r="B917">
        <v>56.024999999999999</v>
      </c>
      <c r="D917">
        <f t="shared" si="140"/>
        <v>5</v>
      </c>
      <c r="E917" s="1">
        <f t="shared" si="141"/>
        <v>40018</v>
      </c>
      <c r="F917" s="1">
        <f t="shared" si="142"/>
        <v>40017</v>
      </c>
      <c r="G917" s="1">
        <f t="shared" si="143"/>
        <v>40016</v>
      </c>
      <c r="H917" s="1">
        <f t="shared" si="144"/>
        <v>40015</v>
      </c>
      <c r="I917" s="2">
        <f t="shared" si="145"/>
        <v>59.05</v>
      </c>
      <c r="K917" s="2">
        <f t="shared" si="146"/>
        <v>0</v>
      </c>
      <c r="L917" s="2">
        <f t="shared" si="147"/>
        <v>0</v>
      </c>
      <c r="M917" s="2">
        <f t="shared" si="148"/>
        <v>1</v>
      </c>
      <c r="N917">
        <f t="shared" si="149"/>
        <v>-5.2586522956380559</v>
      </c>
    </row>
    <row r="918" spans="1:14" x14ac:dyDescent="0.3">
      <c r="A918" s="1">
        <v>40028</v>
      </c>
      <c r="B918">
        <v>54.95</v>
      </c>
      <c r="D918">
        <f t="shared" si="140"/>
        <v>1</v>
      </c>
      <c r="E918" s="1">
        <f t="shared" si="141"/>
        <v>40021</v>
      </c>
      <c r="F918" s="1">
        <f t="shared" si="142"/>
        <v>40020</v>
      </c>
      <c r="G918" s="1">
        <f t="shared" si="143"/>
        <v>40019</v>
      </c>
      <c r="H918" s="1">
        <f t="shared" si="144"/>
        <v>40018</v>
      </c>
      <c r="I918" s="2">
        <f t="shared" si="145"/>
        <v>59.174999999999997</v>
      </c>
      <c r="K918" s="2">
        <f t="shared" si="146"/>
        <v>0</v>
      </c>
      <c r="L918" s="2">
        <f t="shared" si="147"/>
        <v>0</v>
      </c>
      <c r="M918" s="2">
        <f t="shared" si="148"/>
        <v>1</v>
      </c>
      <c r="N918">
        <f t="shared" si="149"/>
        <v>-7.4075474550417217</v>
      </c>
    </row>
    <row r="919" spans="1:14" x14ac:dyDescent="0.3">
      <c r="A919" s="1">
        <v>40029</v>
      </c>
      <c r="B919">
        <v>53.975000000000001</v>
      </c>
      <c r="D919">
        <f t="shared" si="140"/>
        <v>2</v>
      </c>
      <c r="E919" s="1">
        <f t="shared" si="141"/>
        <v>40022</v>
      </c>
      <c r="F919" s="1">
        <f t="shared" si="142"/>
        <v>40021</v>
      </c>
      <c r="G919" s="1">
        <f t="shared" si="143"/>
        <v>40020</v>
      </c>
      <c r="H919" s="1">
        <f t="shared" si="144"/>
        <v>40019</v>
      </c>
      <c r="I919" s="2">
        <f t="shared" si="145"/>
        <v>56.85</v>
      </c>
      <c r="K919" s="2">
        <f t="shared" si="146"/>
        <v>0</v>
      </c>
      <c r="L919" s="2">
        <f t="shared" si="147"/>
        <v>0</v>
      </c>
      <c r="M919" s="2">
        <f t="shared" si="148"/>
        <v>1</v>
      </c>
      <c r="N919">
        <f t="shared" si="149"/>
        <v>-5.1895243795673984</v>
      </c>
    </row>
    <row r="920" spans="1:14" x14ac:dyDescent="0.3">
      <c r="A920" s="1">
        <v>40030</v>
      </c>
      <c r="B920">
        <v>53.35</v>
      </c>
      <c r="D920">
        <f t="shared" si="140"/>
        <v>3</v>
      </c>
      <c r="E920" s="1">
        <f t="shared" si="141"/>
        <v>40023</v>
      </c>
      <c r="F920" s="1">
        <f t="shared" si="142"/>
        <v>40022</v>
      </c>
      <c r="G920" s="1">
        <f t="shared" si="143"/>
        <v>40021</v>
      </c>
      <c r="H920" s="1">
        <f t="shared" si="144"/>
        <v>40020</v>
      </c>
      <c r="I920" s="2">
        <f t="shared" si="145"/>
        <v>56.75</v>
      </c>
      <c r="K920" s="2">
        <f t="shared" si="146"/>
        <v>0</v>
      </c>
      <c r="L920" s="2">
        <f t="shared" si="147"/>
        <v>0</v>
      </c>
      <c r="M920" s="2">
        <f t="shared" si="148"/>
        <v>1</v>
      </c>
      <c r="N920">
        <f t="shared" si="149"/>
        <v>-6.1781678613749635</v>
      </c>
    </row>
    <row r="921" spans="1:14" x14ac:dyDescent="0.3">
      <c r="A921" s="1">
        <v>40031</v>
      </c>
      <c r="B921">
        <v>51.075000000000003</v>
      </c>
      <c r="D921">
        <f t="shared" si="140"/>
        <v>4</v>
      </c>
      <c r="E921" s="1">
        <f t="shared" si="141"/>
        <v>40024</v>
      </c>
      <c r="F921" s="1">
        <f t="shared" si="142"/>
        <v>40023</v>
      </c>
      <c r="G921" s="1">
        <f t="shared" si="143"/>
        <v>40022</v>
      </c>
      <c r="H921" s="1">
        <f t="shared" si="144"/>
        <v>40021</v>
      </c>
      <c r="I921" s="2">
        <f t="shared" si="145"/>
        <v>54.625</v>
      </c>
      <c r="K921" s="2">
        <f t="shared" si="146"/>
        <v>0</v>
      </c>
      <c r="L921" s="2">
        <f t="shared" si="147"/>
        <v>0</v>
      </c>
      <c r="M921" s="2">
        <f t="shared" si="148"/>
        <v>1</v>
      </c>
      <c r="N921">
        <f t="shared" si="149"/>
        <v>-6.7196512712068408</v>
      </c>
    </row>
    <row r="922" spans="1:14" x14ac:dyDescent="0.3">
      <c r="A922" s="1">
        <v>40032</v>
      </c>
      <c r="B922">
        <v>48.8</v>
      </c>
      <c r="C922">
        <v>44.9</v>
      </c>
      <c r="D922">
        <f t="shared" si="140"/>
        <v>5</v>
      </c>
      <c r="E922" s="1">
        <f t="shared" si="141"/>
        <v>40025</v>
      </c>
      <c r="F922" s="1">
        <f t="shared" si="142"/>
        <v>40024</v>
      </c>
      <c r="G922" s="1">
        <f t="shared" si="143"/>
        <v>40023</v>
      </c>
      <c r="H922" s="1">
        <f t="shared" si="144"/>
        <v>40022</v>
      </c>
      <c r="I922" s="2">
        <f t="shared" si="145"/>
        <v>56.024999999999999</v>
      </c>
      <c r="K922" s="2">
        <f t="shared" si="146"/>
        <v>0</v>
      </c>
      <c r="L922" s="2">
        <f t="shared" si="147"/>
        <v>0</v>
      </c>
      <c r="M922" s="2">
        <f t="shared" si="148"/>
        <v>1</v>
      </c>
      <c r="N922">
        <f t="shared" si="149"/>
        <v>-13.806770682788921</v>
      </c>
    </row>
    <row r="923" spans="1:14" x14ac:dyDescent="0.3">
      <c r="A923" s="1">
        <v>40035</v>
      </c>
      <c r="B923">
        <v>45</v>
      </c>
      <c r="D923">
        <f t="shared" si="140"/>
        <v>1</v>
      </c>
      <c r="E923" s="1">
        <f t="shared" si="141"/>
        <v>40028</v>
      </c>
      <c r="F923" s="1">
        <f t="shared" si="142"/>
        <v>40027</v>
      </c>
      <c r="G923" s="1">
        <f t="shared" si="143"/>
        <v>40026</v>
      </c>
      <c r="H923" s="1">
        <f t="shared" si="144"/>
        <v>40025</v>
      </c>
      <c r="I923" s="2">
        <f t="shared" si="145"/>
        <v>54.95</v>
      </c>
      <c r="J923">
        <v>44.9</v>
      </c>
      <c r="K923" s="2">
        <f t="shared" si="146"/>
        <v>44.9</v>
      </c>
      <c r="L923" s="2">
        <f t="shared" si="147"/>
        <v>48.8</v>
      </c>
      <c r="M923" s="2">
        <f t="shared" si="148"/>
        <v>1.0868596881959911</v>
      </c>
      <c r="N923">
        <f t="shared" si="149"/>
        <v>-11.646867296841776</v>
      </c>
    </row>
    <row r="924" spans="1:14" x14ac:dyDescent="0.3">
      <c r="A924" s="1">
        <v>40036</v>
      </c>
      <c r="B924">
        <v>44.35</v>
      </c>
      <c r="D924">
        <f t="shared" si="140"/>
        <v>2</v>
      </c>
      <c r="E924" s="1">
        <f t="shared" si="141"/>
        <v>40029</v>
      </c>
      <c r="F924" s="1">
        <f t="shared" si="142"/>
        <v>40028</v>
      </c>
      <c r="G924" s="1">
        <f t="shared" si="143"/>
        <v>40027</v>
      </c>
      <c r="H924" s="1">
        <f t="shared" si="144"/>
        <v>40026</v>
      </c>
      <c r="I924" s="2">
        <f t="shared" si="145"/>
        <v>53.975000000000001</v>
      </c>
      <c r="K924" s="2">
        <f t="shared" si="146"/>
        <v>44.9</v>
      </c>
      <c r="L924" s="2">
        <f t="shared" si="147"/>
        <v>48.8</v>
      </c>
      <c r="M924" s="2">
        <f t="shared" si="148"/>
        <v>1.0868596881959911</v>
      </c>
      <c r="N924">
        <f t="shared" si="149"/>
        <v>-11.311574953438976</v>
      </c>
    </row>
    <row r="925" spans="1:14" x14ac:dyDescent="0.3">
      <c r="A925" s="1">
        <v>40037</v>
      </c>
      <c r="B925">
        <v>43.975000000000001</v>
      </c>
      <c r="D925">
        <f t="shared" si="140"/>
        <v>3</v>
      </c>
      <c r="E925" s="1">
        <f t="shared" si="141"/>
        <v>40030</v>
      </c>
      <c r="F925" s="1">
        <f t="shared" si="142"/>
        <v>40029</v>
      </c>
      <c r="G925" s="1">
        <f t="shared" si="143"/>
        <v>40028</v>
      </c>
      <c r="H925" s="1">
        <f t="shared" si="144"/>
        <v>40027</v>
      </c>
      <c r="I925" s="2">
        <f t="shared" si="145"/>
        <v>53.35</v>
      </c>
      <c r="K925" s="2">
        <f t="shared" si="146"/>
        <v>44.9</v>
      </c>
      <c r="L925" s="2">
        <f t="shared" si="147"/>
        <v>48.8</v>
      </c>
      <c r="M925" s="2">
        <f t="shared" si="148"/>
        <v>1.0868596881959911</v>
      </c>
      <c r="N925">
        <f t="shared" si="149"/>
        <v>-10.996016901324754</v>
      </c>
    </row>
    <row r="926" spans="1:14" x14ac:dyDescent="0.3">
      <c r="A926" s="1">
        <v>40038</v>
      </c>
      <c r="B926">
        <v>45.4</v>
      </c>
      <c r="D926">
        <f t="shared" si="140"/>
        <v>4</v>
      </c>
      <c r="E926" s="1">
        <f t="shared" si="141"/>
        <v>40031</v>
      </c>
      <c r="F926" s="1">
        <f t="shared" si="142"/>
        <v>40030</v>
      </c>
      <c r="G926" s="1">
        <f t="shared" si="143"/>
        <v>40029</v>
      </c>
      <c r="H926" s="1">
        <f t="shared" si="144"/>
        <v>40028</v>
      </c>
      <c r="I926" s="2">
        <f t="shared" si="145"/>
        <v>51.075000000000003</v>
      </c>
      <c r="K926" s="2">
        <f t="shared" si="146"/>
        <v>44.9</v>
      </c>
      <c r="L926" s="2">
        <f t="shared" si="147"/>
        <v>48.8</v>
      </c>
      <c r="M926" s="2">
        <f t="shared" si="148"/>
        <v>1.0868596881959911</v>
      </c>
      <c r="N926">
        <f t="shared" si="149"/>
        <v>-3.4490517545490587</v>
      </c>
    </row>
    <row r="927" spans="1:14" x14ac:dyDescent="0.3">
      <c r="A927" s="1">
        <v>40039</v>
      </c>
      <c r="B927">
        <v>44.65</v>
      </c>
      <c r="D927">
        <f t="shared" si="140"/>
        <v>5</v>
      </c>
      <c r="E927" s="1">
        <f t="shared" si="141"/>
        <v>40032</v>
      </c>
      <c r="F927" s="1">
        <f t="shared" si="142"/>
        <v>40031</v>
      </c>
      <c r="G927" s="1">
        <f t="shared" si="143"/>
        <v>40030</v>
      </c>
      <c r="H927" s="1">
        <f t="shared" si="144"/>
        <v>40029</v>
      </c>
      <c r="I927" s="2">
        <f t="shared" si="145"/>
        <v>48.8</v>
      </c>
      <c r="K927" s="2">
        <f t="shared" si="146"/>
        <v>44.9</v>
      </c>
      <c r="L927" s="2">
        <f t="shared" si="147"/>
        <v>48.8</v>
      </c>
      <c r="M927" s="2">
        <f t="shared" si="148"/>
        <v>1.0868596881959911</v>
      </c>
      <c r="N927">
        <f t="shared" si="149"/>
        <v>-0.55834874257004563</v>
      </c>
    </row>
    <row r="928" spans="1:14" x14ac:dyDescent="0.3">
      <c r="A928" s="1">
        <v>40042</v>
      </c>
      <c r="B928">
        <v>44.7</v>
      </c>
      <c r="D928">
        <f t="shared" si="140"/>
        <v>1</v>
      </c>
      <c r="E928" s="1">
        <f t="shared" si="141"/>
        <v>40035</v>
      </c>
      <c r="F928" s="1">
        <f t="shared" si="142"/>
        <v>40034</v>
      </c>
      <c r="G928" s="1">
        <f t="shared" si="143"/>
        <v>40033</v>
      </c>
      <c r="H928" s="1">
        <f t="shared" si="144"/>
        <v>40032</v>
      </c>
      <c r="I928" s="2">
        <f t="shared" si="145"/>
        <v>45</v>
      </c>
      <c r="K928" s="2">
        <f t="shared" si="146"/>
        <v>0</v>
      </c>
      <c r="L928" s="2">
        <f t="shared" si="147"/>
        <v>0</v>
      </c>
      <c r="M928" s="2">
        <f t="shared" si="148"/>
        <v>1</v>
      </c>
      <c r="N928">
        <f t="shared" si="149"/>
        <v>-0.66889881507965399</v>
      </c>
    </row>
    <row r="929" spans="1:14" x14ac:dyDescent="0.3">
      <c r="A929" s="1">
        <v>40043</v>
      </c>
      <c r="B929">
        <v>44.524999999999999</v>
      </c>
      <c r="D929">
        <f t="shared" si="140"/>
        <v>2</v>
      </c>
      <c r="E929" s="1">
        <f t="shared" si="141"/>
        <v>40036</v>
      </c>
      <c r="F929" s="1">
        <f t="shared" si="142"/>
        <v>40035</v>
      </c>
      <c r="G929" s="1">
        <f t="shared" si="143"/>
        <v>40034</v>
      </c>
      <c r="H929" s="1">
        <f t="shared" si="144"/>
        <v>40033</v>
      </c>
      <c r="I929" s="2">
        <f t="shared" si="145"/>
        <v>44.35</v>
      </c>
      <c r="K929" s="2">
        <f t="shared" si="146"/>
        <v>0</v>
      </c>
      <c r="L929" s="2">
        <f t="shared" si="147"/>
        <v>0</v>
      </c>
      <c r="M929" s="2">
        <f t="shared" si="148"/>
        <v>1</v>
      </c>
      <c r="N929">
        <f t="shared" si="149"/>
        <v>0.39381204201367359</v>
      </c>
    </row>
    <row r="930" spans="1:14" x14ac:dyDescent="0.3">
      <c r="A930" s="1">
        <v>40044</v>
      </c>
      <c r="B930">
        <v>45.75</v>
      </c>
      <c r="D930">
        <f t="shared" si="140"/>
        <v>3</v>
      </c>
      <c r="E930" s="1">
        <f t="shared" si="141"/>
        <v>40037</v>
      </c>
      <c r="F930" s="1">
        <f t="shared" si="142"/>
        <v>40036</v>
      </c>
      <c r="G930" s="1">
        <f t="shared" si="143"/>
        <v>40035</v>
      </c>
      <c r="H930" s="1">
        <f t="shared" si="144"/>
        <v>40034</v>
      </c>
      <c r="I930" s="2">
        <f t="shared" si="145"/>
        <v>43.975000000000001</v>
      </c>
      <c r="K930" s="2">
        <f t="shared" si="146"/>
        <v>0</v>
      </c>
      <c r="L930" s="2">
        <f t="shared" si="147"/>
        <v>0</v>
      </c>
      <c r="M930" s="2">
        <f t="shared" si="148"/>
        <v>1</v>
      </c>
      <c r="N930">
        <f t="shared" si="149"/>
        <v>3.9570501097908437</v>
      </c>
    </row>
    <row r="931" spans="1:14" x14ac:dyDescent="0.3">
      <c r="A931" s="1">
        <v>40045</v>
      </c>
      <c r="B931">
        <v>46.924999999999997</v>
      </c>
      <c r="D931">
        <f t="shared" si="140"/>
        <v>4</v>
      </c>
      <c r="E931" s="1">
        <f t="shared" si="141"/>
        <v>40038</v>
      </c>
      <c r="F931" s="1">
        <f t="shared" si="142"/>
        <v>40037</v>
      </c>
      <c r="G931" s="1">
        <f t="shared" si="143"/>
        <v>40036</v>
      </c>
      <c r="H931" s="1">
        <f t="shared" si="144"/>
        <v>40035</v>
      </c>
      <c r="I931" s="2">
        <f t="shared" si="145"/>
        <v>45.4</v>
      </c>
      <c r="K931" s="2">
        <f t="shared" si="146"/>
        <v>0</v>
      </c>
      <c r="L931" s="2">
        <f t="shared" si="147"/>
        <v>0</v>
      </c>
      <c r="M931" s="2">
        <f t="shared" si="148"/>
        <v>1</v>
      </c>
      <c r="N931">
        <f t="shared" si="149"/>
        <v>3.3038477425270121</v>
      </c>
    </row>
    <row r="932" spans="1:14" x14ac:dyDescent="0.3">
      <c r="A932" s="1">
        <v>40046</v>
      </c>
      <c r="B932">
        <v>47.85</v>
      </c>
      <c r="D932">
        <f t="shared" si="140"/>
        <v>5</v>
      </c>
      <c r="E932" s="1">
        <f t="shared" si="141"/>
        <v>40039</v>
      </c>
      <c r="F932" s="1">
        <f t="shared" si="142"/>
        <v>40038</v>
      </c>
      <c r="G932" s="1">
        <f t="shared" si="143"/>
        <v>40037</v>
      </c>
      <c r="H932" s="1">
        <f t="shared" si="144"/>
        <v>40036</v>
      </c>
      <c r="I932" s="2">
        <f t="shared" si="145"/>
        <v>44.65</v>
      </c>
      <c r="K932" s="2">
        <f t="shared" si="146"/>
        <v>0</v>
      </c>
      <c r="L932" s="2">
        <f t="shared" si="147"/>
        <v>0</v>
      </c>
      <c r="M932" s="2">
        <f t="shared" si="148"/>
        <v>1</v>
      </c>
      <c r="N932">
        <f t="shared" si="149"/>
        <v>6.9216810576455208</v>
      </c>
    </row>
    <row r="933" spans="1:14" x14ac:dyDescent="0.3">
      <c r="A933" s="1">
        <v>40049</v>
      </c>
      <c r="B933">
        <v>46.825000000000003</v>
      </c>
      <c r="D933">
        <f t="shared" si="140"/>
        <v>1</v>
      </c>
      <c r="E933" s="1">
        <f t="shared" si="141"/>
        <v>40042</v>
      </c>
      <c r="F933" s="1">
        <f t="shared" si="142"/>
        <v>40041</v>
      </c>
      <c r="G933" s="1">
        <f t="shared" si="143"/>
        <v>40040</v>
      </c>
      <c r="H933" s="1">
        <f t="shared" si="144"/>
        <v>40039</v>
      </c>
      <c r="I933" s="2">
        <f t="shared" si="145"/>
        <v>44.7</v>
      </c>
      <c r="K933" s="2">
        <f t="shared" si="146"/>
        <v>0</v>
      </c>
      <c r="L933" s="2">
        <f t="shared" si="147"/>
        <v>0</v>
      </c>
      <c r="M933" s="2">
        <f t="shared" si="148"/>
        <v>1</v>
      </c>
      <c r="N933">
        <f t="shared" si="149"/>
        <v>4.644374671062911</v>
      </c>
    </row>
    <row r="934" spans="1:14" x14ac:dyDescent="0.3">
      <c r="A934" s="1">
        <v>40050</v>
      </c>
      <c r="B934">
        <v>48.3</v>
      </c>
      <c r="D934">
        <f t="shared" si="140"/>
        <v>2</v>
      </c>
      <c r="E934" s="1">
        <f t="shared" si="141"/>
        <v>40043</v>
      </c>
      <c r="F934" s="1">
        <f t="shared" si="142"/>
        <v>40042</v>
      </c>
      <c r="G934" s="1">
        <f t="shared" si="143"/>
        <v>40041</v>
      </c>
      <c r="H934" s="1">
        <f t="shared" si="144"/>
        <v>40040</v>
      </c>
      <c r="I934" s="2">
        <f t="shared" si="145"/>
        <v>44.524999999999999</v>
      </c>
      <c r="K934" s="2">
        <f t="shared" si="146"/>
        <v>0</v>
      </c>
      <c r="L934" s="2">
        <f t="shared" si="147"/>
        <v>0</v>
      </c>
      <c r="M934" s="2">
        <f t="shared" si="148"/>
        <v>1</v>
      </c>
      <c r="N934">
        <f t="shared" si="149"/>
        <v>8.1380731482801671</v>
      </c>
    </row>
    <row r="935" spans="1:14" x14ac:dyDescent="0.3">
      <c r="A935" s="1">
        <v>40051</v>
      </c>
      <c r="B935">
        <v>47.05</v>
      </c>
      <c r="D935">
        <f t="shared" si="140"/>
        <v>3</v>
      </c>
      <c r="E935" s="1">
        <f t="shared" si="141"/>
        <v>40044</v>
      </c>
      <c r="F935" s="1">
        <f t="shared" si="142"/>
        <v>40043</v>
      </c>
      <c r="G935" s="1">
        <f t="shared" si="143"/>
        <v>40042</v>
      </c>
      <c r="H935" s="1">
        <f t="shared" si="144"/>
        <v>40041</v>
      </c>
      <c r="I935" s="2">
        <f t="shared" si="145"/>
        <v>45.75</v>
      </c>
      <c r="K935" s="2">
        <f t="shared" si="146"/>
        <v>0</v>
      </c>
      <c r="L935" s="2">
        <f t="shared" si="147"/>
        <v>0</v>
      </c>
      <c r="M935" s="2">
        <f t="shared" si="148"/>
        <v>1</v>
      </c>
      <c r="N935">
        <f t="shared" si="149"/>
        <v>2.8019074309858265</v>
      </c>
    </row>
    <row r="936" spans="1:14" x14ac:dyDescent="0.3">
      <c r="A936" s="1">
        <v>40052</v>
      </c>
      <c r="B936">
        <v>47.9</v>
      </c>
      <c r="D936">
        <f t="shared" si="140"/>
        <v>4</v>
      </c>
      <c r="E936" s="1">
        <f t="shared" si="141"/>
        <v>40045</v>
      </c>
      <c r="F936" s="1">
        <f t="shared" si="142"/>
        <v>40044</v>
      </c>
      <c r="G936" s="1">
        <f t="shared" si="143"/>
        <v>40043</v>
      </c>
      <c r="H936" s="1">
        <f t="shared" si="144"/>
        <v>40042</v>
      </c>
      <c r="I936" s="2">
        <f t="shared" si="145"/>
        <v>46.924999999999997</v>
      </c>
      <c r="K936" s="2">
        <f t="shared" si="146"/>
        <v>0</v>
      </c>
      <c r="L936" s="2">
        <f t="shared" si="147"/>
        <v>0</v>
      </c>
      <c r="M936" s="2">
        <f t="shared" si="148"/>
        <v>1</v>
      </c>
      <c r="N936">
        <f t="shared" si="149"/>
        <v>2.0564921944296986</v>
      </c>
    </row>
    <row r="937" spans="1:14" x14ac:dyDescent="0.3">
      <c r="A937" s="1">
        <v>40053</v>
      </c>
      <c r="B937">
        <v>48.075000000000003</v>
      </c>
      <c r="D937">
        <f t="shared" si="140"/>
        <v>5</v>
      </c>
      <c r="E937" s="1">
        <f t="shared" si="141"/>
        <v>40046</v>
      </c>
      <c r="F937" s="1">
        <f t="shared" si="142"/>
        <v>40045</v>
      </c>
      <c r="G937" s="1">
        <f t="shared" si="143"/>
        <v>40044</v>
      </c>
      <c r="H937" s="1">
        <f t="shared" si="144"/>
        <v>40043</v>
      </c>
      <c r="I937" s="2">
        <f t="shared" si="145"/>
        <v>47.85</v>
      </c>
      <c r="K937" s="2">
        <f t="shared" si="146"/>
        <v>0</v>
      </c>
      <c r="L937" s="2">
        <f t="shared" si="147"/>
        <v>0</v>
      </c>
      <c r="M937" s="2">
        <f t="shared" si="148"/>
        <v>1</v>
      </c>
      <c r="N937">
        <f t="shared" si="149"/>
        <v>0.46911735758802392</v>
      </c>
    </row>
    <row r="938" spans="1:14" x14ac:dyDescent="0.3">
      <c r="A938" s="1">
        <v>40056</v>
      </c>
      <c r="B938">
        <v>48.15</v>
      </c>
      <c r="D938">
        <f t="shared" si="140"/>
        <v>1</v>
      </c>
      <c r="E938" s="1">
        <f t="shared" si="141"/>
        <v>40049</v>
      </c>
      <c r="F938" s="1">
        <f t="shared" si="142"/>
        <v>40048</v>
      </c>
      <c r="G938" s="1">
        <f t="shared" si="143"/>
        <v>40047</v>
      </c>
      <c r="H938" s="1">
        <f t="shared" si="144"/>
        <v>40046</v>
      </c>
      <c r="I938" s="2">
        <f t="shared" si="145"/>
        <v>46.825000000000003</v>
      </c>
      <c r="K938" s="2">
        <f t="shared" si="146"/>
        <v>0</v>
      </c>
      <c r="L938" s="2">
        <f t="shared" si="147"/>
        <v>0</v>
      </c>
      <c r="M938" s="2">
        <f t="shared" si="148"/>
        <v>1</v>
      </c>
      <c r="N938">
        <f t="shared" si="149"/>
        <v>2.7903889913982223</v>
      </c>
    </row>
    <row r="939" spans="1:14" x14ac:dyDescent="0.3">
      <c r="A939" s="1">
        <v>40057</v>
      </c>
      <c r="B939">
        <v>49.5</v>
      </c>
      <c r="D939">
        <f t="shared" si="140"/>
        <v>2</v>
      </c>
      <c r="E939" s="1">
        <f t="shared" si="141"/>
        <v>40050</v>
      </c>
      <c r="F939" s="1">
        <f t="shared" si="142"/>
        <v>40049</v>
      </c>
      <c r="G939" s="1">
        <f t="shared" si="143"/>
        <v>40048</v>
      </c>
      <c r="H939" s="1">
        <f t="shared" si="144"/>
        <v>40047</v>
      </c>
      <c r="I939" s="2">
        <f t="shared" si="145"/>
        <v>48.3</v>
      </c>
      <c r="K939" s="2">
        <f t="shared" si="146"/>
        <v>0</v>
      </c>
      <c r="L939" s="2">
        <f t="shared" si="147"/>
        <v>0</v>
      </c>
      <c r="M939" s="2">
        <f t="shared" si="148"/>
        <v>1</v>
      </c>
      <c r="N939">
        <f t="shared" si="149"/>
        <v>2.4541108916117658</v>
      </c>
    </row>
    <row r="940" spans="1:14" x14ac:dyDescent="0.3">
      <c r="A940" s="1">
        <v>40058</v>
      </c>
      <c r="B940">
        <v>48.825000000000003</v>
      </c>
      <c r="D940">
        <f t="shared" si="140"/>
        <v>3</v>
      </c>
      <c r="E940" s="1">
        <f t="shared" si="141"/>
        <v>40051</v>
      </c>
      <c r="F940" s="1">
        <f t="shared" si="142"/>
        <v>40050</v>
      </c>
      <c r="G940" s="1">
        <f t="shared" si="143"/>
        <v>40049</v>
      </c>
      <c r="H940" s="1">
        <f t="shared" si="144"/>
        <v>40048</v>
      </c>
      <c r="I940" s="2">
        <f t="shared" si="145"/>
        <v>47.05</v>
      </c>
      <c r="K940" s="2">
        <f t="shared" si="146"/>
        <v>0</v>
      </c>
      <c r="L940" s="2">
        <f t="shared" si="147"/>
        <v>0</v>
      </c>
      <c r="M940" s="2">
        <f t="shared" si="148"/>
        <v>1</v>
      </c>
      <c r="N940">
        <f t="shared" si="149"/>
        <v>3.7031610731354059</v>
      </c>
    </row>
    <row r="941" spans="1:14" x14ac:dyDescent="0.3">
      <c r="A941" s="1">
        <v>40059</v>
      </c>
      <c r="B941">
        <v>49.774999999999999</v>
      </c>
      <c r="D941">
        <f t="shared" si="140"/>
        <v>4</v>
      </c>
      <c r="E941" s="1">
        <f t="shared" si="141"/>
        <v>40052</v>
      </c>
      <c r="F941" s="1">
        <f t="shared" si="142"/>
        <v>40051</v>
      </c>
      <c r="G941" s="1">
        <f t="shared" si="143"/>
        <v>40050</v>
      </c>
      <c r="H941" s="1">
        <f t="shared" si="144"/>
        <v>40049</v>
      </c>
      <c r="I941" s="2">
        <f t="shared" si="145"/>
        <v>47.9</v>
      </c>
      <c r="K941" s="2">
        <f t="shared" si="146"/>
        <v>0</v>
      </c>
      <c r="L941" s="2">
        <f t="shared" si="147"/>
        <v>0</v>
      </c>
      <c r="M941" s="2">
        <f t="shared" si="148"/>
        <v>1</v>
      </c>
      <c r="N941">
        <f t="shared" si="149"/>
        <v>3.839734553339035</v>
      </c>
    </row>
    <row r="942" spans="1:14" x14ac:dyDescent="0.3">
      <c r="A942" s="1">
        <v>40060</v>
      </c>
      <c r="B942">
        <v>50.5</v>
      </c>
      <c r="D942">
        <f t="shared" si="140"/>
        <v>5</v>
      </c>
      <c r="E942" s="1">
        <f t="shared" si="141"/>
        <v>40053</v>
      </c>
      <c r="F942" s="1">
        <f t="shared" si="142"/>
        <v>40052</v>
      </c>
      <c r="G942" s="1">
        <f t="shared" si="143"/>
        <v>40051</v>
      </c>
      <c r="H942" s="1">
        <f t="shared" si="144"/>
        <v>40050</v>
      </c>
      <c r="I942" s="2">
        <f t="shared" si="145"/>
        <v>48.075000000000003</v>
      </c>
      <c r="K942" s="2">
        <f t="shared" si="146"/>
        <v>0</v>
      </c>
      <c r="L942" s="2">
        <f t="shared" si="147"/>
        <v>0</v>
      </c>
      <c r="M942" s="2">
        <f t="shared" si="148"/>
        <v>1</v>
      </c>
      <c r="N942">
        <f t="shared" si="149"/>
        <v>4.9211044806470703</v>
      </c>
    </row>
    <row r="943" spans="1:14" x14ac:dyDescent="0.3">
      <c r="A943" s="1">
        <v>40064</v>
      </c>
      <c r="B943">
        <v>50.975000000000001</v>
      </c>
      <c r="D943">
        <f t="shared" si="140"/>
        <v>2</v>
      </c>
      <c r="E943" s="1">
        <f t="shared" si="141"/>
        <v>40057</v>
      </c>
      <c r="F943" s="1">
        <f t="shared" si="142"/>
        <v>40056</v>
      </c>
      <c r="G943" s="1">
        <f t="shared" si="143"/>
        <v>40055</v>
      </c>
      <c r="H943" s="1">
        <f t="shared" si="144"/>
        <v>40054</v>
      </c>
      <c r="I943" s="2">
        <f t="shared" si="145"/>
        <v>49.5</v>
      </c>
      <c r="K943" s="2">
        <f t="shared" si="146"/>
        <v>0</v>
      </c>
      <c r="L943" s="2">
        <f t="shared" si="147"/>
        <v>0</v>
      </c>
      <c r="M943" s="2">
        <f t="shared" si="148"/>
        <v>1</v>
      </c>
      <c r="N943">
        <f t="shared" si="149"/>
        <v>2.9362646885874386</v>
      </c>
    </row>
    <row r="944" spans="1:14" x14ac:dyDescent="0.3">
      <c r="A944" s="1">
        <v>40065</v>
      </c>
      <c r="B944">
        <v>51.45</v>
      </c>
      <c r="D944">
        <f t="shared" si="140"/>
        <v>3</v>
      </c>
      <c r="E944" s="1">
        <f t="shared" si="141"/>
        <v>40058</v>
      </c>
      <c r="F944" s="1">
        <f t="shared" si="142"/>
        <v>40057</v>
      </c>
      <c r="G944" s="1">
        <f t="shared" si="143"/>
        <v>40056</v>
      </c>
      <c r="H944" s="1">
        <f t="shared" si="144"/>
        <v>40055</v>
      </c>
      <c r="I944" s="2">
        <f t="shared" si="145"/>
        <v>48.825000000000003</v>
      </c>
      <c r="K944" s="2">
        <f t="shared" si="146"/>
        <v>0</v>
      </c>
      <c r="L944" s="2">
        <f t="shared" si="147"/>
        <v>0</v>
      </c>
      <c r="M944" s="2">
        <f t="shared" si="148"/>
        <v>1</v>
      </c>
      <c r="N944">
        <f t="shared" si="149"/>
        <v>5.236798551731594</v>
      </c>
    </row>
    <row r="945" spans="1:14" x14ac:dyDescent="0.3">
      <c r="A945" s="1">
        <v>40066</v>
      </c>
      <c r="B945">
        <v>52.424999999999997</v>
      </c>
      <c r="D945">
        <f t="shared" si="140"/>
        <v>4</v>
      </c>
      <c r="E945" s="1">
        <f t="shared" si="141"/>
        <v>40059</v>
      </c>
      <c r="F945" s="1">
        <f t="shared" si="142"/>
        <v>40058</v>
      </c>
      <c r="G945" s="1">
        <f t="shared" si="143"/>
        <v>40057</v>
      </c>
      <c r="H945" s="1">
        <f t="shared" si="144"/>
        <v>40056</v>
      </c>
      <c r="I945" s="2">
        <f t="shared" si="145"/>
        <v>49.774999999999999</v>
      </c>
      <c r="K945" s="2">
        <f t="shared" si="146"/>
        <v>0</v>
      </c>
      <c r="L945" s="2">
        <f t="shared" si="147"/>
        <v>0</v>
      </c>
      <c r="M945" s="2">
        <f t="shared" si="148"/>
        <v>1</v>
      </c>
      <c r="N945">
        <f t="shared" si="149"/>
        <v>5.1870726837723629</v>
      </c>
    </row>
    <row r="946" spans="1:14" x14ac:dyDescent="0.3">
      <c r="A946" s="1">
        <v>40067</v>
      </c>
      <c r="B946">
        <v>52.475000000000001</v>
      </c>
      <c r="D946">
        <f t="shared" si="140"/>
        <v>5</v>
      </c>
      <c r="E946" s="1">
        <f t="shared" si="141"/>
        <v>40060</v>
      </c>
      <c r="F946" s="1">
        <f t="shared" si="142"/>
        <v>40059</v>
      </c>
      <c r="G946" s="1">
        <f t="shared" si="143"/>
        <v>40058</v>
      </c>
      <c r="H946" s="1">
        <f t="shared" si="144"/>
        <v>40057</v>
      </c>
      <c r="I946" s="2">
        <f t="shared" si="145"/>
        <v>50.5</v>
      </c>
      <c r="K946" s="2">
        <f t="shared" si="146"/>
        <v>0</v>
      </c>
      <c r="L946" s="2">
        <f t="shared" si="147"/>
        <v>0</v>
      </c>
      <c r="M946" s="2">
        <f t="shared" si="148"/>
        <v>1</v>
      </c>
      <c r="N946">
        <f t="shared" si="149"/>
        <v>3.8363529425382579</v>
      </c>
    </row>
    <row r="947" spans="1:14" x14ac:dyDescent="0.3">
      <c r="A947" s="1">
        <v>40070</v>
      </c>
      <c r="B947">
        <v>50.95</v>
      </c>
      <c r="D947">
        <f t="shared" si="140"/>
        <v>1</v>
      </c>
      <c r="E947" s="1">
        <f t="shared" si="141"/>
        <v>40063</v>
      </c>
      <c r="F947" s="1">
        <f t="shared" si="142"/>
        <v>40062</v>
      </c>
      <c r="G947" s="1">
        <f t="shared" si="143"/>
        <v>40061</v>
      </c>
      <c r="H947" s="1">
        <f t="shared" si="144"/>
        <v>40060</v>
      </c>
      <c r="I947" s="2">
        <f t="shared" si="145"/>
        <v>50.5</v>
      </c>
      <c r="K947" s="2">
        <f t="shared" si="146"/>
        <v>0</v>
      </c>
      <c r="L947" s="2">
        <f t="shared" si="147"/>
        <v>0</v>
      </c>
      <c r="M947" s="2">
        <f t="shared" si="148"/>
        <v>1</v>
      </c>
      <c r="N947">
        <f t="shared" si="149"/>
        <v>0.88714233874196868</v>
      </c>
    </row>
    <row r="948" spans="1:14" x14ac:dyDescent="0.3">
      <c r="A948" s="1">
        <v>40071</v>
      </c>
      <c r="B948">
        <v>53.424999999999997</v>
      </c>
      <c r="D948">
        <f t="shared" si="140"/>
        <v>2</v>
      </c>
      <c r="E948" s="1">
        <f t="shared" si="141"/>
        <v>40064</v>
      </c>
      <c r="F948" s="1">
        <f t="shared" si="142"/>
        <v>40063</v>
      </c>
      <c r="G948" s="1">
        <f t="shared" si="143"/>
        <v>40062</v>
      </c>
      <c r="H948" s="1">
        <f t="shared" si="144"/>
        <v>40061</v>
      </c>
      <c r="I948" s="2">
        <f t="shared" si="145"/>
        <v>50.975000000000001</v>
      </c>
      <c r="K948" s="2">
        <f t="shared" si="146"/>
        <v>0</v>
      </c>
      <c r="L948" s="2">
        <f t="shared" si="147"/>
        <v>0</v>
      </c>
      <c r="M948" s="2">
        <f t="shared" si="148"/>
        <v>1</v>
      </c>
      <c r="N948">
        <f t="shared" si="149"/>
        <v>4.6943484744692441</v>
      </c>
    </row>
    <row r="949" spans="1:14" x14ac:dyDescent="0.3">
      <c r="A949" s="1">
        <v>40072</v>
      </c>
      <c r="B949">
        <v>52.45</v>
      </c>
      <c r="D949">
        <f t="shared" si="140"/>
        <v>3</v>
      </c>
      <c r="E949" s="1">
        <f t="shared" si="141"/>
        <v>40065</v>
      </c>
      <c r="F949" s="1">
        <f t="shared" si="142"/>
        <v>40064</v>
      </c>
      <c r="G949" s="1">
        <f t="shared" si="143"/>
        <v>40063</v>
      </c>
      <c r="H949" s="1">
        <f t="shared" si="144"/>
        <v>40062</v>
      </c>
      <c r="I949" s="2">
        <f t="shared" si="145"/>
        <v>51.45</v>
      </c>
      <c r="K949" s="2">
        <f t="shared" si="146"/>
        <v>0</v>
      </c>
      <c r="L949" s="2">
        <f t="shared" si="147"/>
        <v>0</v>
      </c>
      <c r="M949" s="2">
        <f t="shared" si="148"/>
        <v>1</v>
      </c>
      <c r="N949">
        <f t="shared" si="149"/>
        <v>1.9249872562247559</v>
      </c>
    </row>
    <row r="950" spans="1:14" x14ac:dyDescent="0.3">
      <c r="A950" s="1">
        <v>40073</v>
      </c>
      <c r="B950">
        <v>52.174999999999997</v>
      </c>
      <c r="D950">
        <f t="shared" si="140"/>
        <v>4</v>
      </c>
      <c r="E950" s="1">
        <f t="shared" si="141"/>
        <v>40066</v>
      </c>
      <c r="F950" s="1">
        <f t="shared" si="142"/>
        <v>40065</v>
      </c>
      <c r="G950" s="1">
        <f t="shared" si="143"/>
        <v>40064</v>
      </c>
      <c r="H950" s="1">
        <f t="shared" si="144"/>
        <v>40063</v>
      </c>
      <c r="I950" s="2">
        <f t="shared" si="145"/>
        <v>52.424999999999997</v>
      </c>
      <c r="K950" s="2">
        <f t="shared" si="146"/>
        <v>0</v>
      </c>
      <c r="L950" s="2">
        <f t="shared" si="147"/>
        <v>0</v>
      </c>
      <c r="M950" s="2">
        <f t="shared" si="148"/>
        <v>1</v>
      </c>
      <c r="N950">
        <f t="shared" si="149"/>
        <v>-0.47801238247191602</v>
      </c>
    </row>
    <row r="951" spans="1:14" x14ac:dyDescent="0.3">
      <c r="A951" s="1">
        <v>40074</v>
      </c>
      <c r="B951">
        <v>50.8</v>
      </c>
      <c r="D951">
        <f t="shared" si="140"/>
        <v>5</v>
      </c>
      <c r="E951" s="1">
        <f t="shared" si="141"/>
        <v>40067</v>
      </c>
      <c r="F951" s="1">
        <f t="shared" si="142"/>
        <v>40066</v>
      </c>
      <c r="G951" s="1">
        <f t="shared" si="143"/>
        <v>40065</v>
      </c>
      <c r="H951" s="1">
        <f t="shared" si="144"/>
        <v>40064</v>
      </c>
      <c r="I951" s="2">
        <f t="shared" si="145"/>
        <v>52.475000000000001</v>
      </c>
      <c r="K951" s="2">
        <f t="shared" si="146"/>
        <v>0</v>
      </c>
      <c r="L951" s="2">
        <f t="shared" si="147"/>
        <v>0</v>
      </c>
      <c r="M951" s="2">
        <f t="shared" si="148"/>
        <v>1</v>
      </c>
      <c r="N951">
        <f t="shared" si="149"/>
        <v>-3.2440511122260531</v>
      </c>
    </row>
    <row r="952" spans="1:14" x14ac:dyDescent="0.3">
      <c r="A952" s="1">
        <v>40077</v>
      </c>
      <c r="B952">
        <v>50.15</v>
      </c>
      <c r="D952">
        <f t="shared" si="140"/>
        <v>1</v>
      </c>
      <c r="E952" s="1">
        <f t="shared" si="141"/>
        <v>40070</v>
      </c>
      <c r="F952" s="1">
        <f t="shared" si="142"/>
        <v>40069</v>
      </c>
      <c r="G952" s="1">
        <f t="shared" si="143"/>
        <v>40068</v>
      </c>
      <c r="H952" s="1">
        <f t="shared" si="144"/>
        <v>40067</v>
      </c>
      <c r="I952" s="2">
        <f t="shared" si="145"/>
        <v>50.95</v>
      </c>
      <c r="K952" s="2">
        <f t="shared" si="146"/>
        <v>0</v>
      </c>
      <c r="L952" s="2">
        <f t="shared" si="147"/>
        <v>0</v>
      </c>
      <c r="M952" s="2">
        <f t="shared" si="148"/>
        <v>1</v>
      </c>
      <c r="N952">
        <f t="shared" si="149"/>
        <v>-1.5826245260789333</v>
      </c>
    </row>
    <row r="953" spans="1:14" x14ac:dyDescent="0.3">
      <c r="A953" s="1">
        <v>40078</v>
      </c>
      <c r="B953">
        <v>49.875</v>
      </c>
      <c r="D953">
        <f t="shared" si="140"/>
        <v>2</v>
      </c>
      <c r="E953" s="1">
        <f t="shared" si="141"/>
        <v>40071</v>
      </c>
      <c r="F953" s="1">
        <f t="shared" si="142"/>
        <v>40070</v>
      </c>
      <c r="G953" s="1">
        <f t="shared" si="143"/>
        <v>40069</v>
      </c>
      <c r="H953" s="1">
        <f t="shared" si="144"/>
        <v>40068</v>
      </c>
      <c r="I953" s="2">
        <f t="shared" si="145"/>
        <v>53.424999999999997</v>
      </c>
      <c r="K953" s="2">
        <f t="shared" si="146"/>
        <v>0</v>
      </c>
      <c r="L953" s="2">
        <f t="shared" si="147"/>
        <v>0</v>
      </c>
      <c r="M953" s="2">
        <f t="shared" si="148"/>
        <v>1</v>
      </c>
      <c r="N953">
        <f t="shared" si="149"/>
        <v>-6.8758925995183757</v>
      </c>
    </row>
    <row r="954" spans="1:14" x14ac:dyDescent="0.3">
      <c r="A954" s="1">
        <v>40079</v>
      </c>
      <c r="B954">
        <v>50.924999999999997</v>
      </c>
      <c r="D954">
        <f t="shared" si="140"/>
        <v>3</v>
      </c>
      <c r="E954" s="1">
        <f t="shared" si="141"/>
        <v>40072</v>
      </c>
      <c r="F954" s="1">
        <f t="shared" si="142"/>
        <v>40071</v>
      </c>
      <c r="G954" s="1">
        <f t="shared" si="143"/>
        <v>40070</v>
      </c>
      <c r="H954" s="1">
        <f t="shared" si="144"/>
        <v>40069</v>
      </c>
      <c r="I954" s="2">
        <f t="shared" si="145"/>
        <v>52.45</v>
      </c>
      <c r="K954" s="2">
        <f t="shared" si="146"/>
        <v>0</v>
      </c>
      <c r="L954" s="2">
        <f t="shared" si="147"/>
        <v>0</v>
      </c>
      <c r="M954" s="2">
        <f t="shared" si="148"/>
        <v>1</v>
      </c>
      <c r="N954">
        <f t="shared" si="149"/>
        <v>-2.9506372729436734</v>
      </c>
    </row>
    <row r="955" spans="1:14" x14ac:dyDescent="0.3">
      <c r="A955" s="1">
        <v>40080</v>
      </c>
      <c r="B955">
        <v>50.225000000000001</v>
      </c>
      <c r="D955">
        <f t="shared" si="140"/>
        <v>4</v>
      </c>
      <c r="E955" s="1">
        <f t="shared" si="141"/>
        <v>40073</v>
      </c>
      <c r="F955" s="1">
        <f t="shared" si="142"/>
        <v>40072</v>
      </c>
      <c r="G955" s="1">
        <f t="shared" si="143"/>
        <v>40071</v>
      </c>
      <c r="H955" s="1">
        <f t="shared" si="144"/>
        <v>40070</v>
      </c>
      <c r="I955" s="2">
        <f t="shared" si="145"/>
        <v>52.174999999999997</v>
      </c>
      <c r="K955" s="2">
        <f t="shared" si="146"/>
        <v>0</v>
      </c>
      <c r="L955" s="2">
        <f t="shared" si="147"/>
        <v>0</v>
      </c>
      <c r="M955" s="2">
        <f t="shared" si="148"/>
        <v>1</v>
      </c>
      <c r="N955">
        <f t="shared" si="149"/>
        <v>-3.8090542262266256</v>
      </c>
    </row>
    <row r="956" spans="1:14" x14ac:dyDescent="0.3">
      <c r="A956" s="1">
        <v>40081</v>
      </c>
      <c r="B956">
        <v>49.95</v>
      </c>
      <c r="D956">
        <f t="shared" si="140"/>
        <v>5</v>
      </c>
      <c r="E956" s="1">
        <f t="shared" si="141"/>
        <v>40074</v>
      </c>
      <c r="F956" s="1">
        <f t="shared" si="142"/>
        <v>40073</v>
      </c>
      <c r="G956" s="1">
        <f t="shared" si="143"/>
        <v>40072</v>
      </c>
      <c r="H956" s="1">
        <f t="shared" si="144"/>
        <v>40071</v>
      </c>
      <c r="I956" s="2">
        <f t="shared" si="145"/>
        <v>50.8</v>
      </c>
      <c r="K956" s="2">
        <f t="shared" si="146"/>
        <v>0</v>
      </c>
      <c r="L956" s="2">
        <f t="shared" si="147"/>
        <v>0</v>
      </c>
      <c r="M956" s="2">
        <f t="shared" si="148"/>
        <v>1</v>
      </c>
      <c r="N956">
        <f t="shared" si="149"/>
        <v>-1.687384948987354</v>
      </c>
    </row>
    <row r="957" spans="1:14" x14ac:dyDescent="0.3">
      <c r="A957" s="1">
        <v>40084</v>
      </c>
      <c r="B957">
        <v>49.875</v>
      </c>
      <c r="D957">
        <f t="shared" si="140"/>
        <v>1</v>
      </c>
      <c r="E957" s="1">
        <f t="shared" si="141"/>
        <v>40077</v>
      </c>
      <c r="F957" s="1">
        <f t="shared" si="142"/>
        <v>40076</v>
      </c>
      <c r="G957" s="1">
        <f t="shared" si="143"/>
        <v>40075</v>
      </c>
      <c r="H957" s="1">
        <f t="shared" si="144"/>
        <v>40074</v>
      </c>
      <c r="I957" s="2">
        <f t="shared" si="145"/>
        <v>50.15</v>
      </c>
      <c r="K957" s="2">
        <f t="shared" si="146"/>
        <v>0</v>
      </c>
      <c r="L957" s="2">
        <f t="shared" si="147"/>
        <v>0</v>
      </c>
      <c r="M957" s="2">
        <f t="shared" si="148"/>
        <v>1</v>
      </c>
      <c r="N957">
        <f t="shared" si="149"/>
        <v>-0.54986391979170135</v>
      </c>
    </row>
    <row r="958" spans="1:14" x14ac:dyDescent="0.3">
      <c r="A958" s="1">
        <v>40085</v>
      </c>
      <c r="B958">
        <v>50.274999999999999</v>
      </c>
      <c r="D958">
        <f t="shared" si="140"/>
        <v>2</v>
      </c>
      <c r="E958" s="1">
        <f t="shared" si="141"/>
        <v>40078</v>
      </c>
      <c r="F958" s="1">
        <f t="shared" si="142"/>
        <v>40077</v>
      </c>
      <c r="G958" s="1">
        <f t="shared" si="143"/>
        <v>40076</v>
      </c>
      <c r="H958" s="1">
        <f t="shared" si="144"/>
        <v>40075</v>
      </c>
      <c r="I958" s="2">
        <f t="shared" si="145"/>
        <v>49.875</v>
      </c>
      <c r="K958" s="2">
        <f t="shared" si="146"/>
        <v>0</v>
      </c>
      <c r="L958" s="2">
        <f t="shared" si="147"/>
        <v>0</v>
      </c>
      <c r="M958" s="2">
        <f t="shared" si="148"/>
        <v>1</v>
      </c>
      <c r="N958">
        <f t="shared" si="149"/>
        <v>0.79880604486880835</v>
      </c>
    </row>
    <row r="959" spans="1:14" x14ac:dyDescent="0.3">
      <c r="A959" s="1">
        <v>40086</v>
      </c>
      <c r="B959">
        <v>50.075000000000003</v>
      </c>
      <c r="D959">
        <f t="shared" si="140"/>
        <v>3</v>
      </c>
      <c r="E959" s="1">
        <f t="shared" si="141"/>
        <v>40079</v>
      </c>
      <c r="F959" s="1">
        <f t="shared" si="142"/>
        <v>40078</v>
      </c>
      <c r="G959" s="1">
        <f t="shared" si="143"/>
        <v>40077</v>
      </c>
      <c r="H959" s="1">
        <f t="shared" si="144"/>
        <v>40076</v>
      </c>
      <c r="I959" s="2">
        <f t="shared" si="145"/>
        <v>50.924999999999997</v>
      </c>
      <c r="K959" s="2">
        <f t="shared" si="146"/>
        <v>0</v>
      </c>
      <c r="L959" s="2">
        <f t="shared" si="147"/>
        <v>0</v>
      </c>
      <c r="M959" s="2">
        <f t="shared" si="148"/>
        <v>1</v>
      </c>
      <c r="N959">
        <f t="shared" si="149"/>
        <v>-1.6832080560987506</v>
      </c>
    </row>
    <row r="960" spans="1:14" x14ac:dyDescent="0.3">
      <c r="A960" s="1">
        <v>40087</v>
      </c>
      <c r="B960">
        <v>49.424999999999997</v>
      </c>
      <c r="D960">
        <f t="shared" si="140"/>
        <v>4</v>
      </c>
      <c r="E960" s="1">
        <f t="shared" si="141"/>
        <v>40080</v>
      </c>
      <c r="F960" s="1">
        <f t="shared" si="142"/>
        <v>40079</v>
      </c>
      <c r="G960" s="1">
        <f t="shared" si="143"/>
        <v>40078</v>
      </c>
      <c r="H960" s="1">
        <f t="shared" si="144"/>
        <v>40077</v>
      </c>
      <c r="I960" s="2">
        <f t="shared" si="145"/>
        <v>50.225000000000001</v>
      </c>
      <c r="K960" s="2">
        <f t="shared" si="146"/>
        <v>0</v>
      </c>
      <c r="L960" s="2">
        <f t="shared" si="147"/>
        <v>0</v>
      </c>
      <c r="M960" s="2">
        <f t="shared" si="148"/>
        <v>1</v>
      </c>
      <c r="N960">
        <f t="shared" si="149"/>
        <v>-1.6056541644317615</v>
      </c>
    </row>
    <row r="961" spans="1:14" x14ac:dyDescent="0.3">
      <c r="A961" s="1">
        <v>40088</v>
      </c>
      <c r="B961">
        <v>49.25</v>
      </c>
      <c r="D961">
        <f t="shared" si="140"/>
        <v>5</v>
      </c>
      <c r="E961" s="1">
        <f t="shared" si="141"/>
        <v>40081</v>
      </c>
      <c r="F961" s="1">
        <f t="shared" si="142"/>
        <v>40080</v>
      </c>
      <c r="G961" s="1">
        <f t="shared" si="143"/>
        <v>40079</v>
      </c>
      <c r="H961" s="1">
        <f t="shared" si="144"/>
        <v>40078</v>
      </c>
      <c r="I961" s="2">
        <f t="shared" si="145"/>
        <v>49.95</v>
      </c>
      <c r="K961" s="2">
        <f t="shared" si="146"/>
        <v>0</v>
      </c>
      <c r="L961" s="2">
        <f t="shared" si="147"/>
        <v>0</v>
      </c>
      <c r="M961" s="2">
        <f t="shared" si="148"/>
        <v>1</v>
      </c>
      <c r="N961">
        <f t="shared" si="149"/>
        <v>-1.4113137476464654</v>
      </c>
    </row>
    <row r="962" spans="1:14" x14ac:dyDescent="0.3">
      <c r="A962" s="1">
        <v>40091</v>
      </c>
      <c r="B962">
        <v>49.05</v>
      </c>
      <c r="D962">
        <f t="shared" si="140"/>
        <v>1</v>
      </c>
      <c r="E962" s="1">
        <f t="shared" si="141"/>
        <v>40084</v>
      </c>
      <c r="F962" s="1">
        <f t="shared" si="142"/>
        <v>40083</v>
      </c>
      <c r="G962" s="1">
        <f t="shared" si="143"/>
        <v>40082</v>
      </c>
      <c r="H962" s="1">
        <f t="shared" si="144"/>
        <v>40081</v>
      </c>
      <c r="I962" s="2">
        <f t="shared" si="145"/>
        <v>49.875</v>
      </c>
      <c r="K962" s="2">
        <f t="shared" si="146"/>
        <v>0</v>
      </c>
      <c r="L962" s="2">
        <f t="shared" si="147"/>
        <v>0</v>
      </c>
      <c r="M962" s="2">
        <f t="shared" si="148"/>
        <v>1</v>
      </c>
      <c r="N962">
        <f t="shared" si="149"/>
        <v>-1.6679689198655538</v>
      </c>
    </row>
    <row r="963" spans="1:14" x14ac:dyDescent="0.3">
      <c r="A963" s="1">
        <v>40092</v>
      </c>
      <c r="B963">
        <v>50.1</v>
      </c>
      <c r="D963">
        <f t="shared" ref="D963:D1026" si="150">WEEKDAY(A963,2)</f>
        <v>2</v>
      </c>
      <c r="E963" s="1">
        <f t="shared" si="141"/>
        <v>40085</v>
      </c>
      <c r="F963" s="1">
        <f t="shared" si="142"/>
        <v>40084</v>
      </c>
      <c r="G963" s="1">
        <f t="shared" si="143"/>
        <v>40083</v>
      </c>
      <c r="H963" s="1">
        <f t="shared" si="144"/>
        <v>40082</v>
      </c>
      <c r="I963" s="2">
        <f t="shared" si="145"/>
        <v>50.274999999999999</v>
      </c>
      <c r="K963" s="2">
        <f t="shared" si="146"/>
        <v>0</v>
      </c>
      <c r="L963" s="2">
        <f t="shared" si="147"/>
        <v>0</v>
      </c>
      <c r="M963" s="2">
        <f t="shared" si="148"/>
        <v>1</v>
      </c>
      <c r="N963">
        <f t="shared" si="149"/>
        <v>-0.34869275678965378</v>
      </c>
    </row>
    <row r="964" spans="1:14" x14ac:dyDescent="0.3">
      <c r="A964" s="1">
        <v>40093</v>
      </c>
      <c r="B964">
        <v>50.9</v>
      </c>
      <c r="D964">
        <f t="shared" si="150"/>
        <v>3</v>
      </c>
      <c r="E964" s="1">
        <f t="shared" si="141"/>
        <v>40086</v>
      </c>
      <c r="F964" s="1">
        <f t="shared" si="142"/>
        <v>40085</v>
      </c>
      <c r="G964" s="1">
        <f t="shared" si="143"/>
        <v>40084</v>
      </c>
      <c r="H964" s="1">
        <f t="shared" si="144"/>
        <v>40083</v>
      </c>
      <c r="I964" s="2">
        <f t="shared" si="145"/>
        <v>50.075000000000003</v>
      </c>
      <c r="K964" s="2">
        <f t="shared" si="146"/>
        <v>0</v>
      </c>
      <c r="L964" s="2">
        <f t="shared" si="147"/>
        <v>0</v>
      </c>
      <c r="M964" s="2">
        <f t="shared" si="148"/>
        <v>1</v>
      </c>
      <c r="N964">
        <f t="shared" si="149"/>
        <v>1.6341042004595032</v>
      </c>
    </row>
    <row r="965" spans="1:14" x14ac:dyDescent="0.3">
      <c r="A965" s="1">
        <v>40094</v>
      </c>
      <c r="B965">
        <v>51.024999999999999</v>
      </c>
      <c r="D965">
        <f t="shared" si="150"/>
        <v>4</v>
      </c>
      <c r="E965" s="1">
        <f t="shared" si="141"/>
        <v>40087</v>
      </c>
      <c r="F965" s="1">
        <f t="shared" si="142"/>
        <v>40086</v>
      </c>
      <c r="G965" s="1">
        <f t="shared" si="143"/>
        <v>40085</v>
      </c>
      <c r="H965" s="1">
        <f t="shared" si="144"/>
        <v>40084</v>
      </c>
      <c r="I965" s="2">
        <f t="shared" si="145"/>
        <v>49.424999999999997</v>
      </c>
      <c r="K965" s="2">
        <f t="shared" si="146"/>
        <v>0</v>
      </c>
      <c r="L965" s="2">
        <f t="shared" si="147"/>
        <v>0</v>
      </c>
      <c r="M965" s="2">
        <f t="shared" si="148"/>
        <v>1</v>
      </c>
      <c r="N965">
        <f t="shared" si="149"/>
        <v>3.1859339639227988</v>
      </c>
    </row>
    <row r="966" spans="1:14" x14ac:dyDescent="0.3">
      <c r="A966" s="1">
        <v>40095</v>
      </c>
      <c r="B966">
        <v>50.85</v>
      </c>
      <c r="C966">
        <v>52.774999999999999</v>
      </c>
      <c r="D966">
        <f t="shared" si="150"/>
        <v>5</v>
      </c>
      <c r="E966" s="1">
        <f t="shared" si="141"/>
        <v>40088</v>
      </c>
      <c r="F966" s="1">
        <f t="shared" si="142"/>
        <v>40087</v>
      </c>
      <c r="G966" s="1">
        <f t="shared" si="143"/>
        <v>40086</v>
      </c>
      <c r="H966" s="1">
        <f t="shared" si="144"/>
        <v>40085</v>
      </c>
      <c r="I966" s="2">
        <f t="shared" si="145"/>
        <v>49.25</v>
      </c>
      <c r="K966" s="2">
        <f t="shared" si="146"/>
        <v>0</v>
      </c>
      <c r="L966" s="2">
        <f t="shared" si="147"/>
        <v>0</v>
      </c>
      <c r="M966" s="2">
        <f t="shared" si="148"/>
        <v>1</v>
      </c>
      <c r="N966">
        <f t="shared" si="149"/>
        <v>3.1970754876471079</v>
      </c>
    </row>
    <row r="967" spans="1:14" x14ac:dyDescent="0.3">
      <c r="A967" s="1">
        <v>40098</v>
      </c>
      <c r="B967">
        <v>53.825000000000003</v>
      </c>
      <c r="D967">
        <f t="shared" si="150"/>
        <v>1</v>
      </c>
      <c r="E967" s="1">
        <f t="shared" si="141"/>
        <v>40091</v>
      </c>
      <c r="F967" s="1">
        <f t="shared" si="142"/>
        <v>40090</v>
      </c>
      <c r="G967" s="1">
        <f t="shared" si="143"/>
        <v>40089</v>
      </c>
      <c r="H967" s="1">
        <f t="shared" si="144"/>
        <v>40088</v>
      </c>
      <c r="I967" s="2">
        <f t="shared" si="145"/>
        <v>49.05</v>
      </c>
      <c r="J967">
        <v>52.774999999999999</v>
      </c>
      <c r="K967" s="2">
        <f t="shared" si="146"/>
        <v>52.774999999999999</v>
      </c>
      <c r="L967" s="2">
        <f t="shared" si="147"/>
        <v>50.85</v>
      </c>
      <c r="M967" s="2">
        <f t="shared" si="148"/>
        <v>0.96352439602084328</v>
      </c>
      <c r="N967">
        <f t="shared" si="149"/>
        <v>5.5740385999239477</v>
      </c>
    </row>
    <row r="968" spans="1:14" x14ac:dyDescent="0.3">
      <c r="A968" s="1">
        <v>40099</v>
      </c>
      <c r="B968">
        <v>53.674999999999997</v>
      </c>
      <c r="D968">
        <f t="shared" si="150"/>
        <v>2</v>
      </c>
      <c r="E968" s="1">
        <f t="shared" ref="E968:E1031" si="151">A968-7</f>
        <v>40092</v>
      </c>
      <c r="F968" s="1">
        <f t="shared" ref="F968:F1031" si="152">E968-1</f>
        <v>40091</v>
      </c>
      <c r="G968" s="1">
        <f t="shared" ref="G968:G1031" si="153">E968-2</f>
        <v>40090</v>
      </c>
      <c r="H968" s="1">
        <f t="shared" ref="H968:H1031" si="154">E968-3</f>
        <v>40089</v>
      </c>
      <c r="I968" s="2">
        <f t="shared" si="145"/>
        <v>50.1</v>
      </c>
      <c r="K968" s="2">
        <f t="shared" si="146"/>
        <v>52.774999999999999</v>
      </c>
      <c r="L968" s="2">
        <f t="shared" si="147"/>
        <v>50.85</v>
      </c>
      <c r="M968" s="2">
        <f t="shared" si="148"/>
        <v>0.96352439602084328</v>
      </c>
      <c r="N968">
        <f t="shared" si="149"/>
        <v>3.1768864434210204</v>
      </c>
    </row>
    <row r="969" spans="1:14" x14ac:dyDescent="0.3">
      <c r="A969" s="1">
        <v>40100</v>
      </c>
      <c r="B969">
        <v>54.25</v>
      </c>
      <c r="D969">
        <f t="shared" si="150"/>
        <v>3</v>
      </c>
      <c r="E969" s="1">
        <f t="shared" si="151"/>
        <v>40093</v>
      </c>
      <c r="F969" s="1">
        <f t="shared" si="152"/>
        <v>40092</v>
      </c>
      <c r="G969" s="1">
        <f t="shared" si="153"/>
        <v>40091</v>
      </c>
      <c r="H969" s="1">
        <f t="shared" si="154"/>
        <v>40090</v>
      </c>
      <c r="I969" s="2">
        <f t="shared" ref="I969:I1032" si="155">IF(SUMIFS($B$2:$B$3569,$A$2:$A$3569,"="&amp;E969)=0,IF(SUMIFS($B$2:$B$3569,$A$2:$A$3569,"="&amp;F969)=0,IF(SUMIFS($B$2:$B$3569,$A$2:$A$3569,"="&amp;G969)=0,SUMIFS($B$2:$B$3569,$A$2:$A$3569,"="&amp;H969),SUMIFS($B$2:$B$3569,$A$2:$A$3569,"="&amp;G969)),SUMIFS($B$2:$B$3569,$A$2:$A$3569,"="&amp;F969)),SUMIFS($B$2:$B$3569,$A$2:$A$3569,"="&amp;E969))</f>
        <v>50.9</v>
      </c>
      <c r="K969" s="2">
        <f t="shared" ref="K969:K1032" si="156">SUMIFS($J$2:$J$3569,$A$2:$A$3569,"&gt;"&amp;E969,$A$2:$A$3569,"&lt;="&amp;A969)</f>
        <v>52.774999999999999</v>
      </c>
      <c r="L969" s="2">
        <f t="shared" ref="L969:L1032" si="157">IF(K969&lt;&gt;0,LOOKUP(K969,C963:C969,B963:B969),0)</f>
        <v>50.85</v>
      </c>
      <c r="M969" s="2">
        <f t="shared" ref="M969:M1032" si="158">IF(K969&lt;&gt;0,L969/K969,1)</f>
        <v>0.96352439602084328</v>
      </c>
      <c r="N969">
        <f t="shared" ref="N969:N1032" si="159">LN(B969*M969/I969)*100</f>
        <v>2.6582597624276594</v>
      </c>
    </row>
    <row r="970" spans="1:14" x14ac:dyDescent="0.3">
      <c r="A970" s="1">
        <v>40101</v>
      </c>
      <c r="B970">
        <v>54.475000000000001</v>
      </c>
      <c r="D970">
        <f t="shared" si="150"/>
        <v>4</v>
      </c>
      <c r="E970" s="1">
        <f t="shared" si="151"/>
        <v>40094</v>
      </c>
      <c r="F970" s="1">
        <f t="shared" si="152"/>
        <v>40093</v>
      </c>
      <c r="G970" s="1">
        <f t="shared" si="153"/>
        <v>40092</v>
      </c>
      <c r="H970" s="1">
        <f t="shared" si="154"/>
        <v>40091</v>
      </c>
      <c r="I970" s="2">
        <f t="shared" si="155"/>
        <v>51.024999999999999</v>
      </c>
      <c r="K970" s="2">
        <f t="shared" si="156"/>
        <v>52.774999999999999</v>
      </c>
      <c r="L970" s="2">
        <f t="shared" si="157"/>
        <v>50.85</v>
      </c>
      <c r="M970" s="2">
        <f t="shared" si="158"/>
        <v>0.96352439602084328</v>
      </c>
      <c r="N970">
        <f t="shared" si="159"/>
        <v>2.8268700894959982</v>
      </c>
    </row>
    <row r="971" spans="1:14" x14ac:dyDescent="0.3">
      <c r="A971" s="1">
        <v>40102</v>
      </c>
      <c r="B971">
        <v>54.1</v>
      </c>
      <c r="D971">
        <f t="shared" si="150"/>
        <v>5</v>
      </c>
      <c r="E971" s="1">
        <f t="shared" si="151"/>
        <v>40095</v>
      </c>
      <c r="F971" s="1">
        <f t="shared" si="152"/>
        <v>40094</v>
      </c>
      <c r="G971" s="1">
        <f t="shared" si="153"/>
        <v>40093</v>
      </c>
      <c r="H971" s="1">
        <f t="shared" si="154"/>
        <v>40092</v>
      </c>
      <c r="I971" s="2">
        <f t="shared" si="155"/>
        <v>50.85</v>
      </c>
      <c r="K971" s="2">
        <f t="shared" si="156"/>
        <v>52.774999999999999</v>
      </c>
      <c r="L971" s="2">
        <f t="shared" si="157"/>
        <v>50.85</v>
      </c>
      <c r="M971" s="2">
        <f t="shared" si="158"/>
        <v>0.96352439602084328</v>
      </c>
      <c r="N971">
        <f t="shared" si="159"/>
        <v>2.4796592118051501</v>
      </c>
    </row>
    <row r="972" spans="1:14" x14ac:dyDescent="0.3">
      <c r="A972" s="1">
        <v>40105</v>
      </c>
      <c r="B972">
        <v>54.05</v>
      </c>
      <c r="D972">
        <f t="shared" si="150"/>
        <v>1</v>
      </c>
      <c r="E972" s="1">
        <f t="shared" si="151"/>
        <v>40098</v>
      </c>
      <c r="F972" s="1">
        <f t="shared" si="152"/>
        <v>40097</v>
      </c>
      <c r="G972" s="1">
        <f t="shared" si="153"/>
        <v>40096</v>
      </c>
      <c r="H972" s="1">
        <f t="shared" si="154"/>
        <v>40095</v>
      </c>
      <c r="I972" s="2">
        <f t="shared" si="155"/>
        <v>53.825000000000003</v>
      </c>
      <c r="K972" s="2">
        <f t="shared" si="156"/>
        <v>0</v>
      </c>
      <c r="L972" s="2">
        <f t="shared" si="157"/>
        <v>0</v>
      </c>
      <c r="M972" s="2">
        <f t="shared" si="158"/>
        <v>1</v>
      </c>
      <c r="N972">
        <f t="shared" si="159"/>
        <v>0.41715008347905336</v>
      </c>
    </row>
    <row r="973" spans="1:14" x14ac:dyDescent="0.3">
      <c r="A973" s="1">
        <v>40106</v>
      </c>
      <c r="B973">
        <v>52.875</v>
      </c>
      <c r="D973">
        <f t="shared" si="150"/>
        <v>2</v>
      </c>
      <c r="E973" s="1">
        <f t="shared" si="151"/>
        <v>40099</v>
      </c>
      <c r="F973" s="1">
        <f t="shared" si="152"/>
        <v>40098</v>
      </c>
      <c r="G973" s="1">
        <f t="shared" si="153"/>
        <v>40097</v>
      </c>
      <c r="H973" s="1">
        <f t="shared" si="154"/>
        <v>40096</v>
      </c>
      <c r="I973" s="2">
        <f t="shared" si="155"/>
        <v>53.674999999999997</v>
      </c>
      <c r="K973" s="2">
        <f t="shared" si="156"/>
        <v>0</v>
      </c>
      <c r="L973" s="2">
        <f t="shared" si="157"/>
        <v>0</v>
      </c>
      <c r="M973" s="2">
        <f t="shared" si="158"/>
        <v>1</v>
      </c>
      <c r="N973">
        <f t="shared" si="159"/>
        <v>-1.5016706398402642</v>
      </c>
    </row>
    <row r="974" spans="1:14" x14ac:dyDescent="0.3">
      <c r="A974" s="1">
        <v>40107</v>
      </c>
      <c r="B974">
        <v>53.674999999999997</v>
      </c>
      <c r="D974">
        <f t="shared" si="150"/>
        <v>3</v>
      </c>
      <c r="E974" s="1">
        <f t="shared" si="151"/>
        <v>40100</v>
      </c>
      <c r="F974" s="1">
        <f t="shared" si="152"/>
        <v>40099</v>
      </c>
      <c r="G974" s="1">
        <f t="shared" si="153"/>
        <v>40098</v>
      </c>
      <c r="H974" s="1">
        <f t="shared" si="154"/>
        <v>40097</v>
      </c>
      <c r="I974" s="2">
        <f t="shared" si="155"/>
        <v>54.25</v>
      </c>
      <c r="K974" s="2">
        <f t="shared" si="156"/>
        <v>0</v>
      </c>
      <c r="L974" s="2">
        <f t="shared" si="157"/>
        <v>0</v>
      </c>
      <c r="M974" s="2">
        <f t="shared" si="158"/>
        <v>1</v>
      </c>
      <c r="N974">
        <f t="shared" si="159"/>
        <v>-1.0655648655724306</v>
      </c>
    </row>
    <row r="975" spans="1:14" x14ac:dyDescent="0.3">
      <c r="A975" s="1">
        <v>40108</v>
      </c>
      <c r="B975">
        <v>53.725000000000001</v>
      </c>
      <c r="D975">
        <f t="shared" si="150"/>
        <v>4</v>
      </c>
      <c r="E975" s="1">
        <f t="shared" si="151"/>
        <v>40101</v>
      </c>
      <c r="F975" s="1">
        <f t="shared" si="152"/>
        <v>40100</v>
      </c>
      <c r="G975" s="1">
        <f t="shared" si="153"/>
        <v>40099</v>
      </c>
      <c r="H975" s="1">
        <f t="shared" si="154"/>
        <v>40098</v>
      </c>
      <c r="I975" s="2">
        <f t="shared" si="155"/>
        <v>54.475000000000001</v>
      </c>
      <c r="K975" s="2">
        <f t="shared" si="156"/>
        <v>0</v>
      </c>
      <c r="L975" s="2">
        <f t="shared" si="157"/>
        <v>0</v>
      </c>
      <c r="M975" s="2">
        <f t="shared" si="158"/>
        <v>1</v>
      </c>
      <c r="N975">
        <f t="shared" si="159"/>
        <v>-1.3863438302109379</v>
      </c>
    </row>
    <row r="976" spans="1:14" x14ac:dyDescent="0.3">
      <c r="A976" s="1">
        <v>40109</v>
      </c>
      <c r="B976">
        <v>53.024999999999999</v>
      </c>
      <c r="D976">
        <f t="shared" si="150"/>
        <v>5</v>
      </c>
      <c r="E976" s="1">
        <f t="shared" si="151"/>
        <v>40102</v>
      </c>
      <c r="F976" s="1">
        <f t="shared" si="152"/>
        <v>40101</v>
      </c>
      <c r="G976" s="1">
        <f t="shared" si="153"/>
        <v>40100</v>
      </c>
      <c r="H976" s="1">
        <f t="shared" si="154"/>
        <v>40099</v>
      </c>
      <c r="I976" s="2">
        <f t="shared" si="155"/>
        <v>54.1</v>
      </c>
      <c r="K976" s="2">
        <f t="shared" si="156"/>
        <v>0</v>
      </c>
      <c r="L976" s="2">
        <f t="shared" si="157"/>
        <v>0</v>
      </c>
      <c r="M976" s="2">
        <f t="shared" si="158"/>
        <v>1</v>
      </c>
      <c r="N976">
        <f t="shared" si="159"/>
        <v>-2.0070685401689778</v>
      </c>
    </row>
    <row r="977" spans="1:14" x14ac:dyDescent="0.3">
      <c r="A977" s="1">
        <v>40112</v>
      </c>
      <c r="B977">
        <v>53.45</v>
      </c>
      <c r="D977">
        <f t="shared" si="150"/>
        <v>1</v>
      </c>
      <c r="E977" s="1">
        <f t="shared" si="151"/>
        <v>40105</v>
      </c>
      <c r="F977" s="1">
        <f t="shared" si="152"/>
        <v>40104</v>
      </c>
      <c r="G977" s="1">
        <f t="shared" si="153"/>
        <v>40103</v>
      </c>
      <c r="H977" s="1">
        <f t="shared" si="154"/>
        <v>40102</v>
      </c>
      <c r="I977" s="2">
        <f t="shared" si="155"/>
        <v>54.05</v>
      </c>
      <c r="K977" s="2">
        <f t="shared" si="156"/>
        <v>0</v>
      </c>
      <c r="L977" s="2">
        <f t="shared" si="157"/>
        <v>0</v>
      </c>
      <c r="M977" s="2">
        <f t="shared" si="158"/>
        <v>1</v>
      </c>
      <c r="N977">
        <f t="shared" si="159"/>
        <v>-1.1162906614162966</v>
      </c>
    </row>
    <row r="978" spans="1:14" x14ac:dyDescent="0.3">
      <c r="A978" s="1">
        <v>40113</v>
      </c>
      <c r="B978">
        <v>55.424999999999997</v>
      </c>
      <c r="D978">
        <f t="shared" si="150"/>
        <v>2</v>
      </c>
      <c r="E978" s="1">
        <f t="shared" si="151"/>
        <v>40106</v>
      </c>
      <c r="F978" s="1">
        <f t="shared" si="152"/>
        <v>40105</v>
      </c>
      <c r="G978" s="1">
        <f t="shared" si="153"/>
        <v>40104</v>
      </c>
      <c r="H978" s="1">
        <f t="shared" si="154"/>
        <v>40103</v>
      </c>
      <c r="I978" s="2">
        <f t="shared" si="155"/>
        <v>52.875</v>
      </c>
      <c r="K978" s="2">
        <f t="shared" si="156"/>
        <v>0</v>
      </c>
      <c r="L978" s="2">
        <f t="shared" si="157"/>
        <v>0</v>
      </c>
      <c r="M978" s="2">
        <f t="shared" si="158"/>
        <v>1</v>
      </c>
      <c r="N978">
        <f t="shared" si="159"/>
        <v>4.7100118135932973</v>
      </c>
    </row>
    <row r="979" spans="1:14" x14ac:dyDescent="0.3">
      <c r="A979" s="1">
        <v>40114</v>
      </c>
      <c r="B979">
        <v>55.95</v>
      </c>
      <c r="D979">
        <f t="shared" si="150"/>
        <v>3</v>
      </c>
      <c r="E979" s="1">
        <f t="shared" si="151"/>
        <v>40107</v>
      </c>
      <c r="F979" s="1">
        <f t="shared" si="152"/>
        <v>40106</v>
      </c>
      <c r="G979" s="1">
        <f t="shared" si="153"/>
        <v>40105</v>
      </c>
      <c r="H979" s="1">
        <f t="shared" si="154"/>
        <v>40104</v>
      </c>
      <c r="I979" s="2">
        <f t="shared" si="155"/>
        <v>53.674999999999997</v>
      </c>
      <c r="K979" s="2">
        <f t="shared" si="156"/>
        <v>0</v>
      </c>
      <c r="L979" s="2">
        <f t="shared" si="157"/>
        <v>0</v>
      </c>
      <c r="M979" s="2">
        <f t="shared" si="158"/>
        <v>1</v>
      </c>
      <c r="N979">
        <f t="shared" si="159"/>
        <v>4.1511090993089681</v>
      </c>
    </row>
    <row r="980" spans="1:14" x14ac:dyDescent="0.3">
      <c r="A980" s="1">
        <v>40115</v>
      </c>
      <c r="B980">
        <v>57.2</v>
      </c>
      <c r="D980">
        <f t="shared" si="150"/>
        <v>4</v>
      </c>
      <c r="E980" s="1">
        <f t="shared" si="151"/>
        <v>40108</v>
      </c>
      <c r="F980" s="1">
        <f t="shared" si="152"/>
        <v>40107</v>
      </c>
      <c r="G980" s="1">
        <f t="shared" si="153"/>
        <v>40106</v>
      </c>
      <c r="H980" s="1">
        <f t="shared" si="154"/>
        <v>40105</v>
      </c>
      <c r="I980" s="2">
        <f t="shared" si="155"/>
        <v>53.725000000000001</v>
      </c>
      <c r="K980" s="2">
        <f t="shared" si="156"/>
        <v>0</v>
      </c>
      <c r="L980" s="2">
        <f t="shared" si="157"/>
        <v>0</v>
      </c>
      <c r="M980" s="2">
        <f t="shared" si="158"/>
        <v>1</v>
      </c>
      <c r="N980">
        <f t="shared" si="159"/>
        <v>6.2675455857178184</v>
      </c>
    </row>
    <row r="981" spans="1:14" x14ac:dyDescent="0.3">
      <c r="A981" s="1">
        <v>40116</v>
      </c>
      <c r="B981">
        <v>56.7</v>
      </c>
      <c r="D981">
        <f t="shared" si="150"/>
        <v>5</v>
      </c>
      <c r="E981" s="1">
        <f t="shared" si="151"/>
        <v>40109</v>
      </c>
      <c r="F981" s="1">
        <f t="shared" si="152"/>
        <v>40108</v>
      </c>
      <c r="G981" s="1">
        <f t="shared" si="153"/>
        <v>40107</v>
      </c>
      <c r="H981" s="1">
        <f t="shared" si="154"/>
        <v>40106</v>
      </c>
      <c r="I981" s="2">
        <f t="shared" si="155"/>
        <v>53.024999999999999</v>
      </c>
      <c r="K981" s="2">
        <f t="shared" si="156"/>
        <v>0</v>
      </c>
      <c r="L981" s="2">
        <f t="shared" si="157"/>
        <v>0</v>
      </c>
      <c r="M981" s="2">
        <f t="shared" si="158"/>
        <v>1</v>
      </c>
      <c r="N981">
        <f t="shared" si="159"/>
        <v>6.7010710282960293</v>
      </c>
    </row>
    <row r="982" spans="1:14" x14ac:dyDescent="0.3">
      <c r="A982" s="1">
        <v>40119</v>
      </c>
      <c r="B982">
        <v>57.725000000000001</v>
      </c>
      <c r="D982">
        <f t="shared" si="150"/>
        <v>1</v>
      </c>
      <c r="E982" s="1">
        <f t="shared" si="151"/>
        <v>40112</v>
      </c>
      <c r="F982" s="1">
        <f t="shared" si="152"/>
        <v>40111</v>
      </c>
      <c r="G982" s="1">
        <f t="shared" si="153"/>
        <v>40110</v>
      </c>
      <c r="H982" s="1">
        <f t="shared" si="154"/>
        <v>40109</v>
      </c>
      <c r="I982" s="2">
        <f t="shared" si="155"/>
        <v>53.45</v>
      </c>
      <c r="K982" s="2">
        <f t="shared" si="156"/>
        <v>0</v>
      </c>
      <c r="L982" s="2">
        <f t="shared" si="157"/>
        <v>0</v>
      </c>
      <c r="M982" s="2">
        <f t="shared" si="158"/>
        <v>1</v>
      </c>
      <c r="N982">
        <f t="shared" si="159"/>
        <v>7.6943717769504749</v>
      </c>
    </row>
    <row r="983" spans="1:14" x14ac:dyDescent="0.3">
      <c r="A983" s="1">
        <v>40120</v>
      </c>
      <c r="B983">
        <v>57.55</v>
      </c>
      <c r="D983">
        <f t="shared" si="150"/>
        <v>2</v>
      </c>
      <c r="E983" s="1">
        <f t="shared" si="151"/>
        <v>40113</v>
      </c>
      <c r="F983" s="1">
        <f t="shared" si="152"/>
        <v>40112</v>
      </c>
      <c r="G983" s="1">
        <f t="shared" si="153"/>
        <v>40111</v>
      </c>
      <c r="H983" s="1">
        <f t="shared" si="154"/>
        <v>40110</v>
      </c>
      <c r="I983" s="2">
        <f t="shared" si="155"/>
        <v>55.424999999999997</v>
      </c>
      <c r="K983" s="2">
        <f t="shared" si="156"/>
        <v>0</v>
      </c>
      <c r="L983" s="2">
        <f t="shared" si="157"/>
        <v>0</v>
      </c>
      <c r="M983" s="2">
        <f t="shared" si="158"/>
        <v>1</v>
      </c>
      <c r="N983">
        <f t="shared" si="159"/>
        <v>3.7623379665516397</v>
      </c>
    </row>
    <row r="984" spans="1:14" x14ac:dyDescent="0.3">
      <c r="A984" s="1">
        <v>40121</v>
      </c>
      <c r="B984">
        <v>57.8</v>
      </c>
      <c r="D984">
        <f t="shared" si="150"/>
        <v>3</v>
      </c>
      <c r="E984" s="1">
        <f t="shared" si="151"/>
        <v>40114</v>
      </c>
      <c r="F984" s="1">
        <f t="shared" si="152"/>
        <v>40113</v>
      </c>
      <c r="G984" s="1">
        <f t="shared" si="153"/>
        <v>40112</v>
      </c>
      <c r="H984" s="1">
        <f t="shared" si="154"/>
        <v>40111</v>
      </c>
      <c r="I984" s="2">
        <f t="shared" si="155"/>
        <v>55.95</v>
      </c>
      <c r="K984" s="2">
        <f t="shared" si="156"/>
        <v>0</v>
      </c>
      <c r="L984" s="2">
        <f t="shared" si="157"/>
        <v>0</v>
      </c>
      <c r="M984" s="2">
        <f t="shared" si="158"/>
        <v>1</v>
      </c>
      <c r="N984">
        <f t="shared" si="159"/>
        <v>3.25303409203975</v>
      </c>
    </row>
    <row r="985" spans="1:14" x14ac:dyDescent="0.3">
      <c r="A985" s="1">
        <v>40122</v>
      </c>
      <c r="B985">
        <v>56.6</v>
      </c>
      <c r="D985">
        <f t="shared" si="150"/>
        <v>4</v>
      </c>
      <c r="E985" s="1">
        <f t="shared" si="151"/>
        <v>40115</v>
      </c>
      <c r="F985" s="1">
        <f t="shared" si="152"/>
        <v>40114</v>
      </c>
      <c r="G985" s="1">
        <f t="shared" si="153"/>
        <v>40113</v>
      </c>
      <c r="H985" s="1">
        <f t="shared" si="154"/>
        <v>40112</v>
      </c>
      <c r="I985" s="2">
        <f t="shared" si="155"/>
        <v>57.2</v>
      </c>
      <c r="K985" s="2">
        <f t="shared" si="156"/>
        <v>0</v>
      </c>
      <c r="L985" s="2">
        <f t="shared" si="157"/>
        <v>0</v>
      </c>
      <c r="M985" s="2">
        <f t="shared" si="158"/>
        <v>1</v>
      </c>
      <c r="N985">
        <f t="shared" si="159"/>
        <v>-1.0544913176614998</v>
      </c>
    </row>
    <row r="986" spans="1:14" x14ac:dyDescent="0.3">
      <c r="A986" s="1">
        <v>40123</v>
      </c>
      <c r="B986">
        <v>55.7</v>
      </c>
      <c r="D986">
        <f t="shared" si="150"/>
        <v>5</v>
      </c>
      <c r="E986" s="1">
        <f t="shared" si="151"/>
        <v>40116</v>
      </c>
      <c r="F986" s="1">
        <f t="shared" si="152"/>
        <v>40115</v>
      </c>
      <c r="G986" s="1">
        <f t="shared" si="153"/>
        <v>40114</v>
      </c>
      <c r="H986" s="1">
        <f t="shared" si="154"/>
        <v>40113</v>
      </c>
      <c r="I986" s="2">
        <f t="shared" si="155"/>
        <v>56.7</v>
      </c>
      <c r="K986" s="2">
        <f t="shared" si="156"/>
        <v>0</v>
      </c>
      <c r="L986" s="2">
        <f t="shared" si="157"/>
        <v>0</v>
      </c>
      <c r="M986" s="2">
        <f t="shared" si="158"/>
        <v>1</v>
      </c>
      <c r="N986">
        <f t="shared" si="159"/>
        <v>-1.7794063800468047</v>
      </c>
    </row>
    <row r="987" spans="1:14" x14ac:dyDescent="0.3">
      <c r="A987" s="1">
        <v>40126</v>
      </c>
      <c r="B987">
        <v>55.8</v>
      </c>
      <c r="D987">
        <f t="shared" si="150"/>
        <v>1</v>
      </c>
      <c r="E987" s="1">
        <f t="shared" si="151"/>
        <v>40119</v>
      </c>
      <c r="F987" s="1">
        <f t="shared" si="152"/>
        <v>40118</v>
      </c>
      <c r="G987" s="1">
        <f t="shared" si="153"/>
        <v>40117</v>
      </c>
      <c r="H987" s="1">
        <f t="shared" si="154"/>
        <v>40116</v>
      </c>
      <c r="I987" s="2">
        <f t="shared" si="155"/>
        <v>57.725000000000001</v>
      </c>
      <c r="K987" s="2">
        <f t="shared" si="156"/>
        <v>0</v>
      </c>
      <c r="L987" s="2">
        <f t="shared" si="157"/>
        <v>0</v>
      </c>
      <c r="M987" s="2">
        <f t="shared" si="158"/>
        <v>1</v>
      </c>
      <c r="N987">
        <f t="shared" si="159"/>
        <v>-3.3916485853293854</v>
      </c>
    </row>
    <row r="988" spans="1:14" x14ac:dyDescent="0.3">
      <c r="A988" s="1">
        <v>40127</v>
      </c>
      <c r="B988">
        <v>55.625</v>
      </c>
      <c r="D988">
        <f t="shared" si="150"/>
        <v>2</v>
      </c>
      <c r="E988" s="1">
        <f t="shared" si="151"/>
        <v>40120</v>
      </c>
      <c r="F988" s="1">
        <f t="shared" si="152"/>
        <v>40119</v>
      </c>
      <c r="G988" s="1">
        <f t="shared" si="153"/>
        <v>40118</v>
      </c>
      <c r="H988" s="1">
        <f t="shared" si="154"/>
        <v>40117</v>
      </c>
      <c r="I988" s="2">
        <f t="shared" si="155"/>
        <v>57.55</v>
      </c>
      <c r="K988" s="2">
        <f t="shared" si="156"/>
        <v>0</v>
      </c>
      <c r="L988" s="2">
        <f t="shared" si="157"/>
        <v>0</v>
      </c>
      <c r="M988" s="2">
        <f t="shared" si="158"/>
        <v>1</v>
      </c>
      <c r="N988">
        <f t="shared" si="159"/>
        <v>-3.4021394681487309</v>
      </c>
    </row>
    <row r="989" spans="1:14" x14ac:dyDescent="0.3">
      <c r="A989" s="1">
        <v>40128</v>
      </c>
      <c r="B989">
        <v>55.6</v>
      </c>
      <c r="D989">
        <f t="shared" si="150"/>
        <v>3</v>
      </c>
      <c r="E989" s="1">
        <f t="shared" si="151"/>
        <v>40121</v>
      </c>
      <c r="F989" s="1">
        <f t="shared" si="152"/>
        <v>40120</v>
      </c>
      <c r="G989" s="1">
        <f t="shared" si="153"/>
        <v>40119</v>
      </c>
      <c r="H989" s="1">
        <f t="shared" si="154"/>
        <v>40118</v>
      </c>
      <c r="I989" s="2">
        <f t="shared" si="155"/>
        <v>57.8</v>
      </c>
      <c r="K989" s="2">
        <f t="shared" si="156"/>
        <v>0</v>
      </c>
      <c r="L989" s="2">
        <f t="shared" si="157"/>
        <v>0</v>
      </c>
      <c r="M989" s="2">
        <f t="shared" si="158"/>
        <v>1</v>
      </c>
      <c r="N989">
        <f t="shared" si="159"/>
        <v>-3.880557442179501</v>
      </c>
    </row>
    <row r="990" spans="1:14" x14ac:dyDescent="0.3">
      <c r="A990" s="1">
        <v>40129</v>
      </c>
      <c r="B990">
        <v>54.45</v>
      </c>
      <c r="D990">
        <f t="shared" si="150"/>
        <v>4</v>
      </c>
      <c r="E990" s="1">
        <f t="shared" si="151"/>
        <v>40122</v>
      </c>
      <c r="F990" s="1">
        <f t="shared" si="152"/>
        <v>40121</v>
      </c>
      <c r="G990" s="1">
        <f t="shared" si="153"/>
        <v>40120</v>
      </c>
      <c r="H990" s="1">
        <f t="shared" si="154"/>
        <v>40119</v>
      </c>
      <c r="I990" s="2">
        <f t="shared" si="155"/>
        <v>56.6</v>
      </c>
      <c r="K990" s="2">
        <f t="shared" si="156"/>
        <v>0</v>
      </c>
      <c r="L990" s="2">
        <f t="shared" si="157"/>
        <v>0</v>
      </c>
      <c r="M990" s="2">
        <f t="shared" si="158"/>
        <v>1</v>
      </c>
      <c r="N990">
        <f t="shared" si="159"/>
        <v>-3.8726135830167707</v>
      </c>
    </row>
    <row r="991" spans="1:14" x14ac:dyDescent="0.3">
      <c r="A991" s="1">
        <v>40130</v>
      </c>
      <c r="B991">
        <v>55</v>
      </c>
      <c r="D991">
        <f t="shared" si="150"/>
        <v>5</v>
      </c>
      <c r="E991" s="1">
        <f t="shared" si="151"/>
        <v>40123</v>
      </c>
      <c r="F991" s="1">
        <f t="shared" si="152"/>
        <v>40122</v>
      </c>
      <c r="G991" s="1">
        <f t="shared" si="153"/>
        <v>40121</v>
      </c>
      <c r="H991" s="1">
        <f t="shared" si="154"/>
        <v>40120</v>
      </c>
      <c r="I991" s="2">
        <f t="shared" si="155"/>
        <v>55.7</v>
      </c>
      <c r="K991" s="2">
        <f t="shared" si="156"/>
        <v>0</v>
      </c>
      <c r="L991" s="2">
        <f t="shared" si="157"/>
        <v>0</v>
      </c>
      <c r="M991" s="2">
        <f t="shared" si="158"/>
        <v>1</v>
      </c>
      <c r="N991">
        <f t="shared" si="159"/>
        <v>-1.2646961700767421</v>
      </c>
    </row>
    <row r="992" spans="1:14" x14ac:dyDescent="0.3">
      <c r="A992" s="1">
        <v>40133</v>
      </c>
      <c r="B992">
        <v>54.95</v>
      </c>
      <c r="D992">
        <f t="shared" si="150"/>
        <v>1</v>
      </c>
      <c r="E992" s="1">
        <f t="shared" si="151"/>
        <v>40126</v>
      </c>
      <c r="F992" s="1">
        <f t="shared" si="152"/>
        <v>40125</v>
      </c>
      <c r="G992" s="1">
        <f t="shared" si="153"/>
        <v>40124</v>
      </c>
      <c r="H992" s="1">
        <f t="shared" si="154"/>
        <v>40123</v>
      </c>
      <c r="I992" s="2">
        <f t="shared" si="155"/>
        <v>55.8</v>
      </c>
      <c r="K992" s="2">
        <f t="shared" si="156"/>
        <v>0</v>
      </c>
      <c r="L992" s="2">
        <f t="shared" si="157"/>
        <v>0</v>
      </c>
      <c r="M992" s="2">
        <f t="shared" si="158"/>
        <v>1</v>
      </c>
      <c r="N992">
        <f t="shared" si="159"/>
        <v>-1.5350188537634832</v>
      </c>
    </row>
    <row r="993" spans="1:14" x14ac:dyDescent="0.3">
      <c r="A993" s="1">
        <v>40134</v>
      </c>
      <c r="B993">
        <v>56.4</v>
      </c>
      <c r="D993">
        <f t="shared" si="150"/>
        <v>2</v>
      </c>
      <c r="E993" s="1">
        <f t="shared" si="151"/>
        <v>40127</v>
      </c>
      <c r="F993" s="1">
        <f t="shared" si="152"/>
        <v>40126</v>
      </c>
      <c r="G993" s="1">
        <f t="shared" si="153"/>
        <v>40125</v>
      </c>
      <c r="H993" s="1">
        <f t="shared" si="154"/>
        <v>40124</v>
      </c>
      <c r="I993" s="2">
        <f t="shared" si="155"/>
        <v>55.625</v>
      </c>
      <c r="K993" s="2">
        <f t="shared" si="156"/>
        <v>0</v>
      </c>
      <c r="L993" s="2">
        <f t="shared" si="157"/>
        <v>0</v>
      </c>
      <c r="M993" s="2">
        <f t="shared" si="158"/>
        <v>1</v>
      </c>
      <c r="N993">
        <f t="shared" si="159"/>
        <v>1.3836418017608936</v>
      </c>
    </row>
    <row r="994" spans="1:14" x14ac:dyDescent="0.3">
      <c r="A994" s="1">
        <v>40135</v>
      </c>
      <c r="B994">
        <v>56.45</v>
      </c>
      <c r="D994">
        <f t="shared" si="150"/>
        <v>3</v>
      </c>
      <c r="E994" s="1">
        <f t="shared" si="151"/>
        <v>40128</v>
      </c>
      <c r="F994" s="1">
        <f t="shared" si="152"/>
        <v>40127</v>
      </c>
      <c r="G994" s="1">
        <f t="shared" si="153"/>
        <v>40126</v>
      </c>
      <c r="H994" s="1">
        <f t="shared" si="154"/>
        <v>40125</v>
      </c>
      <c r="I994" s="2">
        <f t="shared" si="155"/>
        <v>55.6</v>
      </c>
      <c r="K994" s="2">
        <f t="shared" si="156"/>
        <v>0</v>
      </c>
      <c r="L994" s="2">
        <f t="shared" si="157"/>
        <v>0</v>
      </c>
      <c r="M994" s="2">
        <f t="shared" si="158"/>
        <v>1</v>
      </c>
      <c r="N994">
        <f t="shared" si="159"/>
        <v>1.5172089339134347</v>
      </c>
    </row>
    <row r="995" spans="1:14" x14ac:dyDescent="0.3">
      <c r="A995" s="1">
        <v>40136</v>
      </c>
      <c r="B995">
        <v>55.975000000000001</v>
      </c>
      <c r="D995">
        <f t="shared" si="150"/>
        <v>4</v>
      </c>
      <c r="E995" s="1">
        <f t="shared" si="151"/>
        <v>40129</v>
      </c>
      <c r="F995" s="1">
        <f t="shared" si="152"/>
        <v>40128</v>
      </c>
      <c r="G995" s="1">
        <f t="shared" si="153"/>
        <v>40127</v>
      </c>
      <c r="H995" s="1">
        <f t="shared" si="154"/>
        <v>40126</v>
      </c>
      <c r="I995" s="2">
        <f t="shared" si="155"/>
        <v>54.45</v>
      </c>
      <c r="K995" s="2">
        <f t="shared" si="156"/>
        <v>0</v>
      </c>
      <c r="L995" s="2">
        <f t="shared" si="157"/>
        <v>0</v>
      </c>
      <c r="M995" s="2">
        <f t="shared" si="158"/>
        <v>1</v>
      </c>
      <c r="N995">
        <f t="shared" si="159"/>
        <v>2.7622313105849017</v>
      </c>
    </row>
    <row r="996" spans="1:14" x14ac:dyDescent="0.3">
      <c r="A996" s="1">
        <v>40137</v>
      </c>
      <c r="B996">
        <v>57.6</v>
      </c>
      <c r="D996">
        <f t="shared" si="150"/>
        <v>5</v>
      </c>
      <c r="E996" s="1">
        <f t="shared" si="151"/>
        <v>40130</v>
      </c>
      <c r="F996" s="1">
        <f t="shared" si="152"/>
        <v>40129</v>
      </c>
      <c r="G996" s="1">
        <f t="shared" si="153"/>
        <v>40128</v>
      </c>
      <c r="H996" s="1">
        <f t="shared" si="154"/>
        <v>40127</v>
      </c>
      <c r="I996" s="2">
        <f t="shared" si="155"/>
        <v>55</v>
      </c>
      <c r="K996" s="2">
        <f t="shared" si="156"/>
        <v>0</v>
      </c>
      <c r="L996" s="2">
        <f t="shared" si="157"/>
        <v>0</v>
      </c>
      <c r="M996" s="2">
        <f t="shared" si="158"/>
        <v>1</v>
      </c>
      <c r="N996">
        <f t="shared" si="159"/>
        <v>4.6189382469374713</v>
      </c>
    </row>
    <row r="997" spans="1:14" x14ac:dyDescent="0.3">
      <c r="A997" s="1">
        <v>40140</v>
      </c>
      <c r="B997">
        <v>58.3</v>
      </c>
      <c r="D997">
        <f t="shared" si="150"/>
        <v>1</v>
      </c>
      <c r="E997" s="1">
        <f t="shared" si="151"/>
        <v>40133</v>
      </c>
      <c r="F997" s="1">
        <f t="shared" si="152"/>
        <v>40132</v>
      </c>
      <c r="G997" s="1">
        <f t="shared" si="153"/>
        <v>40131</v>
      </c>
      <c r="H997" s="1">
        <f t="shared" si="154"/>
        <v>40130</v>
      </c>
      <c r="I997" s="2">
        <f t="shared" si="155"/>
        <v>54.95</v>
      </c>
      <c r="K997" s="2">
        <f t="shared" si="156"/>
        <v>0</v>
      </c>
      <c r="L997" s="2">
        <f t="shared" si="157"/>
        <v>0</v>
      </c>
      <c r="M997" s="2">
        <f t="shared" si="158"/>
        <v>1</v>
      </c>
      <c r="N997">
        <f t="shared" si="159"/>
        <v>5.9178412506816134</v>
      </c>
    </row>
    <row r="998" spans="1:14" x14ac:dyDescent="0.3">
      <c r="A998" s="1">
        <v>40141</v>
      </c>
      <c r="B998">
        <v>58.625</v>
      </c>
      <c r="D998">
        <f t="shared" si="150"/>
        <v>2</v>
      </c>
      <c r="E998" s="1">
        <f t="shared" si="151"/>
        <v>40134</v>
      </c>
      <c r="F998" s="1">
        <f t="shared" si="152"/>
        <v>40133</v>
      </c>
      <c r="G998" s="1">
        <f t="shared" si="153"/>
        <v>40132</v>
      </c>
      <c r="H998" s="1">
        <f t="shared" si="154"/>
        <v>40131</v>
      </c>
      <c r="I998" s="2">
        <f t="shared" si="155"/>
        <v>56.4</v>
      </c>
      <c r="K998" s="2">
        <f t="shared" si="156"/>
        <v>0</v>
      </c>
      <c r="L998" s="2">
        <f t="shared" si="157"/>
        <v>0</v>
      </c>
      <c r="M998" s="2">
        <f t="shared" si="158"/>
        <v>1</v>
      </c>
      <c r="N998">
        <f t="shared" si="159"/>
        <v>3.8692068262430324</v>
      </c>
    </row>
    <row r="999" spans="1:14" x14ac:dyDescent="0.3">
      <c r="A999" s="1">
        <v>40142</v>
      </c>
      <c r="B999">
        <v>59.424999999999997</v>
      </c>
      <c r="D999">
        <f t="shared" si="150"/>
        <v>3</v>
      </c>
      <c r="E999" s="1">
        <f t="shared" si="151"/>
        <v>40135</v>
      </c>
      <c r="F999" s="1">
        <f t="shared" si="152"/>
        <v>40134</v>
      </c>
      <c r="G999" s="1">
        <f t="shared" si="153"/>
        <v>40133</v>
      </c>
      <c r="H999" s="1">
        <f t="shared" si="154"/>
        <v>40132</v>
      </c>
      <c r="I999" s="2">
        <f t="shared" si="155"/>
        <v>56.45</v>
      </c>
      <c r="K999" s="2">
        <f t="shared" si="156"/>
        <v>0</v>
      </c>
      <c r="L999" s="2">
        <f t="shared" si="157"/>
        <v>0</v>
      </c>
      <c r="M999" s="2">
        <f t="shared" si="158"/>
        <v>1</v>
      </c>
      <c r="N999">
        <f t="shared" si="159"/>
        <v>5.1359722650586503</v>
      </c>
    </row>
    <row r="1000" spans="1:14" x14ac:dyDescent="0.3">
      <c r="A1000" s="1">
        <v>40143</v>
      </c>
      <c r="B1000">
        <v>59.6</v>
      </c>
      <c r="D1000">
        <f t="shared" si="150"/>
        <v>4</v>
      </c>
      <c r="E1000" s="1">
        <f t="shared" si="151"/>
        <v>40136</v>
      </c>
      <c r="F1000" s="1">
        <f t="shared" si="152"/>
        <v>40135</v>
      </c>
      <c r="G1000" s="1">
        <f t="shared" si="153"/>
        <v>40134</v>
      </c>
      <c r="H1000" s="1">
        <f t="shared" si="154"/>
        <v>40133</v>
      </c>
      <c r="I1000" s="2">
        <f t="shared" si="155"/>
        <v>55.975000000000001</v>
      </c>
      <c r="K1000" s="2">
        <f t="shared" si="156"/>
        <v>0</v>
      </c>
      <c r="L1000" s="2">
        <f t="shared" si="157"/>
        <v>0</v>
      </c>
      <c r="M1000" s="2">
        <f t="shared" si="158"/>
        <v>1</v>
      </c>
      <c r="N1000">
        <f t="shared" si="159"/>
        <v>6.2750411586485493</v>
      </c>
    </row>
    <row r="1001" spans="1:14" x14ac:dyDescent="0.3">
      <c r="A1001" s="1">
        <v>40144</v>
      </c>
      <c r="B1001">
        <v>59.024999999999999</v>
      </c>
      <c r="D1001">
        <f t="shared" si="150"/>
        <v>5</v>
      </c>
      <c r="E1001" s="1">
        <f t="shared" si="151"/>
        <v>40137</v>
      </c>
      <c r="F1001" s="1">
        <f t="shared" si="152"/>
        <v>40136</v>
      </c>
      <c r="G1001" s="1">
        <f t="shared" si="153"/>
        <v>40135</v>
      </c>
      <c r="H1001" s="1">
        <f t="shared" si="154"/>
        <v>40134</v>
      </c>
      <c r="I1001" s="2">
        <f t="shared" si="155"/>
        <v>57.6</v>
      </c>
      <c r="K1001" s="2">
        <f t="shared" si="156"/>
        <v>0</v>
      </c>
      <c r="L1001" s="2">
        <f t="shared" si="157"/>
        <v>0</v>
      </c>
      <c r="M1001" s="2">
        <f t="shared" si="158"/>
        <v>1</v>
      </c>
      <c r="N1001">
        <f t="shared" si="159"/>
        <v>2.4438515269730989</v>
      </c>
    </row>
    <row r="1002" spans="1:14" x14ac:dyDescent="0.3">
      <c r="A1002" s="1">
        <v>40147</v>
      </c>
      <c r="B1002">
        <v>58.6</v>
      </c>
      <c r="D1002">
        <f t="shared" si="150"/>
        <v>1</v>
      </c>
      <c r="E1002" s="1">
        <f t="shared" si="151"/>
        <v>40140</v>
      </c>
      <c r="F1002" s="1">
        <f t="shared" si="152"/>
        <v>40139</v>
      </c>
      <c r="G1002" s="1">
        <f t="shared" si="153"/>
        <v>40138</v>
      </c>
      <c r="H1002" s="1">
        <f t="shared" si="154"/>
        <v>40137</v>
      </c>
      <c r="I1002" s="2">
        <f t="shared" si="155"/>
        <v>58.3</v>
      </c>
      <c r="K1002" s="2">
        <f t="shared" si="156"/>
        <v>0</v>
      </c>
      <c r="L1002" s="2">
        <f t="shared" si="157"/>
        <v>0</v>
      </c>
      <c r="M1002" s="2">
        <f t="shared" si="158"/>
        <v>1</v>
      </c>
      <c r="N1002">
        <f t="shared" si="159"/>
        <v>0.51326032265202159</v>
      </c>
    </row>
    <row r="1003" spans="1:14" x14ac:dyDescent="0.3">
      <c r="A1003" s="1">
        <v>40148</v>
      </c>
      <c r="B1003">
        <v>59.225000000000001</v>
      </c>
      <c r="D1003">
        <f t="shared" si="150"/>
        <v>2</v>
      </c>
      <c r="E1003" s="1">
        <f t="shared" si="151"/>
        <v>40141</v>
      </c>
      <c r="F1003" s="1">
        <f t="shared" si="152"/>
        <v>40140</v>
      </c>
      <c r="G1003" s="1">
        <f t="shared" si="153"/>
        <v>40139</v>
      </c>
      <c r="H1003" s="1">
        <f t="shared" si="154"/>
        <v>40138</v>
      </c>
      <c r="I1003" s="2">
        <f t="shared" si="155"/>
        <v>58.625</v>
      </c>
      <c r="K1003" s="2">
        <f t="shared" si="156"/>
        <v>0</v>
      </c>
      <c r="L1003" s="2">
        <f t="shared" si="157"/>
        <v>0</v>
      </c>
      <c r="M1003" s="2">
        <f t="shared" si="158"/>
        <v>1</v>
      </c>
      <c r="N1003">
        <f t="shared" si="159"/>
        <v>1.0182523278405671</v>
      </c>
    </row>
    <row r="1004" spans="1:14" x14ac:dyDescent="0.3">
      <c r="A1004" s="1">
        <v>40149</v>
      </c>
      <c r="B1004">
        <v>59.674999999999997</v>
      </c>
      <c r="D1004">
        <f t="shared" si="150"/>
        <v>3</v>
      </c>
      <c r="E1004" s="1">
        <f t="shared" si="151"/>
        <v>40142</v>
      </c>
      <c r="F1004" s="1">
        <f t="shared" si="152"/>
        <v>40141</v>
      </c>
      <c r="G1004" s="1">
        <f t="shared" si="153"/>
        <v>40140</v>
      </c>
      <c r="H1004" s="1">
        <f t="shared" si="154"/>
        <v>40139</v>
      </c>
      <c r="I1004" s="2">
        <f t="shared" si="155"/>
        <v>59.424999999999997</v>
      </c>
      <c r="K1004" s="2">
        <f t="shared" si="156"/>
        <v>0</v>
      </c>
      <c r="L1004" s="2">
        <f t="shared" si="157"/>
        <v>0</v>
      </c>
      <c r="M1004" s="2">
        <f t="shared" si="158"/>
        <v>1</v>
      </c>
      <c r="N1004">
        <f t="shared" si="159"/>
        <v>0.419815897863624</v>
      </c>
    </row>
    <row r="1005" spans="1:14" x14ac:dyDescent="0.3">
      <c r="A1005" s="1">
        <v>40150</v>
      </c>
      <c r="B1005">
        <v>59.25</v>
      </c>
      <c r="D1005">
        <f t="shared" si="150"/>
        <v>4</v>
      </c>
      <c r="E1005" s="1">
        <f t="shared" si="151"/>
        <v>40143</v>
      </c>
      <c r="F1005" s="1">
        <f t="shared" si="152"/>
        <v>40142</v>
      </c>
      <c r="G1005" s="1">
        <f t="shared" si="153"/>
        <v>40141</v>
      </c>
      <c r="H1005" s="1">
        <f t="shared" si="154"/>
        <v>40140</v>
      </c>
      <c r="I1005" s="2">
        <f t="shared" si="155"/>
        <v>59.6</v>
      </c>
      <c r="K1005" s="2">
        <f t="shared" si="156"/>
        <v>0</v>
      </c>
      <c r="L1005" s="2">
        <f t="shared" si="157"/>
        <v>0</v>
      </c>
      <c r="M1005" s="2">
        <f t="shared" si="158"/>
        <v>1</v>
      </c>
      <c r="N1005">
        <f t="shared" si="159"/>
        <v>-0.58897940560634865</v>
      </c>
    </row>
    <row r="1006" spans="1:14" x14ac:dyDescent="0.3">
      <c r="A1006" s="1">
        <v>40151</v>
      </c>
      <c r="B1006">
        <v>61.15</v>
      </c>
      <c r="D1006">
        <f t="shared" si="150"/>
        <v>5</v>
      </c>
      <c r="E1006" s="1">
        <f t="shared" si="151"/>
        <v>40144</v>
      </c>
      <c r="F1006" s="1">
        <f t="shared" si="152"/>
        <v>40143</v>
      </c>
      <c r="G1006" s="1">
        <f t="shared" si="153"/>
        <v>40142</v>
      </c>
      <c r="H1006" s="1">
        <f t="shared" si="154"/>
        <v>40141</v>
      </c>
      <c r="I1006" s="2">
        <f t="shared" si="155"/>
        <v>59.024999999999999</v>
      </c>
      <c r="K1006" s="2">
        <f t="shared" si="156"/>
        <v>0</v>
      </c>
      <c r="L1006" s="2">
        <f t="shared" si="157"/>
        <v>0</v>
      </c>
      <c r="M1006" s="2">
        <f t="shared" si="158"/>
        <v>1</v>
      </c>
      <c r="N1006">
        <f t="shared" si="159"/>
        <v>3.5368779161604733</v>
      </c>
    </row>
    <row r="1007" spans="1:14" x14ac:dyDescent="0.3">
      <c r="A1007" s="1">
        <v>40154</v>
      </c>
      <c r="B1007">
        <v>62.2</v>
      </c>
      <c r="D1007">
        <f t="shared" si="150"/>
        <v>1</v>
      </c>
      <c r="E1007" s="1">
        <f t="shared" si="151"/>
        <v>40147</v>
      </c>
      <c r="F1007" s="1">
        <f t="shared" si="152"/>
        <v>40146</v>
      </c>
      <c r="G1007" s="1">
        <f t="shared" si="153"/>
        <v>40145</v>
      </c>
      <c r="H1007" s="1">
        <f t="shared" si="154"/>
        <v>40144</v>
      </c>
      <c r="I1007" s="2">
        <f t="shared" si="155"/>
        <v>58.6</v>
      </c>
      <c r="K1007" s="2">
        <f t="shared" si="156"/>
        <v>0</v>
      </c>
      <c r="L1007" s="2">
        <f t="shared" si="157"/>
        <v>0</v>
      </c>
      <c r="M1007" s="2">
        <f t="shared" si="158"/>
        <v>1</v>
      </c>
      <c r="N1007">
        <f t="shared" si="159"/>
        <v>5.9620303162166852</v>
      </c>
    </row>
    <row r="1008" spans="1:14" x14ac:dyDescent="0.3">
      <c r="A1008" s="1">
        <v>40155</v>
      </c>
      <c r="B1008">
        <v>62.674999999999997</v>
      </c>
      <c r="D1008">
        <f t="shared" si="150"/>
        <v>2</v>
      </c>
      <c r="E1008" s="1">
        <f t="shared" si="151"/>
        <v>40148</v>
      </c>
      <c r="F1008" s="1">
        <f t="shared" si="152"/>
        <v>40147</v>
      </c>
      <c r="G1008" s="1">
        <f t="shared" si="153"/>
        <v>40146</v>
      </c>
      <c r="H1008" s="1">
        <f t="shared" si="154"/>
        <v>40145</v>
      </c>
      <c r="I1008" s="2">
        <f t="shared" si="155"/>
        <v>59.225000000000001</v>
      </c>
      <c r="K1008" s="2">
        <f t="shared" si="156"/>
        <v>0</v>
      </c>
      <c r="L1008" s="2">
        <f t="shared" si="157"/>
        <v>0</v>
      </c>
      <c r="M1008" s="2">
        <f t="shared" si="158"/>
        <v>1</v>
      </c>
      <c r="N1008">
        <f t="shared" si="159"/>
        <v>5.6618893999507902</v>
      </c>
    </row>
    <row r="1009" spans="1:14" x14ac:dyDescent="0.3">
      <c r="A1009" s="1">
        <v>40156</v>
      </c>
      <c r="B1009">
        <v>63.4</v>
      </c>
      <c r="C1009">
        <v>65.075000000000003</v>
      </c>
      <c r="D1009">
        <f t="shared" si="150"/>
        <v>3</v>
      </c>
      <c r="E1009" s="1">
        <f t="shared" si="151"/>
        <v>40149</v>
      </c>
      <c r="F1009" s="1">
        <f t="shared" si="152"/>
        <v>40148</v>
      </c>
      <c r="G1009" s="1">
        <f t="shared" si="153"/>
        <v>40147</v>
      </c>
      <c r="H1009" s="1">
        <f t="shared" si="154"/>
        <v>40146</v>
      </c>
      <c r="I1009" s="2">
        <f t="shared" si="155"/>
        <v>59.674999999999997</v>
      </c>
      <c r="K1009" s="2">
        <f t="shared" si="156"/>
        <v>0</v>
      </c>
      <c r="L1009" s="2">
        <f t="shared" si="157"/>
        <v>0</v>
      </c>
      <c r="M1009" s="2">
        <f t="shared" si="158"/>
        <v>1</v>
      </c>
      <c r="N1009">
        <f t="shared" si="159"/>
        <v>6.0550689218286546</v>
      </c>
    </row>
    <row r="1010" spans="1:14" x14ac:dyDescent="0.3">
      <c r="A1010" s="1">
        <v>40157</v>
      </c>
      <c r="B1010">
        <v>65.424999999999997</v>
      </c>
      <c r="D1010">
        <f t="shared" si="150"/>
        <v>4</v>
      </c>
      <c r="E1010" s="1">
        <f t="shared" si="151"/>
        <v>40150</v>
      </c>
      <c r="F1010" s="1">
        <f t="shared" si="152"/>
        <v>40149</v>
      </c>
      <c r="G1010" s="1">
        <f t="shared" si="153"/>
        <v>40148</v>
      </c>
      <c r="H1010" s="1">
        <f t="shared" si="154"/>
        <v>40147</v>
      </c>
      <c r="I1010" s="2">
        <f t="shared" si="155"/>
        <v>59.25</v>
      </c>
      <c r="J1010">
        <v>65.075000000000003</v>
      </c>
      <c r="K1010" s="2">
        <f t="shared" si="156"/>
        <v>65.075000000000003</v>
      </c>
      <c r="L1010" s="2">
        <f t="shared" si="157"/>
        <v>63.4</v>
      </c>
      <c r="M1010" s="2">
        <f t="shared" si="158"/>
        <v>0.97426046868997307</v>
      </c>
      <c r="N1010">
        <f t="shared" si="159"/>
        <v>7.3062078963520074</v>
      </c>
    </row>
    <row r="1011" spans="1:14" x14ac:dyDescent="0.3">
      <c r="A1011" s="1">
        <v>40158</v>
      </c>
      <c r="B1011">
        <v>65.424999999999997</v>
      </c>
      <c r="D1011">
        <f t="shared" si="150"/>
        <v>5</v>
      </c>
      <c r="E1011" s="1">
        <f t="shared" si="151"/>
        <v>40151</v>
      </c>
      <c r="F1011" s="1">
        <f t="shared" si="152"/>
        <v>40150</v>
      </c>
      <c r="G1011" s="1">
        <f t="shared" si="153"/>
        <v>40149</v>
      </c>
      <c r="H1011" s="1">
        <f t="shared" si="154"/>
        <v>40148</v>
      </c>
      <c r="I1011" s="2">
        <f t="shared" si="155"/>
        <v>61.15</v>
      </c>
      <c r="K1011" s="2">
        <f t="shared" si="156"/>
        <v>65.075000000000003</v>
      </c>
      <c r="L1011" s="2">
        <f t="shared" si="157"/>
        <v>63.4</v>
      </c>
      <c r="M1011" s="2">
        <f t="shared" si="158"/>
        <v>0.97426046868997307</v>
      </c>
      <c r="N1011">
        <f t="shared" si="159"/>
        <v>4.1497996845579319</v>
      </c>
    </row>
    <row r="1012" spans="1:14" x14ac:dyDescent="0.3">
      <c r="A1012" s="1">
        <v>40161</v>
      </c>
      <c r="B1012">
        <v>65.875</v>
      </c>
      <c r="D1012">
        <f t="shared" si="150"/>
        <v>1</v>
      </c>
      <c r="E1012" s="1">
        <f t="shared" si="151"/>
        <v>40154</v>
      </c>
      <c r="F1012" s="1">
        <f t="shared" si="152"/>
        <v>40153</v>
      </c>
      <c r="G1012" s="1">
        <f t="shared" si="153"/>
        <v>40152</v>
      </c>
      <c r="H1012" s="1">
        <f t="shared" si="154"/>
        <v>40151</v>
      </c>
      <c r="I1012" s="2">
        <f t="shared" si="155"/>
        <v>62.2</v>
      </c>
      <c r="K1012" s="2">
        <f t="shared" si="156"/>
        <v>65.075000000000003</v>
      </c>
      <c r="L1012" s="2">
        <f t="shared" si="157"/>
        <v>63.4</v>
      </c>
      <c r="M1012" s="2">
        <f t="shared" si="158"/>
        <v>0.97426046868997307</v>
      </c>
      <c r="N1012">
        <f t="shared" si="159"/>
        <v>3.1327417678943648</v>
      </c>
    </row>
    <row r="1013" spans="1:14" x14ac:dyDescent="0.3">
      <c r="A1013" s="1">
        <v>40162</v>
      </c>
      <c r="B1013">
        <v>67.424999999999997</v>
      </c>
      <c r="D1013">
        <f t="shared" si="150"/>
        <v>2</v>
      </c>
      <c r="E1013" s="1">
        <f t="shared" si="151"/>
        <v>40155</v>
      </c>
      <c r="F1013" s="1">
        <f t="shared" si="152"/>
        <v>40154</v>
      </c>
      <c r="G1013" s="1">
        <f t="shared" si="153"/>
        <v>40153</v>
      </c>
      <c r="H1013" s="1">
        <f t="shared" si="154"/>
        <v>40152</v>
      </c>
      <c r="I1013" s="2">
        <f t="shared" si="155"/>
        <v>62.674999999999997</v>
      </c>
      <c r="K1013" s="2">
        <f t="shared" si="156"/>
        <v>65.075000000000003</v>
      </c>
      <c r="L1013" s="2">
        <f t="shared" si="157"/>
        <v>63.4</v>
      </c>
      <c r="M1013" s="2">
        <f t="shared" si="158"/>
        <v>0.97426046868997307</v>
      </c>
      <c r="N1013">
        <f t="shared" si="159"/>
        <v>4.6976635543987584</v>
      </c>
    </row>
    <row r="1014" spans="1:14" x14ac:dyDescent="0.3">
      <c r="A1014" s="1">
        <v>40163</v>
      </c>
      <c r="B1014">
        <v>66.825000000000003</v>
      </c>
      <c r="D1014">
        <f t="shared" si="150"/>
        <v>3</v>
      </c>
      <c r="E1014" s="1">
        <f t="shared" si="151"/>
        <v>40156</v>
      </c>
      <c r="F1014" s="1">
        <f t="shared" si="152"/>
        <v>40155</v>
      </c>
      <c r="G1014" s="1">
        <f t="shared" si="153"/>
        <v>40154</v>
      </c>
      <c r="H1014" s="1">
        <f t="shared" si="154"/>
        <v>40153</v>
      </c>
      <c r="I1014" s="2">
        <f t="shared" si="155"/>
        <v>63.4</v>
      </c>
      <c r="K1014" s="2">
        <f t="shared" si="156"/>
        <v>65.075000000000003</v>
      </c>
      <c r="L1014" s="2">
        <f t="shared" si="157"/>
        <v>63.4</v>
      </c>
      <c r="M1014" s="2">
        <f t="shared" si="158"/>
        <v>0.97426046868997307</v>
      </c>
      <c r="N1014">
        <f t="shared" si="159"/>
        <v>2.653681114435364</v>
      </c>
    </row>
    <row r="1015" spans="1:14" x14ac:dyDescent="0.3">
      <c r="A1015" s="1">
        <v>40164</v>
      </c>
      <c r="B1015">
        <v>65.55</v>
      </c>
      <c r="D1015">
        <f t="shared" si="150"/>
        <v>4</v>
      </c>
      <c r="E1015" s="1">
        <f t="shared" si="151"/>
        <v>40157</v>
      </c>
      <c r="F1015" s="1">
        <f t="shared" si="152"/>
        <v>40156</v>
      </c>
      <c r="G1015" s="1">
        <f t="shared" si="153"/>
        <v>40155</v>
      </c>
      <c r="H1015" s="1">
        <f t="shared" si="154"/>
        <v>40154</v>
      </c>
      <c r="I1015" s="2">
        <f t="shared" si="155"/>
        <v>65.424999999999997</v>
      </c>
      <c r="K1015" s="2">
        <f t="shared" si="156"/>
        <v>0</v>
      </c>
      <c r="L1015" s="2">
        <f t="shared" si="157"/>
        <v>0</v>
      </c>
      <c r="M1015" s="2">
        <f t="shared" si="158"/>
        <v>1</v>
      </c>
      <c r="N1015">
        <f t="shared" si="159"/>
        <v>0.19087617934993836</v>
      </c>
    </row>
    <row r="1016" spans="1:14" x14ac:dyDescent="0.3">
      <c r="A1016" s="1">
        <v>40165</v>
      </c>
      <c r="B1016">
        <v>65.125</v>
      </c>
      <c r="D1016">
        <f t="shared" si="150"/>
        <v>5</v>
      </c>
      <c r="E1016" s="1">
        <f t="shared" si="151"/>
        <v>40158</v>
      </c>
      <c r="F1016" s="1">
        <f t="shared" si="152"/>
        <v>40157</v>
      </c>
      <c r="G1016" s="1">
        <f t="shared" si="153"/>
        <v>40156</v>
      </c>
      <c r="H1016" s="1">
        <f t="shared" si="154"/>
        <v>40155</v>
      </c>
      <c r="I1016" s="2">
        <f t="shared" si="155"/>
        <v>65.424999999999997</v>
      </c>
      <c r="K1016" s="2">
        <f t="shared" si="156"/>
        <v>0</v>
      </c>
      <c r="L1016" s="2">
        <f t="shared" si="157"/>
        <v>0</v>
      </c>
      <c r="M1016" s="2">
        <f t="shared" si="158"/>
        <v>1</v>
      </c>
      <c r="N1016">
        <f t="shared" si="159"/>
        <v>-0.4595948342678513</v>
      </c>
    </row>
    <row r="1017" spans="1:14" x14ac:dyDescent="0.3">
      <c r="A1017" s="1">
        <v>40168</v>
      </c>
      <c r="B1017">
        <v>64.224999999999994</v>
      </c>
      <c r="D1017">
        <f t="shared" si="150"/>
        <v>1</v>
      </c>
      <c r="E1017" s="1">
        <f t="shared" si="151"/>
        <v>40161</v>
      </c>
      <c r="F1017" s="1">
        <f t="shared" si="152"/>
        <v>40160</v>
      </c>
      <c r="G1017" s="1">
        <f t="shared" si="153"/>
        <v>40159</v>
      </c>
      <c r="H1017" s="1">
        <f t="shared" si="154"/>
        <v>40158</v>
      </c>
      <c r="I1017" s="2">
        <f t="shared" si="155"/>
        <v>65.875</v>
      </c>
      <c r="K1017" s="2">
        <f t="shared" si="156"/>
        <v>0</v>
      </c>
      <c r="L1017" s="2">
        <f t="shared" si="157"/>
        <v>0</v>
      </c>
      <c r="M1017" s="2">
        <f t="shared" si="158"/>
        <v>1</v>
      </c>
      <c r="N1017">
        <f t="shared" si="159"/>
        <v>-2.5366463865579214</v>
      </c>
    </row>
    <row r="1018" spans="1:14" x14ac:dyDescent="0.3">
      <c r="A1018" s="1">
        <v>40169</v>
      </c>
      <c r="B1018">
        <v>64.75</v>
      </c>
      <c r="D1018">
        <f t="shared" si="150"/>
        <v>2</v>
      </c>
      <c r="E1018" s="1">
        <f t="shared" si="151"/>
        <v>40162</v>
      </c>
      <c r="F1018" s="1">
        <f t="shared" si="152"/>
        <v>40161</v>
      </c>
      <c r="G1018" s="1">
        <f t="shared" si="153"/>
        <v>40160</v>
      </c>
      <c r="H1018" s="1">
        <f t="shared" si="154"/>
        <v>40159</v>
      </c>
      <c r="I1018" s="2">
        <f t="shared" si="155"/>
        <v>67.424999999999997</v>
      </c>
      <c r="K1018" s="2">
        <f t="shared" si="156"/>
        <v>0</v>
      </c>
      <c r="L1018" s="2">
        <f t="shared" si="157"/>
        <v>0</v>
      </c>
      <c r="M1018" s="2">
        <f t="shared" si="158"/>
        <v>1</v>
      </c>
      <c r="N1018">
        <f t="shared" si="159"/>
        <v>-4.0482168446146449</v>
      </c>
    </row>
    <row r="1019" spans="1:14" x14ac:dyDescent="0.3">
      <c r="A1019" s="1">
        <v>40170</v>
      </c>
      <c r="B1019">
        <v>65.674999999999997</v>
      </c>
      <c r="D1019">
        <f t="shared" si="150"/>
        <v>3</v>
      </c>
      <c r="E1019" s="1">
        <f t="shared" si="151"/>
        <v>40163</v>
      </c>
      <c r="F1019" s="1">
        <f t="shared" si="152"/>
        <v>40162</v>
      </c>
      <c r="G1019" s="1">
        <f t="shared" si="153"/>
        <v>40161</v>
      </c>
      <c r="H1019" s="1">
        <f t="shared" si="154"/>
        <v>40160</v>
      </c>
      <c r="I1019" s="2">
        <f t="shared" si="155"/>
        <v>66.825000000000003</v>
      </c>
      <c r="K1019" s="2">
        <f t="shared" si="156"/>
        <v>0</v>
      </c>
      <c r="L1019" s="2">
        <f t="shared" si="157"/>
        <v>0</v>
      </c>
      <c r="M1019" s="2">
        <f t="shared" si="158"/>
        <v>1</v>
      </c>
      <c r="N1019">
        <f t="shared" si="159"/>
        <v>-1.7358926453379169</v>
      </c>
    </row>
    <row r="1020" spans="1:14" x14ac:dyDescent="0.3">
      <c r="A1020" s="1">
        <v>40171</v>
      </c>
      <c r="B1020">
        <v>63.8</v>
      </c>
      <c r="D1020">
        <f t="shared" si="150"/>
        <v>4</v>
      </c>
      <c r="E1020" s="1">
        <f t="shared" si="151"/>
        <v>40164</v>
      </c>
      <c r="F1020" s="1">
        <f t="shared" si="152"/>
        <v>40163</v>
      </c>
      <c r="G1020" s="1">
        <f t="shared" si="153"/>
        <v>40162</v>
      </c>
      <c r="H1020" s="1">
        <f t="shared" si="154"/>
        <v>40161</v>
      </c>
      <c r="I1020" s="2">
        <f t="shared" si="155"/>
        <v>65.55</v>
      </c>
      <c r="K1020" s="2">
        <f t="shared" si="156"/>
        <v>0</v>
      </c>
      <c r="L1020" s="2">
        <f t="shared" si="157"/>
        <v>0</v>
      </c>
      <c r="M1020" s="2">
        <f t="shared" si="158"/>
        <v>1</v>
      </c>
      <c r="N1020">
        <f t="shared" si="159"/>
        <v>-2.7060019858964677</v>
      </c>
    </row>
    <row r="1021" spans="1:14" x14ac:dyDescent="0.3">
      <c r="A1021" s="1">
        <v>40175</v>
      </c>
      <c r="B1021">
        <v>64.7</v>
      </c>
      <c r="D1021">
        <f t="shared" si="150"/>
        <v>1</v>
      </c>
      <c r="E1021" s="1">
        <f t="shared" si="151"/>
        <v>40168</v>
      </c>
      <c r="F1021" s="1">
        <f t="shared" si="152"/>
        <v>40167</v>
      </c>
      <c r="G1021" s="1">
        <f t="shared" si="153"/>
        <v>40166</v>
      </c>
      <c r="H1021" s="1">
        <f t="shared" si="154"/>
        <v>40165</v>
      </c>
      <c r="I1021" s="2">
        <f t="shared" si="155"/>
        <v>64.224999999999994</v>
      </c>
      <c r="K1021" s="2">
        <f t="shared" si="156"/>
        <v>0</v>
      </c>
      <c r="L1021" s="2">
        <f t="shared" si="157"/>
        <v>0</v>
      </c>
      <c r="M1021" s="2">
        <f t="shared" si="158"/>
        <v>1</v>
      </c>
      <c r="N1021">
        <f t="shared" si="159"/>
        <v>0.7368658510907794</v>
      </c>
    </row>
    <row r="1022" spans="1:14" x14ac:dyDescent="0.3">
      <c r="A1022" s="1">
        <v>40176</v>
      </c>
      <c r="B1022">
        <v>65.424999999999997</v>
      </c>
      <c r="D1022">
        <f t="shared" si="150"/>
        <v>2</v>
      </c>
      <c r="E1022" s="1">
        <f t="shared" si="151"/>
        <v>40169</v>
      </c>
      <c r="F1022" s="1">
        <f t="shared" si="152"/>
        <v>40168</v>
      </c>
      <c r="G1022" s="1">
        <f t="shared" si="153"/>
        <v>40167</v>
      </c>
      <c r="H1022" s="1">
        <f t="shared" si="154"/>
        <v>40166</v>
      </c>
      <c r="I1022" s="2">
        <f t="shared" si="155"/>
        <v>64.75</v>
      </c>
      <c r="K1022" s="2">
        <f t="shared" si="156"/>
        <v>0</v>
      </c>
      <c r="L1022" s="2">
        <f t="shared" si="157"/>
        <v>0</v>
      </c>
      <c r="M1022" s="2">
        <f t="shared" si="158"/>
        <v>1</v>
      </c>
      <c r="N1022">
        <f t="shared" si="159"/>
        <v>1.0370747836562382</v>
      </c>
    </row>
    <row r="1023" spans="1:14" x14ac:dyDescent="0.3">
      <c r="A1023" s="1">
        <v>40177</v>
      </c>
      <c r="B1023">
        <v>65.625</v>
      </c>
      <c r="D1023">
        <f t="shared" si="150"/>
        <v>3</v>
      </c>
      <c r="E1023" s="1">
        <f t="shared" si="151"/>
        <v>40170</v>
      </c>
      <c r="F1023" s="1">
        <f t="shared" si="152"/>
        <v>40169</v>
      </c>
      <c r="G1023" s="1">
        <f t="shared" si="153"/>
        <v>40168</v>
      </c>
      <c r="H1023" s="1">
        <f t="shared" si="154"/>
        <v>40167</v>
      </c>
      <c r="I1023" s="2">
        <f t="shared" si="155"/>
        <v>65.674999999999997</v>
      </c>
      <c r="K1023" s="2">
        <f t="shared" si="156"/>
        <v>0</v>
      </c>
      <c r="L1023" s="2">
        <f t="shared" si="157"/>
        <v>0</v>
      </c>
      <c r="M1023" s="2">
        <f t="shared" si="158"/>
        <v>1</v>
      </c>
      <c r="N1023">
        <f t="shared" si="159"/>
        <v>-7.6161465981575638E-2</v>
      </c>
    </row>
    <row r="1024" spans="1:14" x14ac:dyDescent="0.3">
      <c r="A1024" s="1">
        <v>40178</v>
      </c>
      <c r="B1024">
        <v>65.599999999999994</v>
      </c>
      <c r="D1024">
        <f t="shared" si="150"/>
        <v>4</v>
      </c>
      <c r="E1024" s="1">
        <f t="shared" si="151"/>
        <v>40171</v>
      </c>
      <c r="F1024" s="1">
        <f t="shared" si="152"/>
        <v>40170</v>
      </c>
      <c r="G1024" s="1">
        <f t="shared" si="153"/>
        <v>40169</v>
      </c>
      <c r="H1024" s="1">
        <f t="shared" si="154"/>
        <v>40168</v>
      </c>
      <c r="I1024" s="2">
        <f t="shared" si="155"/>
        <v>63.8</v>
      </c>
      <c r="K1024" s="2">
        <f t="shared" si="156"/>
        <v>0</v>
      </c>
      <c r="L1024" s="2">
        <f t="shared" si="157"/>
        <v>0</v>
      </c>
      <c r="M1024" s="2">
        <f t="shared" si="158"/>
        <v>1</v>
      </c>
      <c r="N1024">
        <f t="shared" si="159"/>
        <v>2.7822505599299197</v>
      </c>
    </row>
    <row r="1025" spans="1:14" x14ac:dyDescent="0.3">
      <c r="A1025" s="1">
        <v>40182</v>
      </c>
      <c r="B1025">
        <v>65.849999999999994</v>
      </c>
      <c r="D1025">
        <f t="shared" si="150"/>
        <v>1</v>
      </c>
      <c r="E1025" s="1">
        <f t="shared" si="151"/>
        <v>40175</v>
      </c>
      <c r="F1025" s="1">
        <f t="shared" si="152"/>
        <v>40174</v>
      </c>
      <c r="G1025" s="1">
        <f t="shared" si="153"/>
        <v>40173</v>
      </c>
      <c r="H1025" s="1">
        <f t="shared" si="154"/>
        <v>40172</v>
      </c>
      <c r="I1025" s="2">
        <f t="shared" si="155"/>
        <v>64.7</v>
      </c>
      <c r="K1025" s="2">
        <f t="shared" si="156"/>
        <v>0</v>
      </c>
      <c r="L1025" s="2">
        <f t="shared" si="157"/>
        <v>0</v>
      </c>
      <c r="M1025" s="2">
        <f t="shared" si="158"/>
        <v>1</v>
      </c>
      <c r="N1025">
        <f t="shared" si="159"/>
        <v>1.7618226682434961</v>
      </c>
    </row>
    <row r="1026" spans="1:14" x14ac:dyDescent="0.3">
      <c r="A1026" s="1">
        <v>40183</v>
      </c>
      <c r="B1026">
        <v>67.599999999999994</v>
      </c>
      <c r="D1026">
        <f t="shared" si="150"/>
        <v>2</v>
      </c>
      <c r="E1026" s="1">
        <f t="shared" si="151"/>
        <v>40176</v>
      </c>
      <c r="F1026" s="1">
        <f t="shared" si="152"/>
        <v>40175</v>
      </c>
      <c r="G1026" s="1">
        <f t="shared" si="153"/>
        <v>40174</v>
      </c>
      <c r="H1026" s="1">
        <f t="shared" si="154"/>
        <v>40173</v>
      </c>
      <c r="I1026" s="2">
        <f t="shared" si="155"/>
        <v>65.424999999999997</v>
      </c>
      <c r="K1026" s="2">
        <f t="shared" si="156"/>
        <v>0</v>
      </c>
      <c r="L1026" s="2">
        <f t="shared" si="157"/>
        <v>0</v>
      </c>
      <c r="M1026" s="2">
        <f t="shared" si="158"/>
        <v>1</v>
      </c>
      <c r="N1026">
        <f t="shared" si="159"/>
        <v>3.2703534632708817</v>
      </c>
    </row>
    <row r="1027" spans="1:14" x14ac:dyDescent="0.3">
      <c r="A1027" s="1">
        <v>40184</v>
      </c>
      <c r="B1027">
        <v>66.575000000000003</v>
      </c>
      <c r="D1027">
        <f t="shared" ref="D1027:D1090" si="160">WEEKDAY(A1027,2)</f>
        <v>3</v>
      </c>
      <c r="E1027" s="1">
        <f t="shared" si="151"/>
        <v>40177</v>
      </c>
      <c r="F1027" s="1">
        <f t="shared" si="152"/>
        <v>40176</v>
      </c>
      <c r="G1027" s="1">
        <f t="shared" si="153"/>
        <v>40175</v>
      </c>
      <c r="H1027" s="1">
        <f t="shared" si="154"/>
        <v>40174</v>
      </c>
      <c r="I1027" s="2">
        <f t="shared" si="155"/>
        <v>65.625</v>
      </c>
      <c r="K1027" s="2">
        <f t="shared" si="156"/>
        <v>0</v>
      </c>
      <c r="L1027" s="2">
        <f t="shared" si="157"/>
        <v>0</v>
      </c>
      <c r="M1027" s="2">
        <f t="shared" si="158"/>
        <v>1</v>
      </c>
      <c r="N1027">
        <f t="shared" si="159"/>
        <v>1.4372410788208163</v>
      </c>
    </row>
    <row r="1028" spans="1:14" x14ac:dyDescent="0.3">
      <c r="A1028" s="1">
        <v>40185</v>
      </c>
      <c r="B1028">
        <v>67.099999999999994</v>
      </c>
      <c r="D1028">
        <f t="shared" si="160"/>
        <v>4</v>
      </c>
      <c r="E1028" s="1">
        <f t="shared" si="151"/>
        <v>40178</v>
      </c>
      <c r="F1028" s="1">
        <f t="shared" si="152"/>
        <v>40177</v>
      </c>
      <c r="G1028" s="1">
        <f t="shared" si="153"/>
        <v>40176</v>
      </c>
      <c r="H1028" s="1">
        <f t="shared" si="154"/>
        <v>40175</v>
      </c>
      <c r="I1028" s="2">
        <f t="shared" si="155"/>
        <v>65.599999999999994</v>
      </c>
      <c r="K1028" s="2">
        <f t="shared" si="156"/>
        <v>0</v>
      </c>
      <c r="L1028" s="2">
        <f t="shared" si="157"/>
        <v>0</v>
      </c>
      <c r="M1028" s="2">
        <f t="shared" si="158"/>
        <v>1</v>
      </c>
      <c r="N1028">
        <f t="shared" si="159"/>
        <v>2.2608348027592826</v>
      </c>
    </row>
    <row r="1029" spans="1:14" x14ac:dyDescent="0.3">
      <c r="A1029" s="1">
        <v>40186</v>
      </c>
      <c r="B1029">
        <v>67.25</v>
      </c>
      <c r="D1029">
        <f t="shared" si="160"/>
        <v>5</v>
      </c>
      <c r="E1029" s="1">
        <f t="shared" si="151"/>
        <v>40179</v>
      </c>
      <c r="F1029" s="1">
        <f t="shared" si="152"/>
        <v>40178</v>
      </c>
      <c r="G1029" s="1">
        <f t="shared" si="153"/>
        <v>40177</v>
      </c>
      <c r="H1029" s="1">
        <f t="shared" si="154"/>
        <v>40176</v>
      </c>
      <c r="I1029" s="2">
        <f t="shared" si="155"/>
        <v>65.599999999999994</v>
      </c>
      <c r="K1029" s="2">
        <f t="shared" si="156"/>
        <v>0</v>
      </c>
      <c r="L1029" s="2">
        <f t="shared" si="157"/>
        <v>0</v>
      </c>
      <c r="M1029" s="2">
        <f t="shared" si="158"/>
        <v>1</v>
      </c>
      <c r="N1029">
        <f t="shared" si="159"/>
        <v>2.4841322531905123</v>
      </c>
    </row>
    <row r="1030" spans="1:14" x14ac:dyDescent="0.3">
      <c r="A1030" s="1">
        <v>40189</v>
      </c>
      <c r="B1030">
        <v>66.674999999999997</v>
      </c>
      <c r="D1030">
        <f t="shared" si="160"/>
        <v>1</v>
      </c>
      <c r="E1030" s="1">
        <f t="shared" si="151"/>
        <v>40182</v>
      </c>
      <c r="F1030" s="1">
        <f t="shared" si="152"/>
        <v>40181</v>
      </c>
      <c r="G1030" s="1">
        <f t="shared" si="153"/>
        <v>40180</v>
      </c>
      <c r="H1030" s="1">
        <f t="shared" si="154"/>
        <v>40179</v>
      </c>
      <c r="I1030" s="2">
        <f t="shared" si="155"/>
        <v>65.849999999999994</v>
      </c>
      <c r="K1030" s="2">
        <f t="shared" si="156"/>
        <v>0</v>
      </c>
      <c r="L1030" s="2">
        <f t="shared" si="157"/>
        <v>0</v>
      </c>
      <c r="M1030" s="2">
        <f t="shared" si="158"/>
        <v>1</v>
      </c>
      <c r="N1030">
        <f t="shared" si="159"/>
        <v>1.245064187878796</v>
      </c>
    </row>
    <row r="1031" spans="1:14" x14ac:dyDescent="0.3">
      <c r="A1031" s="1">
        <v>40190</v>
      </c>
      <c r="B1031">
        <v>66.400000000000006</v>
      </c>
      <c r="D1031">
        <f t="shared" si="160"/>
        <v>2</v>
      </c>
      <c r="E1031" s="1">
        <f t="shared" si="151"/>
        <v>40183</v>
      </c>
      <c r="F1031" s="1">
        <f t="shared" si="152"/>
        <v>40182</v>
      </c>
      <c r="G1031" s="1">
        <f t="shared" si="153"/>
        <v>40181</v>
      </c>
      <c r="H1031" s="1">
        <f t="shared" si="154"/>
        <v>40180</v>
      </c>
      <c r="I1031" s="2">
        <f t="shared" si="155"/>
        <v>67.599999999999994</v>
      </c>
      <c r="K1031" s="2">
        <f t="shared" si="156"/>
        <v>0</v>
      </c>
      <c r="L1031" s="2">
        <f t="shared" si="157"/>
        <v>0</v>
      </c>
      <c r="M1031" s="2">
        <f t="shared" si="158"/>
        <v>1</v>
      </c>
      <c r="N1031">
        <f t="shared" si="159"/>
        <v>-1.7910926566530105</v>
      </c>
    </row>
    <row r="1032" spans="1:14" x14ac:dyDescent="0.3">
      <c r="A1032" s="1">
        <v>40191</v>
      </c>
      <c r="B1032">
        <v>68.974999999999994</v>
      </c>
      <c r="D1032">
        <f t="shared" si="160"/>
        <v>3</v>
      </c>
      <c r="E1032" s="1">
        <f t="shared" ref="E1032:E1095" si="161">A1032-7</f>
        <v>40184</v>
      </c>
      <c r="F1032" s="1">
        <f t="shared" ref="F1032:F1095" si="162">E1032-1</f>
        <v>40183</v>
      </c>
      <c r="G1032" s="1">
        <f t="shared" ref="G1032:G1095" si="163">E1032-2</f>
        <v>40182</v>
      </c>
      <c r="H1032" s="1">
        <f t="shared" ref="H1032:H1095" si="164">E1032-3</f>
        <v>40181</v>
      </c>
      <c r="I1032" s="2">
        <f t="shared" si="155"/>
        <v>66.575000000000003</v>
      </c>
      <c r="K1032" s="2">
        <f t="shared" si="156"/>
        <v>0</v>
      </c>
      <c r="L1032" s="2">
        <f t="shared" si="157"/>
        <v>0</v>
      </c>
      <c r="M1032" s="2">
        <f t="shared" si="158"/>
        <v>1</v>
      </c>
      <c r="N1032">
        <f t="shared" si="159"/>
        <v>3.5414988403353802</v>
      </c>
    </row>
    <row r="1033" spans="1:14" x14ac:dyDescent="0.3">
      <c r="A1033" s="1">
        <v>40192</v>
      </c>
      <c r="B1033">
        <v>69.05</v>
      </c>
      <c r="D1033">
        <f t="shared" si="160"/>
        <v>4</v>
      </c>
      <c r="E1033" s="1">
        <f t="shared" si="161"/>
        <v>40185</v>
      </c>
      <c r="F1033" s="1">
        <f t="shared" si="162"/>
        <v>40184</v>
      </c>
      <c r="G1033" s="1">
        <f t="shared" si="163"/>
        <v>40183</v>
      </c>
      <c r="H1033" s="1">
        <f t="shared" si="164"/>
        <v>40182</v>
      </c>
      <c r="I1033" s="2">
        <f t="shared" ref="I1033:I1096" si="165">IF(SUMIFS($B$2:$B$3569,$A$2:$A$3569,"="&amp;E1033)=0,IF(SUMIFS($B$2:$B$3569,$A$2:$A$3569,"="&amp;F1033)=0,IF(SUMIFS($B$2:$B$3569,$A$2:$A$3569,"="&amp;G1033)=0,SUMIFS($B$2:$B$3569,$A$2:$A$3569,"="&amp;H1033),SUMIFS($B$2:$B$3569,$A$2:$A$3569,"="&amp;G1033)),SUMIFS($B$2:$B$3569,$A$2:$A$3569,"="&amp;F1033)),SUMIFS($B$2:$B$3569,$A$2:$A$3569,"="&amp;E1033))</f>
        <v>67.099999999999994</v>
      </c>
      <c r="K1033" s="2">
        <f t="shared" ref="K1033:K1096" si="166">SUMIFS($J$2:$J$3569,$A$2:$A$3569,"&gt;"&amp;E1033,$A$2:$A$3569,"&lt;="&amp;A1033)</f>
        <v>0</v>
      </c>
      <c r="L1033" s="2">
        <f t="shared" ref="L1033:L1096" si="167">IF(K1033&lt;&gt;0,LOOKUP(K1033,C1027:C1033,B1027:B1033),0)</f>
        <v>0</v>
      </c>
      <c r="M1033" s="2">
        <f t="shared" ref="M1033:M1096" si="168">IF(K1033&lt;&gt;0,L1033/K1033,1)</f>
        <v>1</v>
      </c>
      <c r="N1033">
        <f t="shared" ref="N1033:N1096" si="169">LN(B1033*M1033/I1033)*100</f>
        <v>2.8646835877664962</v>
      </c>
    </row>
    <row r="1034" spans="1:14" x14ac:dyDescent="0.3">
      <c r="A1034" s="1">
        <v>40193</v>
      </c>
      <c r="B1034">
        <v>69.974999999999994</v>
      </c>
      <c r="D1034">
        <f t="shared" si="160"/>
        <v>5</v>
      </c>
      <c r="E1034" s="1">
        <f t="shared" si="161"/>
        <v>40186</v>
      </c>
      <c r="F1034" s="1">
        <f t="shared" si="162"/>
        <v>40185</v>
      </c>
      <c r="G1034" s="1">
        <f t="shared" si="163"/>
        <v>40184</v>
      </c>
      <c r="H1034" s="1">
        <f t="shared" si="164"/>
        <v>40183</v>
      </c>
      <c r="I1034" s="2">
        <f t="shared" si="165"/>
        <v>67.25</v>
      </c>
      <c r="K1034" s="2">
        <f t="shared" si="166"/>
        <v>0</v>
      </c>
      <c r="L1034" s="2">
        <f t="shared" si="167"/>
        <v>0</v>
      </c>
      <c r="M1034" s="2">
        <f t="shared" si="168"/>
        <v>1</v>
      </c>
      <c r="N1034">
        <f t="shared" si="169"/>
        <v>3.9721016919568628</v>
      </c>
    </row>
    <row r="1035" spans="1:14" x14ac:dyDescent="0.3">
      <c r="A1035" s="1">
        <v>40197</v>
      </c>
      <c r="B1035">
        <v>70.75</v>
      </c>
      <c r="D1035">
        <f t="shared" si="160"/>
        <v>2</v>
      </c>
      <c r="E1035" s="1">
        <f t="shared" si="161"/>
        <v>40190</v>
      </c>
      <c r="F1035" s="1">
        <f t="shared" si="162"/>
        <v>40189</v>
      </c>
      <c r="G1035" s="1">
        <f t="shared" si="163"/>
        <v>40188</v>
      </c>
      <c r="H1035" s="1">
        <f t="shared" si="164"/>
        <v>40187</v>
      </c>
      <c r="I1035" s="2">
        <f t="shared" si="165"/>
        <v>66.400000000000006</v>
      </c>
      <c r="K1035" s="2">
        <f t="shared" si="166"/>
        <v>0</v>
      </c>
      <c r="L1035" s="2">
        <f t="shared" si="167"/>
        <v>0</v>
      </c>
      <c r="M1035" s="2">
        <f t="shared" si="168"/>
        <v>1</v>
      </c>
      <c r="N1035">
        <f t="shared" si="169"/>
        <v>6.3455480040958658</v>
      </c>
    </row>
    <row r="1036" spans="1:14" x14ac:dyDescent="0.3">
      <c r="A1036" s="1">
        <v>40198</v>
      </c>
      <c r="B1036">
        <v>70.45</v>
      </c>
      <c r="D1036">
        <f t="shared" si="160"/>
        <v>3</v>
      </c>
      <c r="E1036" s="1">
        <f t="shared" si="161"/>
        <v>40191</v>
      </c>
      <c r="F1036" s="1">
        <f t="shared" si="162"/>
        <v>40190</v>
      </c>
      <c r="G1036" s="1">
        <f t="shared" si="163"/>
        <v>40189</v>
      </c>
      <c r="H1036" s="1">
        <f t="shared" si="164"/>
        <v>40188</v>
      </c>
      <c r="I1036" s="2">
        <f t="shared" si="165"/>
        <v>68.974999999999994</v>
      </c>
      <c r="K1036" s="2">
        <f t="shared" si="166"/>
        <v>0</v>
      </c>
      <c r="L1036" s="2">
        <f t="shared" si="167"/>
        <v>0</v>
      </c>
      <c r="M1036" s="2">
        <f t="shared" si="168"/>
        <v>1</v>
      </c>
      <c r="N1036">
        <f t="shared" si="169"/>
        <v>2.1159118241339576</v>
      </c>
    </row>
    <row r="1037" spans="1:14" x14ac:dyDescent="0.3">
      <c r="A1037" s="1">
        <v>40199</v>
      </c>
      <c r="B1037">
        <v>70.8</v>
      </c>
      <c r="D1037">
        <f t="shared" si="160"/>
        <v>4</v>
      </c>
      <c r="E1037" s="1">
        <f t="shared" si="161"/>
        <v>40192</v>
      </c>
      <c r="F1037" s="1">
        <f t="shared" si="162"/>
        <v>40191</v>
      </c>
      <c r="G1037" s="1">
        <f t="shared" si="163"/>
        <v>40190</v>
      </c>
      <c r="H1037" s="1">
        <f t="shared" si="164"/>
        <v>40189</v>
      </c>
      <c r="I1037" s="2">
        <f t="shared" si="165"/>
        <v>69.05</v>
      </c>
      <c r="K1037" s="2">
        <f t="shared" si="166"/>
        <v>0</v>
      </c>
      <c r="L1037" s="2">
        <f t="shared" si="167"/>
        <v>0</v>
      </c>
      <c r="M1037" s="2">
        <f t="shared" si="168"/>
        <v>1</v>
      </c>
      <c r="N1037">
        <f t="shared" si="169"/>
        <v>2.5028120844373052</v>
      </c>
    </row>
    <row r="1038" spans="1:14" x14ac:dyDescent="0.3">
      <c r="A1038" s="1">
        <v>40200</v>
      </c>
      <c r="B1038">
        <v>69.849999999999994</v>
      </c>
      <c r="D1038">
        <f t="shared" si="160"/>
        <v>5</v>
      </c>
      <c r="E1038" s="1">
        <f t="shared" si="161"/>
        <v>40193</v>
      </c>
      <c r="F1038" s="1">
        <f t="shared" si="162"/>
        <v>40192</v>
      </c>
      <c r="G1038" s="1">
        <f t="shared" si="163"/>
        <v>40191</v>
      </c>
      <c r="H1038" s="1">
        <f t="shared" si="164"/>
        <v>40190</v>
      </c>
      <c r="I1038" s="2">
        <f t="shared" si="165"/>
        <v>69.974999999999994</v>
      </c>
      <c r="K1038" s="2">
        <f t="shared" si="166"/>
        <v>0</v>
      </c>
      <c r="L1038" s="2">
        <f t="shared" si="167"/>
        <v>0</v>
      </c>
      <c r="M1038" s="2">
        <f t="shared" si="168"/>
        <v>1</v>
      </c>
      <c r="N1038">
        <f t="shared" si="169"/>
        <v>-0.17879496985464219</v>
      </c>
    </row>
    <row r="1039" spans="1:14" x14ac:dyDescent="0.3">
      <c r="A1039" s="1">
        <v>40203</v>
      </c>
      <c r="B1039">
        <v>68.375</v>
      </c>
      <c r="D1039">
        <f t="shared" si="160"/>
        <v>1</v>
      </c>
      <c r="E1039" s="1">
        <f t="shared" si="161"/>
        <v>40196</v>
      </c>
      <c r="F1039" s="1">
        <f t="shared" si="162"/>
        <v>40195</v>
      </c>
      <c r="G1039" s="1">
        <f t="shared" si="163"/>
        <v>40194</v>
      </c>
      <c r="H1039" s="1">
        <f t="shared" si="164"/>
        <v>40193</v>
      </c>
      <c r="I1039" s="2">
        <f t="shared" si="165"/>
        <v>69.974999999999994</v>
      </c>
      <c r="K1039" s="2">
        <f t="shared" si="166"/>
        <v>0</v>
      </c>
      <c r="L1039" s="2">
        <f t="shared" si="167"/>
        <v>0</v>
      </c>
      <c r="M1039" s="2">
        <f t="shared" si="168"/>
        <v>1</v>
      </c>
      <c r="N1039">
        <f t="shared" si="169"/>
        <v>-2.3130774659371802</v>
      </c>
    </row>
    <row r="1040" spans="1:14" x14ac:dyDescent="0.3">
      <c r="A1040" s="1">
        <v>40204</v>
      </c>
      <c r="B1040">
        <v>66.474999999999994</v>
      </c>
      <c r="D1040">
        <f t="shared" si="160"/>
        <v>2</v>
      </c>
      <c r="E1040" s="1">
        <f t="shared" si="161"/>
        <v>40197</v>
      </c>
      <c r="F1040" s="1">
        <f t="shared" si="162"/>
        <v>40196</v>
      </c>
      <c r="G1040" s="1">
        <f t="shared" si="163"/>
        <v>40195</v>
      </c>
      <c r="H1040" s="1">
        <f t="shared" si="164"/>
        <v>40194</v>
      </c>
      <c r="I1040" s="2">
        <f t="shared" si="165"/>
        <v>70.75</v>
      </c>
      <c r="K1040" s="2">
        <f t="shared" si="166"/>
        <v>0</v>
      </c>
      <c r="L1040" s="2">
        <f t="shared" si="167"/>
        <v>0</v>
      </c>
      <c r="M1040" s="2">
        <f t="shared" si="168"/>
        <v>1</v>
      </c>
      <c r="N1040">
        <f t="shared" si="169"/>
        <v>-6.232659939426358</v>
      </c>
    </row>
    <row r="1041" spans="1:14" x14ac:dyDescent="0.3">
      <c r="A1041" s="1">
        <v>40205</v>
      </c>
      <c r="B1041">
        <v>66.575000000000003</v>
      </c>
      <c r="D1041">
        <f t="shared" si="160"/>
        <v>3</v>
      </c>
      <c r="E1041" s="1">
        <f t="shared" si="161"/>
        <v>40198</v>
      </c>
      <c r="F1041" s="1">
        <f t="shared" si="162"/>
        <v>40197</v>
      </c>
      <c r="G1041" s="1">
        <f t="shared" si="163"/>
        <v>40196</v>
      </c>
      <c r="H1041" s="1">
        <f t="shared" si="164"/>
        <v>40195</v>
      </c>
      <c r="I1041" s="2">
        <f t="shared" si="165"/>
        <v>70.45</v>
      </c>
      <c r="K1041" s="2">
        <f t="shared" si="166"/>
        <v>0</v>
      </c>
      <c r="L1041" s="2">
        <f t="shared" si="167"/>
        <v>0</v>
      </c>
      <c r="M1041" s="2">
        <f t="shared" si="168"/>
        <v>1</v>
      </c>
      <c r="N1041">
        <f t="shared" si="169"/>
        <v>-5.6574106644693281</v>
      </c>
    </row>
    <row r="1042" spans="1:14" x14ac:dyDescent="0.3">
      <c r="A1042" s="1">
        <v>40206</v>
      </c>
      <c r="B1042">
        <v>66.775000000000006</v>
      </c>
      <c r="D1042">
        <f t="shared" si="160"/>
        <v>4</v>
      </c>
      <c r="E1042" s="1">
        <f t="shared" si="161"/>
        <v>40199</v>
      </c>
      <c r="F1042" s="1">
        <f t="shared" si="162"/>
        <v>40198</v>
      </c>
      <c r="G1042" s="1">
        <f t="shared" si="163"/>
        <v>40197</v>
      </c>
      <c r="H1042" s="1">
        <f t="shared" si="164"/>
        <v>40196</v>
      </c>
      <c r="I1042" s="2">
        <f t="shared" si="165"/>
        <v>70.8</v>
      </c>
      <c r="K1042" s="2">
        <f t="shared" si="166"/>
        <v>0</v>
      </c>
      <c r="L1042" s="2">
        <f t="shared" si="167"/>
        <v>0</v>
      </c>
      <c r="M1042" s="2">
        <f t="shared" si="168"/>
        <v>1</v>
      </c>
      <c r="N1042">
        <f t="shared" si="169"/>
        <v>-5.8530241703649333</v>
      </c>
    </row>
    <row r="1043" spans="1:14" x14ac:dyDescent="0.3">
      <c r="A1043" s="1">
        <v>40207</v>
      </c>
      <c r="B1043">
        <v>66.5</v>
      </c>
      <c r="D1043">
        <f t="shared" si="160"/>
        <v>5</v>
      </c>
      <c r="E1043" s="1">
        <f t="shared" si="161"/>
        <v>40200</v>
      </c>
      <c r="F1043" s="1">
        <f t="shared" si="162"/>
        <v>40199</v>
      </c>
      <c r="G1043" s="1">
        <f t="shared" si="163"/>
        <v>40198</v>
      </c>
      <c r="H1043" s="1">
        <f t="shared" si="164"/>
        <v>40197</v>
      </c>
      <c r="I1043" s="2">
        <f t="shared" si="165"/>
        <v>69.849999999999994</v>
      </c>
      <c r="K1043" s="2">
        <f t="shared" si="166"/>
        <v>0</v>
      </c>
      <c r="L1043" s="2">
        <f t="shared" si="167"/>
        <v>0</v>
      </c>
      <c r="M1043" s="2">
        <f t="shared" si="168"/>
        <v>1</v>
      </c>
      <c r="N1043">
        <f t="shared" si="169"/>
        <v>-4.9148138041162328</v>
      </c>
    </row>
    <row r="1044" spans="1:14" x14ac:dyDescent="0.3">
      <c r="A1044" s="1">
        <v>40210</v>
      </c>
      <c r="B1044">
        <v>64.375</v>
      </c>
      <c r="D1044">
        <f t="shared" si="160"/>
        <v>1</v>
      </c>
      <c r="E1044" s="1">
        <f t="shared" si="161"/>
        <v>40203</v>
      </c>
      <c r="F1044" s="1">
        <f t="shared" si="162"/>
        <v>40202</v>
      </c>
      <c r="G1044" s="1">
        <f t="shared" si="163"/>
        <v>40201</v>
      </c>
      <c r="H1044" s="1">
        <f t="shared" si="164"/>
        <v>40200</v>
      </c>
      <c r="I1044" s="2">
        <f t="shared" si="165"/>
        <v>68.375</v>
      </c>
      <c r="K1044" s="2">
        <f t="shared" si="166"/>
        <v>0</v>
      </c>
      <c r="L1044" s="2">
        <f t="shared" si="167"/>
        <v>0</v>
      </c>
      <c r="M1044" s="2">
        <f t="shared" si="168"/>
        <v>1</v>
      </c>
      <c r="N1044">
        <f t="shared" si="169"/>
        <v>-6.02819017582451</v>
      </c>
    </row>
    <row r="1045" spans="1:14" x14ac:dyDescent="0.3">
      <c r="A1045" s="1">
        <v>40211</v>
      </c>
      <c r="B1045">
        <v>65.400000000000006</v>
      </c>
      <c r="D1045">
        <f t="shared" si="160"/>
        <v>2</v>
      </c>
      <c r="E1045" s="1">
        <f t="shared" si="161"/>
        <v>40204</v>
      </c>
      <c r="F1045" s="1">
        <f t="shared" si="162"/>
        <v>40203</v>
      </c>
      <c r="G1045" s="1">
        <f t="shared" si="163"/>
        <v>40202</v>
      </c>
      <c r="H1045" s="1">
        <f t="shared" si="164"/>
        <v>40201</v>
      </c>
      <c r="I1045" s="2">
        <f t="shared" si="165"/>
        <v>66.474999999999994</v>
      </c>
      <c r="K1045" s="2">
        <f t="shared" si="166"/>
        <v>0</v>
      </c>
      <c r="L1045" s="2">
        <f t="shared" si="167"/>
        <v>0</v>
      </c>
      <c r="M1045" s="2">
        <f t="shared" si="168"/>
        <v>1</v>
      </c>
      <c r="N1045">
        <f t="shared" si="169"/>
        <v>-1.6303678665930299</v>
      </c>
    </row>
    <row r="1046" spans="1:14" x14ac:dyDescent="0.3">
      <c r="A1046" s="1">
        <v>40212</v>
      </c>
      <c r="B1046">
        <v>66.125</v>
      </c>
      <c r="D1046">
        <f t="shared" si="160"/>
        <v>3</v>
      </c>
      <c r="E1046" s="1">
        <f t="shared" si="161"/>
        <v>40205</v>
      </c>
      <c r="F1046" s="1">
        <f t="shared" si="162"/>
        <v>40204</v>
      </c>
      <c r="G1046" s="1">
        <f t="shared" si="163"/>
        <v>40203</v>
      </c>
      <c r="H1046" s="1">
        <f t="shared" si="164"/>
        <v>40202</v>
      </c>
      <c r="I1046" s="2">
        <f t="shared" si="165"/>
        <v>66.575000000000003</v>
      </c>
      <c r="K1046" s="2">
        <f t="shared" si="166"/>
        <v>0</v>
      </c>
      <c r="L1046" s="2">
        <f t="shared" si="167"/>
        <v>0</v>
      </c>
      <c r="M1046" s="2">
        <f t="shared" si="168"/>
        <v>1</v>
      </c>
      <c r="N1046">
        <f t="shared" si="169"/>
        <v>-0.67822415215325194</v>
      </c>
    </row>
    <row r="1047" spans="1:14" x14ac:dyDescent="0.3">
      <c r="A1047" s="1">
        <v>40213</v>
      </c>
      <c r="B1047">
        <v>66.150000000000006</v>
      </c>
      <c r="D1047">
        <f t="shared" si="160"/>
        <v>4</v>
      </c>
      <c r="E1047" s="1">
        <f t="shared" si="161"/>
        <v>40206</v>
      </c>
      <c r="F1047" s="1">
        <f t="shared" si="162"/>
        <v>40205</v>
      </c>
      <c r="G1047" s="1">
        <f t="shared" si="163"/>
        <v>40204</v>
      </c>
      <c r="H1047" s="1">
        <f t="shared" si="164"/>
        <v>40203</v>
      </c>
      <c r="I1047" s="2">
        <f t="shared" si="165"/>
        <v>66.775000000000006</v>
      </c>
      <c r="K1047" s="2">
        <f t="shared" si="166"/>
        <v>0</v>
      </c>
      <c r="L1047" s="2">
        <f t="shared" si="167"/>
        <v>0</v>
      </c>
      <c r="M1047" s="2">
        <f t="shared" si="168"/>
        <v>1</v>
      </c>
      <c r="N1047">
        <f t="shared" si="169"/>
        <v>-0.94038684350598456</v>
      </c>
    </row>
    <row r="1048" spans="1:14" x14ac:dyDescent="0.3">
      <c r="A1048" s="1">
        <v>40214</v>
      </c>
      <c r="B1048">
        <v>66.7</v>
      </c>
      <c r="D1048">
        <f t="shared" si="160"/>
        <v>5</v>
      </c>
      <c r="E1048" s="1">
        <f t="shared" si="161"/>
        <v>40207</v>
      </c>
      <c r="F1048" s="1">
        <f t="shared" si="162"/>
        <v>40206</v>
      </c>
      <c r="G1048" s="1">
        <f t="shared" si="163"/>
        <v>40205</v>
      </c>
      <c r="H1048" s="1">
        <f t="shared" si="164"/>
        <v>40204</v>
      </c>
      <c r="I1048" s="2">
        <f t="shared" si="165"/>
        <v>66.5</v>
      </c>
      <c r="K1048" s="2">
        <f t="shared" si="166"/>
        <v>0</v>
      </c>
      <c r="L1048" s="2">
        <f t="shared" si="167"/>
        <v>0</v>
      </c>
      <c r="M1048" s="2">
        <f t="shared" si="168"/>
        <v>1</v>
      </c>
      <c r="N1048">
        <f t="shared" si="169"/>
        <v>0.30030052597695561</v>
      </c>
    </row>
    <row r="1049" spans="1:14" x14ac:dyDescent="0.3">
      <c r="A1049" s="1">
        <v>40217</v>
      </c>
      <c r="B1049">
        <v>67.575000000000003</v>
      </c>
      <c r="D1049">
        <f t="shared" si="160"/>
        <v>1</v>
      </c>
      <c r="E1049" s="1">
        <f t="shared" si="161"/>
        <v>40210</v>
      </c>
      <c r="F1049" s="1">
        <f t="shared" si="162"/>
        <v>40209</v>
      </c>
      <c r="G1049" s="1">
        <f t="shared" si="163"/>
        <v>40208</v>
      </c>
      <c r="H1049" s="1">
        <f t="shared" si="164"/>
        <v>40207</v>
      </c>
      <c r="I1049" s="2">
        <f t="shared" si="165"/>
        <v>64.375</v>
      </c>
      <c r="K1049" s="2">
        <f t="shared" si="166"/>
        <v>0</v>
      </c>
      <c r="L1049" s="2">
        <f t="shared" si="167"/>
        <v>0</v>
      </c>
      <c r="M1049" s="2">
        <f t="shared" si="168"/>
        <v>1</v>
      </c>
      <c r="N1049">
        <f t="shared" si="169"/>
        <v>4.8512733178611116</v>
      </c>
    </row>
    <row r="1050" spans="1:14" x14ac:dyDescent="0.3">
      <c r="A1050" s="1">
        <v>40218</v>
      </c>
      <c r="B1050">
        <v>67.525000000000006</v>
      </c>
      <c r="C1050">
        <v>67.849999999999994</v>
      </c>
      <c r="D1050">
        <f t="shared" si="160"/>
        <v>2</v>
      </c>
      <c r="E1050" s="1">
        <f t="shared" si="161"/>
        <v>40211</v>
      </c>
      <c r="F1050" s="1">
        <f t="shared" si="162"/>
        <v>40210</v>
      </c>
      <c r="G1050" s="1">
        <f t="shared" si="163"/>
        <v>40209</v>
      </c>
      <c r="H1050" s="1">
        <f t="shared" si="164"/>
        <v>40208</v>
      </c>
      <c r="I1050" s="2">
        <f t="shared" si="165"/>
        <v>65.400000000000006</v>
      </c>
      <c r="K1050" s="2">
        <f t="shared" si="166"/>
        <v>0</v>
      </c>
      <c r="L1050" s="2">
        <f t="shared" si="167"/>
        <v>0</v>
      </c>
      <c r="M1050" s="2">
        <f t="shared" si="168"/>
        <v>1</v>
      </c>
      <c r="N1050">
        <f t="shared" si="169"/>
        <v>3.1975641215526167</v>
      </c>
    </row>
    <row r="1051" spans="1:14" x14ac:dyDescent="0.3">
      <c r="A1051" s="1">
        <v>40219</v>
      </c>
      <c r="B1051">
        <v>68.174999999999997</v>
      </c>
      <c r="D1051">
        <f t="shared" si="160"/>
        <v>3</v>
      </c>
      <c r="E1051" s="1">
        <f t="shared" si="161"/>
        <v>40212</v>
      </c>
      <c r="F1051" s="1">
        <f t="shared" si="162"/>
        <v>40211</v>
      </c>
      <c r="G1051" s="1">
        <f t="shared" si="163"/>
        <v>40210</v>
      </c>
      <c r="H1051" s="1">
        <f t="shared" si="164"/>
        <v>40209</v>
      </c>
      <c r="I1051" s="2">
        <f t="shared" si="165"/>
        <v>66.125</v>
      </c>
      <c r="J1051">
        <v>67.849999999999994</v>
      </c>
      <c r="K1051" s="2">
        <f t="shared" si="166"/>
        <v>67.849999999999994</v>
      </c>
      <c r="L1051" s="2">
        <f t="shared" si="167"/>
        <v>67.525000000000006</v>
      </c>
      <c r="M1051" s="2">
        <f t="shared" si="168"/>
        <v>0.99521002210759046</v>
      </c>
      <c r="N1051">
        <f t="shared" si="169"/>
        <v>2.572955195099019</v>
      </c>
    </row>
    <row r="1052" spans="1:14" x14ac:dyDescent="0.3">
      <c r="A1052" s="1">
        <v>40220</v>
      </c>
      <c r="B1052">
        <v>67.674999999999997</v>
      </c>
      <c r="D1052">
        <f t="shared" si="160"/>
        <v>4</v>
      </c>
      <c r="E1052" s="1">
        <f t="shared" si="161"/>
        <v>40213</v>
      </c>
      <c r="F1052" s="1">
        <f t="shared" si="162"/>
        <v>40212</v>
      </c>
      <c r="G1052" s="1">
        <f t="shared" si="163"/>
        <v>40211</v>
      </c>
      <c r="H1052" s="1">
        <f t="shared" si="164"/>
        <v>40210</v>
      </c>
      <c r="I1052" s="2">
        <f t="shared" si="165"/>
        <v>66.150000000000006</v>
      </c>
      <c r="K1052" s="2">
        <f t="shared" si="166"/>
        <v>67.849999999999994</v>
      </c>
      <c r="L1052" s="2">
        <f t="shared" si="167"/>
        <v>67.525000000000006</v>
      </c>
      <c r="M1052" s="2">
        <f t="shared" si="168"/>
        <v>0.99521002210759046</v>
      </c>
      <c r="N1052">
        <f t="shared" si="169"/>
        <v>1.7990458337201327</v>
      </c>
    </row>
    <row r="1053" spans="1:14" x14ac:dyDescent="0.3">
      <c r="A1053" s="1">
        <v>40221</v>
      </c>
      <c r="B1053">
        <v>68.2</v>
      </c>
      <c r="D1053">
        <f t="shared" si="160"/>
        <v>5</v>
      </c>
      <c r="E1053" s="1">
        <f t="shared" si="161"/>
        <v>40214</v>
      </c>
      <c r="F1053" s="1">
        <f t="shared" si="162"/>
        <v>40213</v>
      </c>
      <c r="G1053" s="1">
        <f t="shared" si="163"/>
        <v>40212</v>
      </c>
      <c r="H1053" s="1">
        <f t="shared" si="164"/>
        <v>40211</v>
      </c>
      <c r="I1053" s="2">
        <f t="shared" si="165"/>
        <v>66.7</v>
      </c>
      <c r="K1053" s="2">
        <f t="shared" si="166"/>
        <v>67.849999999999994</v>
      </c>
      <c r="L1053" s="2">
        <f t="shared" si="167"/>
        <v>67.525000000000006</v>
      </c>
      <c r="M1053" s="2">
        <f t="shared" si="168"/>
        <v>0.99521002210759046</v>
      </c>
      <c r="N1053">
        <f t="shared" si="169"/>
        <v>1.7438125325639702</v>
      </c>
    </row>
    <row r="1054" spans="1:14" x14ac:dyDescent="0.3">
      <c r="A1054" s="1">
        <v>40225</v>
      </c>
      <c r="B1054">
        <v>68.275000000000006</v>
      </c>
      <c r="D1054">
        <f t="shared" si="160"/>
        <v>2</v>
      </c>
      <c r="E1054" s="1">
        <f t="shared" si="161"/>
        <v>40218</v>
      </c>
      <c r="F1054" s="1">
        <f t="shared" si="162"/>
        <v>40217</v>
      </c>
      <c r="G1054" s="1">
        <f t="shared" si="163"/>
        <v>40216</v>
      </c>
      <c r="H1054" s="1">
        <f t="shared" si="164"/>
        <v>40215</v>
      </c>
      <c r="I1054" s="2">
        <f t="shared" si="165"/>
        <v>67.525000000000006</v>
      </c>
      <c r="K1054" s="2">
        <f t="shared" si="166"/>
        <v>67.849999999999994</v>
      </c>
      <c r="L1054" s="2">
        <f t="shared" si="167"/>
        <v>67.525000000000006</v>
      </c>
      <c r="M1054" s="2">
        <f t="shared" si="168"/>
        <v>0.99521002210759046</v>
      </c>
      <c r="N1054">
        <f t="shared" si="169"/>
        <v>0.62442810788908099</v>
      </c>
    </row>
    <row r="1055" spans="1:14" x14ac:dyDescent="0.3">
      <c r="A1055" s="1">
        <v>40226</v>
      </c>
      <c r="B1055">
        <v>69.2</v>
      </c>
      <c r="D1055">
        <f t="shared" si="160"/>
        <v>3</v>
      </c>
      <c r="E1055" s="1">
        <f t="shared" si="161"/>
        <v>40219</v>
      </c>
      <c r="F1055" s="1">
        <f t="shared" si="162"/>
        <v>40218</v>
      </c>
      <c r="G1055" s="1">
        <f t="shared" si="163"/>
        <v>40217</v>
      </c>
      <c r="H1055" s="1">
        <f t="shared" si="164"/>
        <v>40216</v>
      </c>
      <c r="I1055" s="2">
        <f t="shared" si="165"/>
        <v>68.174999999999997</v>
      </c>
      <c r="K1055" s="2">
        <f t="shared" si="166"/>
        <v>0</v>
      </c>
      <c r="L1055" s="2">
        <f t="shared" si="167"/>
        <v>0</v>
      </c>
      <c r="M1055" s="2">
        <f t="shared" si="168"/>
        <v>1</v>
      </c>
      <c r="N1055">
        <f t="shared" si="169"/>
        <v>1.4922933891971852</v>
      </c>
    </row>
    <row r="1056" spans="1:14" x14ac:dyDescent="0.3">
      <c r="A1056" s="1">
        <v>40227</v>
      </c>
      <c r="B1056">
        <v>70.275000000000006</v>
      </c>
      <c r="D1056">
        <f t="shared" si="160"/>
        <v>4</v>
      </c>
      <c r="E1056" s="1">
        <f t="shared" si="161"/>
        <v>40220</v>
      </c>
      <c r="F1056" s="1">
        <f t="shared" si="162"/>
        <v>40219</v>
      </c>
      <c r="G1056" s="1">
        <f t="shared" si="163"/>
        <v>40218</v>
      </c>
      <c r="H1056" s="1">
        <f t="shared" si="164"/>
        <v>40217</v>
      </c>
      <c r="I1056" s="2">
        <f t="shared" si="165"/>
        <v>67.674999999999997</v>
      </c>
      <c r="K1056" s="2">
        <f t="shared" si="166"/>
        <v>0</v>
      </c>
      <c r="L1056" s="2">
        <f t="shared" si="167"/>
        <v>0</v>
      </c>
      <c r="M1056" s="2">
        <f t="shared" si="168"/>
        <v>1</v>
      </c>
      <c r="N1056">
        <f t="shared" si="169"/>
        <v>3.7699281292230871</v>
      </c>
    </row>
    <row r="1057" spans="1:14" x14ac:dyDescent="0.3">
      <c r="A1057" s="1">
        <v>40228</v>
      </c>
      <c r="B1057">
        <v>69.650000000000006</v>
      </c>
      <c r="D1057">
        <f t="shared" si="160"/>
        <v>5</v>
      </c>
      <c r="E1057" s="1">
        <f t="shared" si="161"/>
        <v>40221</v>
      </c>
      <c r="F1057" s="1">
        <f t="shared" si="162"/>
        <v>40220</v>
      </c>
      <c r="G1057" s="1">
        <f t="shared" si="163"/>
        <v>40219</v>
      </c>
      <c r="H1057" s="1">
        <f t="shared" si="164"/>
        <v>40218</v>
      </c>
      <c r="I1057" s="2">
        <f t="shared" si="165"/>
        <v>68.2</v>
      </c>
      <c r="K1057" s="2">
        <f t="shared" si="166"/>
        <v>0</v>
      </c>
      <c r="L1057" s="2">
        <f t="shared" si="167"/>
        <v>0</v>
      </c>
      <c r="M1057" s="2">
        <f t="shared" si="168"/>
        <v>1</v>
      </c>
      <c r="N1057">
        <f t="shared" si="169"/>
        <v>2.1038135376398275</v>
      </c>
    </row>
    <row r="1058" spans="1:14" x14ac:dyDescent="0.3">
      <c r="A1058" s="1">
        <v>40231</v>
      </c>
      <c r="B1058">
        <v>70.3</v>
      </c>
      <c r="D1058">
        <f t="shared" si="160"/>
        <v>1</v>
      </c>
      <c r="E1058" s="1">
        <f t="shared" si="161"/>
        <v>40224</v>
      </c>
      <c r="F1058" s="1">
        <f t="shared" si="162"/>
        <v>40223</v>
      </c>
      <c r="G1058" s="1">
        <f t="shared" si="163"/>
        <v>40222</v>
      </c>
      <c r="H1058" s="1">
        <f t="shared" si="164"/>
        <v>40221</v>
      </c>
      <c r="I1058" s="2">
        <f t="shared" si="165"/>
        <v>68.2</v>
      </c>
      <c r="K1058" s="2">
        <f t="shared" si="166"/>
        <v>0</v>
      </c>
      <c r="L1058" s="2">
        <f t="shared" si="167"/>
        <v>0</v>
      </c>
      <c r="M1058" s="2">
        <f t="shared" si="168"/>
        <v>1</v>
      </c>
      <c r="N1058">
        <f t="shared" si="169"/>
        <v>3.0327233967202778</v>
      </c>
    </row>
    <row r="1059" spans="1:14" x14ac:dyDescent="0.3">
      <c r="A1059" s="1">
        <v>40232</v>
      </c>
      <c r="B1059">
        <v>69.45</v>
      </c>
      <c r="D1059">
        <f t="shared" si="160"/>
        <v>2</v>
      </c>
      <c r="E1059" s="1">
        <f t="shared" si="161"/>
        <v>40225</v>
      </c>
      <c r="F1059" s="1">
        <f t="shared" si="162"/>
        <v>40224</v>
      </c>
      <c r="G1059" s="1">
        <f t="shared" si="163"/>
        <v>40223</v>
      </c>
      <c r="H1059" s="1">
        <f t="shared" si="164"/>
        <v>40222</v>
      </c>
      <c r="I1059" s="2">
        <f t="shared" si="165"/>
        <v>68.275000000000006</v>
      </c>
      <c r="K1059" s="2">
        <f t="shared" si="166"/>
        <v>0</v>
      </c>
      <c r="L1059" s="2">
        <f t="shared" si="167"/>
        <v>0</v>
      </c>
      <c r="M1059" s="2">
        <f t="shared" si="168"/>
        <v>1</v>
      </c>
      <c r="N1059">
        <f t="shared" si="169"/>
        <v>1.7063401840584063</v>
      </c>
    </row>
    <row r="1060" spans="1:14" x14ac:dyDescent="0.3">
      <c r="A1060" s="1">
        <v>40233</v>
      </c>
      <c r="B1060">
        <v>70.349999999999994</v>
      </c>
      <c r="D1060">
        <f t="shared" si="160"/>
        <v>3</v>
      </c>
      <c r="E1060" s="1">
        <f t="shared" si="161"/>
        <v>40226</v>
      </c>
      <c r="F1060" s="1">
        <f t="shared" si="162"/>
        <v>40225</v>
      </c>
      <c r="G1060" s="1">
        <f t="shared" si="163"/>
        <v>40224</v>
      </c>
      <c r="H1060" s="1">
        <f t="shared" si="164"/>
        <v>40223</v>
      </c>
      <c r="I1060" s="2">
        <f t="shared" si="165"/>
        <v>69.2</v>
      </c>
      <c r="K1060" s="2">
        <f t="shared" si="166"/>
        <v>0</v>
      </c>
      <c r="L1060" s="2">
        <f t="shared" si="167"/>
        <v>0</v>
      </c>
      <c r="M1060" s="2">
        <f t="shared" si="168"/>
        <v>1</v>
      </c>
      <c r="N1060">
        <f t="shared" si="169"/>
        <v>1.648192093677403</v>
      </c>
    </row>
    <row r="1061" spans="1:14" x14ac:dyDescent="0.3">
      <c r="A1061" s="1">
        <v>40234</v>
      </c>
      <c r="B1061">
        <v>72.125</v>
      </c>
      <c r="D1061">
        <f t="shared" si="160"/>
        <v>4</v>
      </c>
      <c r="E1061" s="1">
        <f t="shared" si="161"/>
        <v>40227</v>
      </c>
      <c r="F1061" s="1">
        <f t="shared" si="162"/>
        <v>40226</v>
      </c>
      <c r="G1061" s="1">
        <f t="shared" si="163"/>
        <v>40225</v>
      </c>
      <c r="H1061" s="1">
        <f t="shared" si="164"/>
        <v>40224</v>
      </c>
      <c r="I1061" s="2">
        <f t="shared" si="165"/>
        <v>70.275000000000006</v>
      </c>
      <c r="K1061" s="2">
        <f t="shared" si="166"/>
        <v>0</v>
      </c>
      <c r="L1061" s="2">
        <f t="shared" si="167"/>
        <v>0</v>
      </c>
      <c r="M1061" s="2">
        <f t="shared" si="168"/>
        <v>1</v>
      </c>
      <c r="N1061">
        <f t="shared" si="169"/>
        <v>2.598460803566796</v>
      </c>
    </row>
    <row r="1062" spans="1:14" x14ac:dyDescent="0.3">
      <c r="A1062" s="1">
        <v>40235</v>
      </c>
      <c r="B1062">
        <v>72.8</v>
      </c>
      <c r="D1062">
        <f t="shared" si="160"/>
        <v>5</v>
      </c>
      <c r="E1062" s="1">
        <f t="shared" si="161"/>
        <v>40228</v>
      </c>
      <c r="F1062" s="1">
        <f t="shared" si="162"/>
        <v>40227</v>
      </c>
      <c r="G1062" s="1">
        <f t="shared" si="163"/>
        <v>40226</v>
      </c>
      <c r="H1062" s="1">
        <f t="shared" si="164"/>
        <v>40225</v>
      </c>
      <c r="I1062" s="2">
        <f t="shared" si="165"/>
        <v>69.650000000000006</v>
      </c>
      <c r="K1062" s="2">
        <f t="shared" si="166"/>
        <v>0</v>
      </c>
      <c r="L1062" s="2">
        <f t="shared" si="167"/>
        <v>0</v>
      </c>
      <c r="M1062" s="2">
        <f t="shared" si="168"/>
        <v>1</v>
      </c>
      <c r="N1062">
        <f t="shared" si="169"/>
        <v>4.4233254976825442</v>
      </c>
    </row>
    <row r="1063" spans="1:14" x14ac:dyDescent="0.3">
      <c r="A1063" s="1">
        <v>40238</v>
      </c>
      <c r="B1063">
        <v>72.95</v>
      </c>
      <c r="D1063">
        <f t="shared" si="160"/>
        <v>1</v>
      </c>
      <c r="E1063" s="1">
        <f t="shared" si="161"/>
        <v>40231</v>
      </c>
      <c r="F1063" s="1">
        <f t="shared" si="162"/>
        <v>40230</v>
      </c>
      <c r="G1063" s="1">
        <f t="shared" si="163"/>
        <v>40229</v>
      </c>
      <c r="H1063" s="1">
        <f t="shared" si="164"/>
        <v>40228</v>
      </c>
      <c r="I1063" s="2">
        <f t="shared" si="165"/>
        <v>70.3</v>
      </c>
      <c r="K1063" s="2">
        <f t="shared" si="166"/>
        <v>0</v>
      </c>
      <c r="L1063" s="2">
        <f t="shared" si="167"/>
        <v>0</v>
      </c>
      <c r="M1063" s="2">
        <f t="shared" si="168"/>
        <v>1</v>
      </c>
      <c r="N1063">
        <f t="shared" si="169"/>
        <v>3.7002476152175556</v>
      </c>
    </row>
    <row r="1064" spans="1:14" x14ac:dyDescent="0.3">
      <c r="A1064" s="1">
        <v>40239</v>
      </c>
      <c r="B1064">
        <v>72.45</v>
      </c>
      <c r="D1064">
        <f t="shared" si="160"/>
        <v>2</v>
      </c>
      <c r="E1064" s="1">
        <f t="shared" si="161"/>
        <v>40232</v>
      </c>
      <c r="F1064" s="1">
        <f t="shared" si="162"/>
        <v>40231</v>
      </c>
      <c r="G1064" s="1">
        <f t="shared" si="163"/>
        <v>40230</v>
      </c>
      <c r="H1064" s="1">
        <f t="shared" si="164"/>
        <v>40229</v>
      </c>
      <c r="I1064" s="2">
        <f t="shared" si="165"/>
        <v>69.45</v>
      </c>
      <c r="K1064" s="2">
        <f t="shared" si="166"/>
        <v>0</v>
      </c>
      <c r="L1064" s="2">
        <f t="shared" si="167"/>
        <v>0</v>
      </c>
      <c r="M1064" s="2">
        <f t="shared" si="168"/>
        <v>1</v>
      </c>
      <c r="N1064">
        <f t="shared" si="169"/>
        <v>4.2289599566338643</v>
      </c>
    </row>
    <row r="1065" spans="1:14" x14ac:dyDescent="0.3">
      <c r="A1065" s="1">
        <v>40240</v>
      </c>
      <c r="B1065">
        <v>73.400000000000006</v>
      </c>
      <c r="D1065">
        <f t="shared" si="160"/>
        <v>3</v>
      </c>
      <c r="E1065" s="1">
        <f t="shared" si="161"/>
        <v>40233</v>
      </c>
      <c r="F1065" s="1">
        <f t="shared" si="162"/>
        <v>40232</v>
      </c>
      <c r="G1065" s="1">
        <f t="shared" si="163"/>
        <v>40231</v>
      </c>
      <c r="H1065" s="1">
        <f t="shared" si="164"/>
        <v>40230</v>
      </c>
      <c r="I1065" s="2">
        <f t="shared" si="165"/>
        <v>70.349999999999994</v>
      </c>
      <c r="K1065" s="2">
        <f t="shared" si="166"/>
        <v>0</v>
      </c>
      <c r="L1065" s="2">
        <f t="shared" si="167"/>
        <v>0</v>
      </c>
      <c r="M1065" s="2">
        <f t="shared" si="168"/>
        <v>1</v>
      </c>
      <c r="N1065">
        <f t="shared" si="169"/>
        <v>4.2441152060071996</v>
      </c>
    </row>
    <row r="1066" spans="1:14" x14ac:dyDescent="0.3">
      <c r="A1066" s="1">
        <v>40241</v>
      </c>
      <c r="B1066">
        <v>73.575000000000003</v>
      </c>
      <c r="D1066">
        <f t="shared" si="160"/>
        <v>4</v>
      </c>
      <c r="E1066" s="1">
        <f t="shared" si="161"/>
        <v>40234</v>
      </c>
      <c r="F1066" s="1">
        <f t="shared" si="162"/>
        <v>40233</v>
      </c>
      <c r="G1066" s="1">
        <f t="shared" si="163"/>
        <v>40232</v>
      </c>
      <c r="H1066" s="1">
        <f t="shared" si="164"/>
        <v>40231</v>
      </c>
      <c r="I1066" s="2">
        <f t="shared" si="165"/>
        <v>72.125</v>
      </c>
      <c r="K1066" s="2">
        <f t="shared" si="166"/>
        <v>0</v>
      </c>
      <c r="L1066" s="2">
        <f t="shared" si="167"/>
        <v>0</v>
      </c>
      <c r="M1066" s="2">
        <f t="shared" si="168"/>
        <v>1</v>
      </c>
      <c r="N1066">
        <f t="shared" si="169"/>
        <v>1.9904569291272802</v>
      </c>
    </row>
    <row r="1067" spans="1:14" x14ac:dyDescent="0.3">
      <c r="A1067" s="1">
        <v>40242</v>
      </c>
      <c r="B1067">
        <v>73.099999999999994</v>
      </c>
      <c r="D1067">
        <f t="shared" si="160"/>
        <v>5</v>
      </c>
      <c r="E1067" s="1">
        <f t="shared" si="161"/>
        <v>40235</v>
      </c>
      <c r="F1067" s="1">
        <f t="shared" si="162"/>
        <v>40234</v>
      </c>
      <c r="G1067" s="1">
        <f t="shared" si="163"/>
        <v>40233</v>
      </c>
      <c r="H1067" s="1">
        <f t="shared" si="164"/>
        <v>40232</v>
      </c>
      <c r="I1067" s="2">
        <f t="shared" si="165"/>
        <v>72.8</v>
      </c>
      <c r="K1067" s="2">
        <f t="shared" si="166"/>
        <v>0</v>
      </c>
      <c r="L1067" s="2">
        <f t="shared" si="167"/>
        <v>0</v>
      </c>
      <c r="M1067" s="2">
        <f t="shared" si="168"/>
        <v>1</v>
      </c>
      <c r="N1067">
        <f t="shared" si="169"/>
        <v>0.41124115530925198</v>
      </c>
    </row>
    <row r="1068" spans="1:14" x14ac:dyDescent="0.3">
      <c r="A1068" s="1">
        <v>40245</v>
      </c>
      <c r="B1068">
        <v>72.8</v>
      </c>
      <c r="D1068">
        <f t="shared" si="160"/>
        <v>1</v>
      </c>
      <c r="E1068" s="1">
        <f t="shared" si="161"/>
        <v>40238</v>
      </c>
      <c r="F1068" s="1">
        <f t="shared" si="162"/>
        <v>40237</v>
      </c>
      <c r="G1068" s="1">
        <f t="shared" si="163"/>
        <v>40236</v>
      </c>
      <c r="H1068" s="1">
        <f t="shared" si="164"/>
        <v>40235</v>
      </c>
      <c r="I1068" s="2">
        <f t="shared" si="165"/>
        <v>72.95</v>
      </c>
      <c r="K1068" s="2">
        <f t="shared" si="166"/>
        <v>0</v>
      </c>
      <c r="L1068" s="2">
        <f t="shared" si="167"/>
        <v>0</v>
      </c>
      <c r="M1068" s="2">
        <f t="shared" si="168"/>
        <v>1</v>
      </c>
      <c r="N1068">
        <f t="shared" si="169"/>
        <v>-0.20583197661544697</v>
      </c>
    </row>
    <row r="1069" spans="1:14" x14ac:dyDescent="0.3">
      <c r="A1069" s="1">
        <v>40246</v>
      </c>
      <c r="B1069">
        <v>72.400000000000006</v>
      </c>
      <c r="D1069">
        <f t="shared" si="160"/>
        <v>2</v>
      </c>
      <c r="E1069" s="1">
        <f t="shared" si="161"/>
        <v>40239</v>
      </c>
      <c r="F1069" s="1">
        <f t="shared" si="162"/>
        <v>40238</v>
      </c>
      <c r="G1069" s="1">
        <f t="shared" si="163"/>
        <v>40237</v>
      </c>
      <c r="H1069" s="1">
        <f t="shared" si="164"/>
        <v>40236</v>
      </c>
      <c r="I1069" s="2">
        <f t="shared" si="165"/>
        <v>72.45</v>
      </c>
      <c r="K1069" s="2">
        <f t="shared" si="166"/>
        <v>0</v>
      </c>
      <c r="L1069" s="2">
        <f t="shared" si="167"/>
        <v>0</v>
      </c>
      <c r="M1069" s="2">
        <f t="shared" si="168"/>
        <v>1</v>
      </c>
      <c r="N1069">
        <f t="shared" si="169"/>
        <v>-6.9036937502064313E-2</v>
      </c>
    </row>
    <row r="1070" spans="1:14" x14ac:dyDescent="0.3">
      <c r="A1070" s="1">
        <v>40247</v>
      </c>
      <c r="B1070">
        <v>72.55</v>
      </c>
      <c r="D1070">
        <f t="shared" si="160"/>
        <v>3</v>
      </c>
      <c r="E1070" s="1">
        <f t="shared" si="161"/>
        <v>40240</v>
      </c>
      <c r="F1070" s="1">
        <f t="shared" si="162"/>
        <v>40239</v>
      </c>
      <c r="G1070" s="1">
        <f t="shared" si="163"/>
        <v>40238</v>
      </c>
      <c r="H1070" s="1">
        <f t="shared" si="164"/>
        <v>40237</v>
      </c>
      <c r="I1070" s="2">
        <f t="shared" si="165"/>
        <v>73.400000000000006</v>
      </c>
      <c r="K1070" s="2">
        <f t="shared" si="166"/>
        <v>0</v>
      </c>
      <c r="L1070" s="2">
        <f t="shared" si="167"/>
        <v>0</v>
      </c>
      <c r="M1070" s="2">
        <f t="shared" si="168"/>
        <v>1</v>
      </c>
      <c r="N1070">
        <f t="shared" si="169"/>
        <v>-1.1647956290273134</v>
      </c>
    </row>
    <row r="1071" spans="1:14" x14ac:dyDescent="0.3">
      <c r="A1071" s="1">
        <v>40248</v>
      </c>
      <c r="B1071">
        <v>71.875</v>
      </c>
      <c r="D1071">
        <f t="shared" si="160"/>
        <v>4</v>
      </c>
      <c r="E1071" s="1">
        <f t="shared" si="161"/>
        <v>40241</v>
      </c>
      <c r="F1071" s="1">
        <f t="shared" si="162"/>
        <v>40240</v>
      </c>
      <c r="G1071" s="1">
        <f t="shared" si="163"/>
        <v>40239</v>
      </c>
      <c r="H1071" s="1">
        <f t="shared" si="164"/>
        <v>40238</v>
      </c>
      <c r="I1071" s="2">
        <f t="shared" si="165"/>
        <v>73.575000000000003</v>
      </c>
      <c r="K1071" s="2">
        <f t="shared" si="166"/>
        <v>0</v>
      </c>
      <c r="L1071" s="2">
        <f t="shared" si="167"/>
        <v>0</v>
      </c>
      <c r="M1071" s="2">
        <f t="shared" si="168"/>
        <v>1</v>
      </c>
      <c r="N1071">
        <f t="shared" si="169"/>
        <v>-2.3376795002022015</v>
      </c>
    </row>
    <row r="1072" spans="1:14" x14ac:dyDescent="0.3">
      <c r="A1072" s="1">
        <v>40249</v>
      </c>
      <c r="B1072">
        <v>72.650000000000006</v>
      </c>
      <c r="D1072">
        <f t="shared" si="160"/>
        <v>5</v>
      </c>
      <c r="E1072" s="1">
        <f t="shared" si="161"/>
        <v>40242</v>
      </c>
      <c r="F1072" s="1">
        <f t="shared" si="162"/>
        <v>40241</v>
      </c>
      <c r="G1072" s="1">
        <f t="shared" si="163"/>
        <v>40240</v>
      </c>
      <c r="H1072" s="1">
        <f t="shared" si="164"/>
        <v>40239</v>
      </c>
      <c r="I1072" s="2">
        <f t="shared" si="165"/>
        <v>73.099999999999994</v>
      </c>
      <c r="K1072" s="2">
        <f t="shared" si="166"/>
        <v>0</v>
      </c>
      <c r="L1072" s="2">
        <f t="shared" si="167"/>
        <v>0</v>
      </c>
      <c r="M1072" s="2">
        <f t="shared" si="168"/>
        <v>1</v>
      </c>
      <c r="N1072">
        <f t="shared" si="169"/>
        <v>-0.61749767394407629</v>
      </c>
    </row>
    <row r="1073" spans="1:14" x14ac:dyDescent="0.3">
      <c r="A1073" s="1">
        <v>40252</v>
      </c>
      <c r="B1073">
        <v>71.8</v>
      </c>
      <c r="D1073">
        <f t="shared" si="160"/>
        <v>1</v>
      </c>
      <c r="E1073" s="1">
        <f t="shared" si="161"/>
        <v>40245</v>
      </c>
      <c r="F1073" s="1">
        <f t="shared" si="162"/>
        <v>40244</v>
      </c>
      <c r="G1073" s="1">
        <f t="shared" si="163"/>
        <v>40243</v>
      </c>
      <c r="H1073" s="1">
        <f t="shared" si="164"/>
        <v>40242</v>
      </c>
      <c r="I1073" s="2">
        <f t="shared" si="165"/>
        <v>72.8</v>
      </c>
      <c r="K1073" s="2">
        <f t="shared" si="166"/>
        <v>0</v>
      </c>
      <c r="L1073" s="2">
        <f t="shared" si="167"/>
        <v>0</v>
      </c>
      <c r="M1073" s="2">
        <f t="shared" si="168"/>
        <v>1</v>
      </c>
      <c r="N1073">
        <f t="shared" si="169"/>
        <v>-1.3831479148461736</v>
      </c>
    </row>
    <row r="1074" spans="1:14" x14ac:dyDescent="0.3">
      <c r="A1074" s="1">
        <v>40253</v>
      </c>
      <c r="B1074">
        <v>71.75</v>
      </c>
      <c r="D1074">
        <f t="shared" si="160"/>
        <v>2</v>
      </c>
      <c r="E1074" s="1">
        <f t="shared" si="161"/>
        <v>40246</v>
      </c>
      <c r="F1074" s="1">
        <f t="shared" si="162"/>
        <v>40245</v>
      </c>
      <c r="G1074" s="1">
        <f t="shared" si="163"/>
        <v>40244</v>
      </c>
      <c r="H1074" s="1">
        <f t="shared" si="164"/>
        <v>40243</v>
      </c>
      <c r="I1074" s="2">
        <f t="shared" si="165"/>
        <v>72.400000000000006</v>
      </c>
      <c r="K1074" s="2">
        <f t="shared" si="166"/>
        <v>0</v>
      </c>
      <c r="L1074" s="2">
        <f t="shared" si="167"/>
        <v>0</v>
      </c>
      <c r="M1074" s="2">
        <f t="shared" si="168"/>
        <v>1</v>
      </c>
      <c r="N1074">
        <f t="shared" si="169"/>
        <v>-0.90184447519402655</v>
      </c>
    </row>
    <row r="1075" spans="1:14" x14ac:dyDescent="0.3">
      <c r="A1075" s="1">
        <v>40254</v>
      </c>
      <c r="B1075">
        <v>71.599999999999994</v>
      </c>
      <c r="D1075">
        <f t="shared" si="160"/>
        <v>3</v>
      </c>
      <c r="E1075" s="1">
        <f t="shared" si="161"/>
        <v>40247</v>
      </c>
      <c r="F1075" s="1">
        <f t="shared" si="162"/>
        <v>40246</v>
      </c>
      <c r="G1075" s="1">
        <f t="shared" si="163"/>
        <v>40245</v>
      </c>
      <c r="H1075" s="1">
        <f t="shared" si="164"/>
        <v>40244</v>
      </c>
      <c r="I1075" s="2">
        <f t="shared" si="165"/>
        <v>72.55</v>
      </c>
      <c r="K1075" s="2">
        <f t="shared" si="166"/>
        <v>0</v>
      </c>
      <c r="L1075" s="2">
        <f t="shared" si="167"/>
        <v>0</v>
      </c>
      <c r="M1075" s="2">
        <f t="shared" si="168"/>
        <v>1</v>
      </c>
      <c r="N1075">
        <f t="shared" si="169"/>
        <v>-1.3180905363596995</v>
      </c>
    </row>
    <row r="1076" spans="1:14" x14ac:dyDescent="0.3">
      <c r="A1076" s="1">
        <v>40255</v>
      </c>
      <c r="B1076">
        <v>72.875</v>
      </c>
      <c r="D1076">
        <f t="shared" si="160"/>
        <v>4</v>
      </c>
      <c r="E1076" s="1">
        <f t="shared" si="161"/>
        <v>40248</v>
      </c>
      <c r="F1076" s="1">
        <f t="shared" si="162"/>
        <v>40247</v>
      </c>
      <c r="G1076" s="1">
        <f t="shared" si="163"/>
        <v>40246</v>
      </c>
      <c r="H1076" s="1">
        <f t="shared" si="164"/>
        <v>40245</v>
      </c>
      <c r="I1076" s="2">
        <f t="shared" si="165"/>
        <v>71.875</v>
      </c>
      <c r="K1076" s="2">
        <f t="shared" si="166"/>
        <v>0</v>
      </c>
      <c r="L1076" s="2">
        <f t="shared" si="167"/>
        <v>0</v>
      </c>
      <c r="M1076" s="2">
        <f t="shared" si="168"/>
        <v>1</v>
      </c>
      <c r="N1076">
        <f t="shared" si="169"/>
        <v>1.3817145553141903</v>
      </c>
    </row>
    <row r="1077" spans="1:14" x14ac:dyDescent="0.3">
      <c r="A1077" s="1">
        <v>40256</v>
      </c>
      <c r="B1077">
        <v>73.349999999999994</v>
      </c>
      <c r="D1077">
        <f t="shared" si="160"/>
        <v>5</v>
      </c>
      <c r="E1077" s="1">
        <f t="shared" si="161"/>
        <v>40249</v>
      </c>
      <c r="F1077" s="1">
        <f t="shared" si="162"/>
        <v>40248</v>
      </c>
      <c r="G1077" s="1">
        <f t="shared" si="163"/>
        <v>40247</v>
      </c>
      <c r="H1077" s="1">
        <f t="shared" si="164"/>
        <v>40246</v>
      </c>
      <c r="I1077" s="2">
        <f t="shared" si="165"/>
        <v>72.650000000000006</v>
      </c>
      <c r="K1077" s="2">
        <f t="shared" si="166"/>
        <v>0</v>
      </c>
      <c r="L1077" s="2">
        <f t="shared" si="167"/>
        <v>0</v>
      </c>
      <c r="M1077" s="2">
        <f t="shared" si="168"/>
        <v>1</v>
      </c>
      <c r="N1077">
        <f t="shared" si="169"/>
        <v>0.95891145726987248</v>
      </c>
    </row>
    <row r="1078" spans="1:14" x14ac:dyDescent="0.3">
      <c r="A1078" s="1">
        <v>40259</v>
      </c>
      <c r="B1078">
        <v>73.099999999999994</v>
      </c>
      <c r="D1078">
        <f t="shared" si="160"/>
        <v>1</v>
      </c>
      <c r="E1078" s="1">
        <f t="shared" si="161"/>
        <v>40252</v>
      </c>
      <c r="F1078" s="1">
        <f t="shared" si="162"/>
        <v>40251</v>
      </c>
      <c r="G1078" s="1">
        <f t="shared" si="163"/>
        <v>40250</v>
      </c>
      <c r="H1078" s="1">
        <f t="shared" si="164"/>
        <v>40249</v>
      </c>
      <c r="I1078" s="2">
        <f t="shared" si="165"/>
        <v>71.8</v>
      </c>
      <c r="K1078" s="2">
        <f t="shared" si="166"/>
        <v>0</v>
      </c>
      <c r="L1078" s="2">
        <f t="shared" si="167"/>
        <v>0</v>
      </c>
      <c r="M1078" s="2">
        <f t="shared" si="168"/>
        <v>1</v>
      </c>
      <c r="N1078">
        <f t="shared" si="169"/>
        <v>1.794389070155427</v>
      </c>
    </row>
    <row r="1079" spans="1:14" x14ac:dyDescent="0.3">
      <c r="A1079" s="1">
        <v>40260</v>
      </c>
      <c r="B1079">
        <v>71.924999999999997</v>
      </c>
      <c r="D1079">
        <f t="shared" si="160"/>
        <v>2</v>
      </c>
      <c r="E1079" s="1">
        <f t="shared" si="161"/>
        <v>40253</v>
      </c>
      <c r="F1079" s="1">
        <f t="shared" si="162"/>
        <v>40252</v>
      </c>
      <c r="G1079" s="1">
        <f t="shared" si="163"/>
        <v>40251</v>
      </c>
      <c r="H1079" s="1">
        <f t="shared" si="164"/>
        <v>40250</v>
      </c>
      <c r="I1079" s="2">
        <f t="shared" si="165"/>
        <v>71.75</v>
      </c>
      <c r="K1079" s="2">
        <f t="shared" si="166"/>
        <v>0</v>
      </c>
      <c r="L1079" s="2">
        <f t="shared" si="167"/>
        <v>0</v>
      </c>
      <c r="M1079" s="2">
        <f t="shared" si="168"/>
        <v>1</v>
      </c>
      <c r="N1079">
        <f t="shared" si="169"/>
        <v>0.24360547978811209</v>
      </c>
    </row>
    <row r="1080" spans="1:14" x14ac:dyDescent="0.3">
      <c r="A1080" s="1">
        <v>40261</v>
      </c>
      <c r="B1080">
        <v>71.125</v>
      </c>
      <c r="D1080">
        <f t="shared" si="160"/>
        <v>3</v>
      </c>
      <c r="E1080" s="1">
        <f t="shared" si="161"/>
        <v>40254</v>
      </c>
      <c r="F1080" s="1">
        <f t="shared" si="162"/>
        <v>40253</v>
      </c>
      <c r="G1080" s="1">
        <f t="shared" si="163"/>
        <v>40252</v>
      </c>
      <c r="H1080" s="1">
        <f t="shared" si="164"/>
        <v>40251</v>
      </c>
      <c r="I1080" s="2">
        <f t="shared" si="165"/>
        <v>71.599999999999994</v>
      </c>
      <c r="K1080" s="2">
        <f t="shared" si="166"/>
        <v>0</v>
      </c>
      <c r="L1080" s="2">
        <f t="shared" si="167"/>
        <v>0</v>
      </c>
      <c r="M1080" s="2">
        <f t="shared" si="168"/>
        <v>1</v>
      </c>
      <c r="N1080">
        <f t="shared" si="169"/>
        <v>-0.66561815201048857</v>
      </c>
    </row>
    <row r="1081" spans="1:14" x14ac:dyDescent="0.3">
      <c r="A1081" s="1">
        <v>40262</v>
      </c>
      <c r="B1081">
        <v>70.125</v>
      </c>
      <c r="D1081">
        <f t="shared" si="160"/>
        <v>4</v>
      </c>
      <c r="E1081" s="1">
        <f t="shared" si="161"/>
        <v>40255</v>
      </c>
      <c r="F1081" s="1">
        <f t="shared" si="162"/>
        <v>40254</v>
      </c>
      <c r="G1081" s="1">
        <f t="shared" si="163"/>
        <v>40253</v>
      </c>
      <c r="H1081" s="1">
        <f t="shared" si="164"/>
        <v>40252</v>
      </c>
      <c r="I1081" s="2">
        <f t="shared" si="165"/>
        <v>72.875</v>
      </c>
      <c r="K1081" s="2">
        <f t="shared" si="166"/>
        <v>0</v>
      </c>
      <c r="L1081" s="2">
        <f t="shared" si="167"/>
        <v>0</v>
      </c>
      <c r="M1081" s="2">
        <f t="shared" si="168"/>
        <v>1</v>
      </c>
      <c r="N1081">
        <f t="shared" si="169"/>
        <v>-3.8466280827796053</v>
      </c>
    </row>
    <row r="1082" spans="1:14" x14ac:dyDescent="0.3">
      <c r="A1082" s="1">
        <v>40263</v>
      </c>
      <c r="B1082">
        <v>69.674999999999997</v>
      </c>
      <c r="D1082">
        <f t="shared" si="160"/>
        <v>5</v>
      </c>
      <c r="E1082" s="1">
        <f t="shared" si="161"/>
        <v>40256</v>
      </c>
      <c r="F1082" s="1">
        <f t="shared" si="162"/>
        <v>40255</v>
      </c>
      <c r="G1082" s="1">
        <f t="shared" si="163"/>
        <v>40254</v>
      </c>
      <c r="H1082" s="1">
        <f t="shared" si="164"/>
        <v>40253</v>
      </c>
      <c r="I1082" s="2">
        <f t="shared" si="165"/>
        <v>73.349999999999994</v>
      </c>
      <c r="K1082" s="2">
        <f t="shared" si="166"/>
        <v>0</v>
      </c>
      <c r="L1082" s="2">
        <f t="shared" si="167"/>
        <v>0</v>
      </c>
      <c r="M1082" s="2">
        <f t="shared" si="168"/>
        <v>1</v>
      </c>
      <c r="N1082">
        <f t="shared" si="169"/>
        <v>-5.1400931220978787</v>
      </c>
    </row>
    <row r="1083" spans="1:14" x14ac:dyDescent="0.3">
      <c r="A1083" s="1">
        <v>40266</v>
      </c>
      <c r="B1083">
        <v>71.875</v>
      </c>
      <c r="D1083">
        <f t="shared" si="160"/>
        <v>1</v>
      </c>
      <c r="E1083" s="1">
        <f t="shared" si="161"/>
        <v>40259</v>
      </c>
      <c r="F1083" s="1">
        <f t="shared" si="162"/>
        <v>40258</v>
      </c>
      <c r="G1083" s="1">
        <f t="shared" si="163"/>
        <v>40257</v>
      </c>
      <c r="H1083" s="1">
        <f t="shared" si="164"/>
        <v>40256</v>
      </c>
      <c r="I1083" s="2">
        <f t="shared" si="165"/>
        <v>73.099999999999994</v>
      </c>
      <c r="K1083" s="2">
        <f t="shared" si="166"/>
        <v>0</v>
      </c>
      <c r="L1083" s="2">
        <f t="shared" si="167"/>
        <v>0</v>
      </c>
      <c r="M1083" s="2">
        <f t="shared" si="168"/>
        <v>1</v>
      </c>
      <c r="N1083">
        <f t="shared" si="169"/>
        <v>-1.6899867638218207</v>
      </c>
    </row>
    <row r="1084" spans="1:14" x14ac:dyDescent="0.3">
      <c r="A1084" s="1">
        <v>40267</v>
      </c>
      <c r="B1084">
        <v>73.05</v>
      </c>
      <c r="D1084">
        <f t="shared" si="160"/>
        <v>2</v>
      </c>
      <c r="E1084" s="1">
        <f t="shared" si="161"/>
        <v>40260</v>
      </c>
      <c r="F1084" s="1">
        <f t="shared" si="162"/>
        <v>40259</v>
      </c>
      <c r="G1084" s="1">
        <f t="shared" si="163"/>
        <v>40258</v>
      </c>
      <c r="H1084" s="1">
        <f t="shared" si="164"/>
        <v>40257</v>
      </c>
      <c r="I1084" s="2">
        <f t="shared" si="165"/>
        <v>71.924999999999997</v>
      </c>
      <c r="K1084" s="2">
        <f t="shared" si="166"/>
        <v>0</v>
      </c>
      <c r="L1084" s="2">
        <f t="shared" si="167"/>
        <v>0</v>
      </c>
      <c r="M1084" s="2">
        <f t="shared" si="168"/>
        <v>1</v>
      </c>
      <c r="N1084">
        <f t="shared" si="169"/>
        <v>1.552022875909697</v>
      </c>
    </row>
    <row r="1085" spans="1:14" x14ac:dyDescent="0.3">
      <c r="A1085" s="1">
        <v>40268</v>
      </c>
      <c r="B1085">
        <v>73.325000000000003</v>
      </c>
      <c r="D1085">
        <f t="shared" si="160"/>
        <v>3</v>
      </c>
      <c r="E1085" s="1">
        <f t="shared" si="161"/>
        <v>40261</v>
      </c>
      <c r="F1085" s="1">
        <f t="shared" si="162"/>
        <v>40260</v>
      </c>
      <c r="G1085" s="1">
        <f t="shared" si="163"/>
        <v>40259</v>
      </c>
      <c r="H1085" s="1">
        <f t="shared" si="164"/>
        <v>40258</v>
      </c>
      <c r="I1085" s="2">
        <f t="shared" si="165"/>
        <v>71.125</v>
      </c>
      <c r="K1085" s="2">
        <f t="shared" si="166"/>
        <v>0</v>
      </c>
      <c r="L1085" s="2">
        <f t="shared" si="167"/>
        <v>0</v>
      </c>
      <c r="M1085" s="2">
        <f t="shared" si="168"/>
        <v>1</v>
      </c>
      <c r="N1085">
        <f t="shared" si="169"/>
        <v>3.046272241701987</v>
      </c>
    </row>
    <row r="1086" spans="1:14" x14ac:dyDescent="0.3">
      <c r="A1086" s="1">
        <v>40269</v>
      </c>
      <c r="B1086">
        <v>74.125</v>
      </c>
      <c r="D1086">
        <f t="shared" si="160"/>
        <v>4</v>
      </c>
      <c r="E1086" s="1">
        <f t="shared" si="161"/>
        <v>40262</v>
      </c>
      <c r="F1086" s="1">
        <f t="shared" si="162"/>
        <v>40261</v>
      </c>
      <c r="G1086" s="1">
        <f t="shared" si="163"/>
        <v>40260</v>
      </c>
      <c r="H1086" s="1">
        <f t="shared" si="164"/>
        <v>40259</v>
      </c>
      <c r="I1086" s="2">
        <f t="shared" si="165"/>
        <v>70.125</v>
      </c>
      <c r="K1086" s="2">
        <f t="shared" si="166"/>
        <v>0</v>
      </c>
      <c r="L1086" s="2">
        <f t="shared" si="167"/>
        <v>0</v>
      </c>
      <c r="M1086" s="2">
        <f t="shared" si="168"/>
        <v>1</v>
      </c>
      <c r="N1086">
        <f t="shared" si="169"/>
        <v>5.5473493475029212</v>
      </c>
    </row>
    <row r="1087" spans="1:14" x14ac:dyDescent="0.3">
      <c r="A1087" s="1">
        <v>40273</v>
      </c>
      <c r="B1087">
        <v>76.224999999999994</v>
      </c>
      <c r="D1087">
        <f t="shared" si="160"/>
        <v>1</v>
      </c>
      <c r="E1087" s="1">
        <f t="shared" si="161"/>
        <v>40266</v>
      </c>
      <c r="F1087" s="1">
        <f t="shared" si="162"/>
        <v>40265</v>
      </c>
      <c r="G1087" s="1">
        <f t="shared" si="163"/>
        <v>40264</v>
      </c>
      <c r="H1087" s="1">
        <f t="shared" si="164"/>
        <v>40263</v>
      </c>
      <c r="I1087" s="2">
        <f t="shared" si="165"/>
        <v>71.875</v>
      </c>
      <c r="K1087" s="2">
        <f t="shared" si="166"/>
        <v>0</v>
      </c>
      <c r="L1087" s="2">
        <f t="shared" si="167"/>
        <v>0</v>
      </c>
      <c r="M1087" s="2">
        <f t="shared" si="168"/>
        <v>1</v>
      </c>
      <c r="N1087">
        <f t="shared" si="169"/>
        <v>5.8760993756803872</v>
      </c>
    </row>
    <row r="1088" spans="1:14" x14ac:dyDescent="0.3">
      <c r="A1088" s="1">
        <v>40274</v>
      </c>
      <c r="B1088">
        <v>76.625</v>
      </c>
      <c r="D1088">
        <f t="shared" si="160"/>
        <v>2</v>
      </c>
      <c r="E1088" s="1">
        <f t="shared" si="161"/>
        <v>40267</v>
      </c>
      <c r="F1088" s="1">
        <f t="shared" si="162"/>
        <v>40266</v>
      </c>
      <c r="G1088" s="1">
        <f t="shared" si="163"/>
        <v>40265</v>
      </c>
      <c r="H1088" s="1">
        <f t="shared" si="164"/>
        <v>40264</v>
      </c>
      <c r="I1088" s="2">
        <f t="shared" si="165"/>
        <v>73.05</v>
      </c>
      <c r="K1088" s="2">
        <f t="shared" si="166"/>
        <v>0</v>
      </c>
      <c r="L1088" s="2">
        <f t="shared" si="167"/>
        <v>0</v>
      </c>
      <c r="M1088" s="2">
        <f t="shared" si="168"/>
        <v>1</v>
      </c>
      <c r="N1088">
        <f t="shared" si="169"/>
        <v>4.7779256059666944</v>
      </c>
    </row>
    <row r="1089" spans="1:14" x14ac:dyDescent="0.3">
      <c r="A1089" s="1">
        <v>40275</v>
      </c>
      <c r="B1089">
        <v>77.174999999999997</v>
      </c>
      <c r="D1089">
        <f t="shared" si="160"/>
        <v>3</v>
      </c>
      <c r="E1089" s="1">
        <f t="shared" si="161"/>
        <v>40268</v>
      </c>
      <c r="F1089" s="1">
        <f t="shared" si="162"/>
        <v>40267</v>
      </c>
      <c r="G1089" s="1">
        <f t="shared" si="163"/>
        <v>40266</v>
      </c>
      <c r="H1089" s="1">
        <f t="shared" si="164"/>
        <v>40265</v>
      </c>
      <c r="I1089" s="2">
        <f t="shared" si="165"/>
        <v>73.325000000000003</v>
      </c>
      <c r="K1089" s="2">
        <f t="shared" si="166"/>
        <v>0</v>
      </c>
      <c r="L1089" s="2">
        <f t="shared" si="167"/>
        <v>0</v>
      </c>
      <c r="M1089" s="2">
        <f t="shared" si="168"/>
        <v>1</v>
      </c>
      <c r="N1089">
        <f t="shared" si="169"/>
        <v>5.1173955524708239</v>
      </c>
    </row>
    <row r="1090" spans="1:14" x14ac:dyDescent="0.3">
      <c r="A1090" s="1">
        <v>40276</v>
      </c>
      <c r="B1090">
        <v>76.674999999999997</v>
      </c>
      <c r="D1090">
        <f t="shared" si="160"/>
        <v>4</v>
      </c>
      <c r="E1090" s="1">
        <f t="shared" si="161"/>
        <v>40269</v>
      </c>
      <c r="F1090" s="1">
        <f t="shared" si="162"/>
        <v>40268</v>
      </c>
      <c r="G1090" s="1">
        <f t="shared" si="163"/>
        <v>40267</v>
      </c>
      <c r="H1090" s="1">
        <f t="shared" si="164"/>
        <v>40266</v>
      </c>
      <c r="I1090" s="2">
        <f t="shared" si="165"/>
        <v>74.125</v>
      </c>
      <c r="K1090" s="2">
        <f t="shared" si="166"/>
        <v>0</v>
      </c>
      <c r="L1090" s="2">
        <f t="shared" si="167"/>
        <v>0</v>
      </c>
      <c r="M1090" s="2">
        <f t="shared" si="168"/>
        <v>1</v>
      </c>
      <c r="N1090">
        <f t="shared" si="169"/>
        <v>3.3822852682425637</v>
      </c>
    </row>
    <row r="1091" spans="1:14" x14ac:dyDescent="0.3">
      <c r="A1091" s="1">
        <v>40277</v>
      </c>
      <c r="B1091">
        <v>76.224999999999994</v>
      </c>
      <c r="C1091">
        <v>84.375</v>
      </c>
      <c r="D1091">
        <f t="shared" ref="D1091:D1154" si="170">WEEKDAY(A1091,2)</f>
        <v>5</v>
      </c>
      <c r="E1091" s="1">
        <f t="shared" si="161"/>
        <v>40270</v>
      </c>
      <c r="F1091" s="1">
        <f t="shared" si="162"/>
        <v>40269</v>
      </c>
      <c r="G1091" s="1">
        <f t="shared" si="163"/>
        <v>40268</v>
      </c>
      <c r="H1091" s="1">
        <f t="shared" si="164"/>
        <v>40267</v>
      </c>
      <c r="I1091" s="2">
        <f t="shared" si="165"/>
        <v>74.125</v>
      </c>
      <c r="K1091" s="2">
        <f t="shared" si="166"/>
        <v>0</v>
      </c>
      <c r="L1091" s="2">
        <f t="shared" si="167"/>
        <v>0</v>
      </c>
      <c r="M1091" s="2">
        <f t="shared" si="168"/>
        <v>1</v>
      </c>
      <c r="N1091">
        <f t="shared" si="169"/>
        <v>2.7936635556428859</v>
      </c>
    </row>
    <row r="1092" spans="1:14" x14ac:dyDescent="0.3">
      <c r="A1092" s="1">
        <v>40280</v>
      </c>
      <c r="B1092">
        <v>83.974999999999994</v>
      </c>
      <c r="D1092">
        <f t="shared" si="170"/>
        <v>1</v>
      </c>
      <c r="E1092" s="1">
        <f t="shared" si="161"/>
        <v>40273</v>
      </c>
      <c r="F1092" s="1">
        <f t="shared" si="162"/>
        <v>40272</v>
      </c>
      <c r="G1092" s="1">
        <f t="shared" si="163"/>
        <v>40271</v>
      </c>
      <c r="H1092" s="1">
        <f t="shared" si="164"/>
        <v>40270</v>
      </c>
      <c r="I1092" s="2">
        <f t="shared" si="165"/>
        <v>76.224999999999994</v>
      </c>
      <c r="J1092">
        <v>84.375</v>
      </c>
      <c r="K1092" s="2">
        <f t="shared" si="166"/>
        <v>84.375</v>
      </c>
      <c r="L1092" s="2">
        <f t="shared" si="167"/>
        <v>76.224999999999994</v>
      </c>
      <c r="M1092" s="2">
        <f t="shared" si="168"/>
        <v>0.90340740740740733</v>
      </c>
      <c r="N1092">
        <f t="shared" si="169"/>
        <v>-0.47520136943375357</v>
      </c>
    </row>
    <row r="1093" spans="1:14" x14ac:dyDescent="0.3">
      <c r="A1093" s="1">
        <v>40281</v>
      </c>
      <c r="B1093">
        <v>85.474999999999994</v>
      </c>
      <c r="D1093">
        <f t="shared" si="170"/>
        <v>2</v>
      </c>
      <c r="E1093" s="1">
        <f t="shared" si="161"/>
        <v>40274</v>
      </c>
      <c r="F1093" s="1">
        <f t="shared" si="162"/>
        <v>40273</v>
      </c>
      <c r="G1093" s="1">
        <f t="shared" si="163"/>
        <v>40272</v>
      </c>
      <c r="H1093" s="1">
        <f t="shared" si="164"/>
        <v>40271</v>
      </c>
      <c r="I1093" s="2">
        <f t="shared" si="165"/>
        <v>76.625</v>
      </c>
      <c r="K1093" s="2">
        <f t="shared" si="166"/>
        <v>84.375</v>
      </c>
      <c r="L1093" s="2">
        <f t="shared" si="167"/>
        <v>76.224999999999994</v>
      </c>
      <c r="M1093" s="2">
        <f t="shared" si="168"/>
        <v>0.90340740740740733</v>
      </c>
      <c r="N1093">
        <f t="shared" si="169"/>
        <v>0.77188849506138901</v>
      </c>
    </row>
    <row r="1094" spans="1:14" x14ac:dyDescent="0.3">
      <c r="A1094" s="1">
        <v>40282</v>
      </c>
      <c r="B1094">
        <v>84.95</v>
      </c>
      <c r="D1094">
        <f t="shared" si="170"/>
        <v>3</v>
      </c>
      <c r="E1094" s="1">
        <f t="shared" si="161"/>
        <v>40275</v>
      </c>
      <c r="F1094" s="1">
        <f t="shared" si="162"/>
        <v>40274</v>
      </c>
      <c r="G1094" s="1">
        <f t="shared" si="163"/>
        <v>40273</v>
      </c>
      <c r="H1094" s="1">
        <f t="shared" si="164"/>
        <v>40272</v>
      </c>
      <c r="I1094" s="2">
        <f t="shared" si="165"/>
        <v>77.174999999999997</v>
      </c>
      <c r="K1094" s="2">
        <f t="shared" si="166"/>
        <v>84.375</v>
      </c>
      <c r="L1094" s="2">
        <f t="shared" si="167"/>
        <v>76.224999999999994</v>
      </c>
      <c r="M1094" s="2">
        <f t="shared" si="168"/>
        <v>0.90340740740740733</v>
      </c>
      <c r="N1094">
        <f t="shared" si="169"/>
        <v>-0.55943785886573816</v>
      </c>
    </row>
    <row r="1095" spans="1:14" x14ac:dyDescent="0.3">
      <c r="A1095" s="1">
        <v>40283</v>
      </c>
      <c r="B1095">
        <v>86.075000000000003</v>
      </c>
      <c r="D1095">
        <f t="shared" si="170"/>
        <v>4</v>
      </c>
      <c r="E1095" s="1">
        <f t="shared" si="161"/>
        <v>40276</v>
      </c>
      <c r="F1095" s="1">
        <f t="shared" si="162"/>
        <v>40275</v>
      </c>
      <c r="G1095" s="1">
        <f t="shared" si="163"/>
        <v>40274</v>
      </c>
      <c r="H1095" s="1">
        <f t="shared" si="164"/>
        <v>40273</v>
      </c>
      <c r="I1095" s="2">
        <f t="shared" si="165"/>
        <v>76.674999999999997</v>
      </c>
      <c r="K1095" s="2">
        <f t="shared" si="166"/>
        <v>84.375</v>
      </c>
      <c r="L1095" s="2">
        <f t="shared" si="167"/>
        <v>76.224999999999994</v>
      </c>
      <c r="M1095" s="2">
        <f t="shared" si="168"/>
        <v>0.90340740740740733</v>
      </c>
      <c r="N1095">
        <f t="shared" si="169"/>
        <v>1.4061642905896787</v>
      </c>
    </row>
    <row r="1096" spans="1:14" x14ac:dyDescent="0.3">
      <c r="A1096" s="1">
        <v>40284</v>
      </c>
      <c r="B1096">
        <v>86.15</v>
      </c>
      <c r="D1096">
        <f t="shared" si="170"/>
        <v>5</v>
      </c>
      <c r="E1096" s="1">
        <f t="shared" ref="E1096:E1159" si="171">A1096-7</f>
        <v>40277</v>
      </c>
      <c r="F1096" s="1">
        <f t="shared" ref="F1096:F1159" si="172">E1096-1</f>
        <v>40276</v>
      </c>
      <c r="G1096" s="1">
        <f t="shared" ref="G1096:G1159" si="173">E1096-2</f>
        <v>40275</v>
      </c>
      <c r="H1096" s="1">
        <f t="shared" ref="H1096:H1159" si="174">E1096-3</f>
        <v>40274</v>
      </c>
      <c r="I1096" s="2">
        <f t="shared" si="165"/>
        <v>76.224999999999994</v>
      </c>
      <c r="K1096" s="2">
        <f t="shared" si="166"/>
        <v>84.375</v>
      </c>
      <c r="L1096" s="2">
        <f t="shared" si="167"/>
        <v>76.224999999999994</v>
      </c>
      <c r="M1096" s="2">
        <f t="shared" si="168"/>
        <v>0.90340740740740733</v>
      </c>
      <c r="N1096">
        <f t="shared" si="169"/>
        <v>2.0818813781244661</v>
      </c>
    </row>
    <row r="1097" spans="1:14" x14ac:dyDescent="0.3">
      <c r="A1097" s="1">
        <v>40287</v>
      </c>
      <c r="B1097">
        <v>86.35</v>
      </c>
      <c r="D1097">
        <f t="shared" si="170"/>
        <v>1</v>
      </c>
      <c r="E1097" s="1">
        <f t="shared" si="171"/>
        <v>40280</v>
      </c>
      <c r="F1097" s="1">
        <f t="shared" si="172"/>
        <v>40279</v>
      </c>
      <c r="G1097" s="1">
        <f t="shared" si="173"/>
        <v>40278</v>
      </c>
      <c r="H1097" s="1">
        <f t="shared" si="174"/>
        <v>40277</v>
      </c>
      <c r="I1097" s="2">
        <f t="shared" ref="I1097:I1160" si="175">IF(SUMIFS($B$2:$B$3569,$A$2:$A$3569,"="&amp;E1097)=0,IF(SUMIFS($B$2:$B$3569,$A$2:$A$3569,"="&amp;F1097)=0,IF(SUMIFS($B$2:$B$3569,$A$2:$A$3569,"="&amp;G1097)=0,SUMIFS($B$2:$B$3569,$A$2:$A$3569,"="&amp;H1097),SUMIFS($B$2:$B$3569,$A$2:$A$3569,"="&amp;G1097)),SUMIFS($B$2:$B$3569,$A$2:$A$3569,"="&amp;F1097)),SUMIFS($B$2:$B$3569,$A$2:$A$3569,"="&amp;E1097))</f>
        <v>83.974999999999994</v>
      </c>
      <c r="K1097" s="2">
        <f t="shared" ref="K1097:K1160" si="176">SUMIFS($J$2:$J$3569,$A$2:$A$3569,"&gt;"&amp;E1097,$A$2:$A$3569,"&lt;="&amp;A1097)</f>
        <v>0</v>
      </c>
      <c r="L1097" s="2">
        <f t="shared" ref="L1097:L1160" si="177">IF(K1097&lt;&gt;0,LOOKUP(K1097,C1091:C1097,B1091:B1097),0)</f>
        <v>0</v>
      </c>
      <c r="M1097" s="2">
        <f t="shared" ref="M1097:M1160" si="178">IF(K1097&lt;&gt;0,L1097/K1097,1)</f>
        <v>1</v>
      </c>
      <c r="N1097">
        <f t="shared" ref="N1097:N1160" si="179">LN(B1097*M1097/I1097)*100</f>
        <v>2.7889669094331158</v>
      </c>
    </row>
    <row r="1098" spans="1:14" x14ac:dyDescent="0.3">
      <c r="A1098" s="1">
        <v>40288</v>
      </c>
      <c r="B1098">
        <v>85.5</v>
      </c>
      <c r="D1098">
        <f t="shared" si="170"/>
        <v>2</v>
      </c>
      <c r="E1098" s="1">
        <f t="shared" si="171"/>
        <v>40281</v>
      </c>
      <c r="F1098" s="1">
        <f t="shared" si="172"/>
        <v>40280</v>
      </c>
      <c r="G1098" s="1">
        <f t="shared" si="173"/>
        <v>40279</v>
      </c>
      <c r="H1098" s="1">
        <f t="shared" si="174"/>
        <v>40278</v>
      </c>
      <c r="I1098" s="2">
        <f t="shared" si="175"/>
        <v>85.474999999999994</v>
      </c>
      <c r="K1098" s="2">
        <f t="shared" si="176"/>
        <v>0</v>
      </c>
      <c r="L1098" s="2">
        <f t="shared" si="177"/>
        <v>0</v>
      </c>
      <c r="M1098" s="2">
        <f t="shared" si="178"/>
        <v>1</v>
      </c>
      <c r="N1098">
        <f t="shared" si="179"/>
        <v>2.9244041734961135E-2</v>
      </c>
    </row>
    <row r="1099" spans="1:14" x14ac:dyDescent="0.3">
      <c r="A1099" s="1">
        <v>40289</v>
      </c>
      <c r="B1099">
        <v>87.075000000000003</v>
      </c>
      <c r="D1099">
        <f t="shared" si="170"/>
        <v>3</v>
      </c>
      <c r="E1099" s="1">
        <f t="shared" si="171"/>
        <v>40282</v>
      </c>
      <c r="F1099" s="1">
        <f t="shared" si="172"/>
        <v>40281</v>
      </c>
      <c r="G1099" s="1">
        <f t="shared" si="173"/>
        <v>40280</v>
      </c>
      <c r="H1099" s="1">
        <f t="shared" si="174"/>
        <v>40279</v>
      </c>
      <c r="I1099" s="2">
        <f t="shared" si="175"/>
        <v>84.95</v>
      </c>
      <c r="K1099" s="2">
        <f t="shared" si="176"/>
        <v>0</v>
      </c>
      <c r="L1099" s="2">
        <f t="shared" si="177"/>
        <v>0</v>
      </c>
      <c r="M1099" s="2">
        <f t="shared" si="178"/>
        <v>1</v>
      </c>
      <c r="N1099">
        <f t="shared" si="179"/>
        <v>2.4706968134123901</v>
      </c>
    </row>
    <row r="1100" spans="1:14" x14ac:dyDescent="0.3">
      <c r="A1100" s="1">
        <v>40290</v>
      </c>
      <c r="B1100">
        <v>86.95</v>
      </c>
      <c r="D1100">
        <f t="shared" si="170"/>
        <v>4</v>
      </c>
      <c r="E1100" s="1">
        <f t="shared" si="171"/>
        <v>40283</v>
      </c>
      <c r="F1100" s="1">
        <f t="shared" si="172"/>
        <v>40282</v>
      </c>
      <c r="G1100" s="1">
        <f t="shared" si="173"/>
        <v>40281</v>
      </c>
      <c r="H1100" s="1">
        <f t="shared" si="174"/>
        <v>40280</v>
      </c>
      <c r="I1100" s="2">
        <f t="shared" si="175"/>
        <v>86.075000000000003</v>
      </c>
      <c r="K1100" s="2">
        <f t="shared" si="176"/>
        <v>0</v>
      </c>
      <c r="L1100" s="2">
        <f t="shared" si="177"/>
        <v>0</v>
      </c>
      <c r="M1100" s="2">
        <f t="shared" si="178"/>
        <v>1</v>
      </c>
      <c r="N1100">
        <f t="shared" si="179"/>
        <v>1.0114231575704542</v>
      </c>
    </row>
    <row r="1101" spans="1:14" x14ac:dyDescent="0.3">
      <c r="A1101" s="1">
        <v>40291</v>
      </c>
      <c r="B1101">
        <v>85.174999999999997</v>
      </c>
      <c r="D1101">
        <f t="shared" si="170"/>
        <v>5</v>
      </c>
      <c r="E1101" s="1">
        <f t="shared" si="171"/>
        <v>40284</v>
      </c>
      <c r="F1101" s="1">
        <f t="shared" si="172"/>
        <v>40283</v>
      </c>
      <c r="G1101" s="1">
        <f t="shared" si="173"/>
        <v>40282</v>
      </c>
      <c r="H1101" s="1">
        <f t="shared" si="174"/>
        <v>40281</v>
      </c>
      <c r="I1101" s="2">
        <f t="shared" si="175"/>
        <v>86.15</v>
      </c>
      <c r="K1101" s="2">
        <f t="shared" si="176"/>
        <v>0</v>
      </c>
      <c r="L1101" s="2">
        <f t="shared" si="177"/>
        <v>0</v>
      </c>
      <c r="M1101" s="2">
        <f t="shared" si="178"/>
        <v>1</v>
      </c>
      <c r="N1101">
        <f t="shared" si="179"/>
        <v>-1.138199942690852</v>
      </c>
    </row>
    <row r="1102" spans="1:14" x14ac:dyDescent="0.3">
      <c r="A1102" s="1">
        <v>40294</v>
      </c>
      <c r="B1102">
        <v>84.275000000000006</v>
      </c>
      <c r="D1102">
        <f t="shared" si="170"/>
        <v>1</v>
      </c>
      <c r="E1102" s="1">
        <f t="shared" si="171"/>
        <v>40287</v>
      </c>
      <c r="F1102" s="1">
        <f t="shared" si="172"/>
        <v>40286</v>
      </c>
      <c r="G1102" s="1">
        <f t="shared" si="173"/>
        <v>40285</v>
      </c>
      <c r="H1102" s="1">
        <f t="shared" si="174"/>
        <v>40284</v>
      </c>
      <c r="I1102" s="2">
        <f t="shared" si="175"/>
        <v>86.35</v>
      </c>
      <c r="K1102" s="2">
        <f t="shared" si="176"/>
        <v>0</v>
      </c>
      <c r="L1102" s="2">
        <f t="shared" si="177"/>
        <v>0</v>
      </c>
      <c r="M1102" s="2">
        <f t="shared" si="178"/>
        <v>1</v>
      </c>
      <c r="N1102">
        <f t="shared" si="179"/>
        <v>-2.4323543472563003</v>
      </c>
    </row>
    <row r="1103" spans="1:14" x14ac:dyDescent="0.3">
      <c r="A1103" s="1">
        <v>40295</v>
      </c>
      <c r="B1103">
        <v>84.95</v>
      </c>
      <c r="D1103">
        <f t="shared" si="170"/>
        <v>2</v>
      </c>
      <c r="E1103" s="1">
        <f t="shared" si="171"/>
        <v>40288</v>
      </c>
      <c r="F1103" s="1">
        <f t="shared" si="172"/>
        <v>40287</v>
      </c>
      <c r="G1103" s="1">
        <f t="shared" si="173"/>
        <v>40286</v>
      </c>
      <c r="H1103" s="1">
        <f t="shared" si="174"/>
        <v>40285</v>
      </c>
      <c r="I1103" s="2">
        <f t="shared" si="175"/>
        <v>85.5</v>
      </c>
      <c r="K1103" s="2">
        <f t="shared" si="176"/>
        <v>0</v>
      </c>
      <c r="L1103" s="2">
        <f t="shared" si="177"/>
        <v>0</v>
      </c>
      <c r="M1103" s="2">
        <f t="shared" si="178"/>
        <v>1</v>
      </c>
      <c r="N1103">
        <f t="shared" si="179"/>
        <v>-0.64535278247734862</v>
      </c>
    </row>
    <row r="1104" spans="1:14" x14ac:dyDescent="0.3">
      <c r="A1104" s="1">
        <v>40296</v>
      </c>
      <c r="B1104">
        <v>84.6</v>
      </c>
      <c r="D1104">
        <f t="shared" si="170"/>
        <v>3</v>
      </c>
      <c r="E1104" s="1">
        <f t="shared" si="171"/>
        <v>40289</v>
      </c>
      <c r="F1104" s="1">
        <f t="shared" si="172"/>
        <v>40288</v>
      </c>
      <c r="G1104" s="1">
        <f t="shared" si="173"/>
        <v>40287</v>
      </c>
      <c r="H1104" s="1">
        <f t="shared" si="174"/>
        <v>40286</v>
      </c>
      <c r="I1104" s="2">
        <f t="shared" si="175"/>
        <v>87.075000000000003</v>
      </c>
      <c r="K1104" s="2">
        <f t="shared" si="176"/>
        <v>0</v>
      </c>
      <c r="L1104" s="2">
        <f t="shared" si="177"/>
        <v>0</v>
      </c>
      <c r="M1104" s="2">
        <f t="shared" si="178"/>
        <v>1</v>
      </c>
      <c r="N1104">
        <f t="shared" si="179"/>
        <v>-2.8835549639887379</v>
      </c>
    </row>
    <row r="1105" spans="1:14" x14ac:dyDescent="0.3">
      <c r="A1105" s="1">
        <v>40297</v>
      </c>
      <c r="B1105">
        <v>83.825000000000003</v>
      </c>
      <c r="D1105">
        <f t="shared" si="170"/>
        <v>4</v>
      </c>
      <c r="E1105" s="1">
        <f t="shared" si="171"/>
        <v>40290</v>
      </c>
      <c r="F1105" s="1">
        <f t="shared" si="172"/>
        <v>40289</v>
      </c>
      <c r="G1105" s="1">
        <f t="shared" si="173"/>
        <v>40288</v>
      </c>
      <c r="H1105" s="1">
        <f t="shared" si="174"/>
        <v>40287</v>
      </c>
      <c r="I1105" s="2">
        <f t="shared" si="175"/>
        <v>86.95</v>
      </c>
      <c r="K1105" s="2">
        <f t="shared" si="176"/>
        <v>0</v>
      </c>
      <c r="L1105" s="2">
        <f t="shared" si="177"/>
        <v>0</v>
      </c>
      <c r="M1105" s="2">
        <f t="shared" si="178"/>
        <v>1</v>
      </c>
      <c r="N1105">
        <f t="shared" si="179"/>
        <v>-3.6601948447999852</v>
      </c>
    </row>
    <row r="1106" spans="1:14" x14ac:dyDescent="0.3">
      <c r="A1106" s="1">
        <v>40298</v>
      </c>
      <c r="B1106">
        <v>86.325000000000003</v>
      </c>
      <c r="D1106">
        <f t="shared" si="170"/>
        <v>5</v>
      </c>
      <c r="E1106" s="1">
        <f t="shared" si="171"/>
        <v>40291</v>
      </c>
      <c r="F1106" s="1">
        <f t="shared" si="172"/>
        <v>40290</v>
      </c>
      <c r="G1106" s="1">
        <f t="shared" si="173"/>
        <v>40289</v>
      </c>
      <c r="H1106" s="1">
        <f t="shared" si="174"/>
        <v>40288</v>
      </c>
      <c r="I1106" s="2">
        <f t="shared" si="175"/>
        <v>85.174999999999997</v>
      </c>
      <c r="K1106" s="2">
        <f t="shared" si="176"/>
        <v>0</v>
      </c>
      <c r="L1106" s="2">
        <f t="shared" si="177"/>
        <v>0</v>
      </c>
      <c r="M1106" s="2">
        <f t="shared" si="178"/>
        <v>1</v>
      </c>
      <c r="N1106">
        <f t="shared" si="179"/>
        <v>1.3411279729025922</v>
      </c>
    </row>
    <row r="1107" spans="1:14" x14ac:dyDescent="0.3">
      <c r="A1107" s="1">
        <v>40301</v>
      </c>
      <c r="B1107">
        <v>86.924999999999997</v>
      </c>
      <c r="D1107">
        <f t="shared" si="170"/>
        <v>1</v>
      </c>
      <c r="E1107" s="1">
        <f t="shared" si="171"/>
        <v>40294</v>
      </c>
      <c r="F1107" s="1">
        <f t="shared" si="172"/>
        <v>40293</v>
      </c>
      <c r="G1107" s="1">
        <f t="shared" si="173"/>
        <v>40292</v>
      </c>
      <c r="H1107" s="1">
        <f t="shared" si="174"/>
        <v>40291</v>
      </c>
      <c r="I1107" s="2">
        <f t="shared" si="175"/>
        <v>84.275000000000006</v>
      </c>
      <c r="K1107" s="2">
        <f t="shared" si="176"/>
        <v>0</v>
      </c>
      <c r="L1107" s="2">
        <f t="shared" si="177"/>
        <v>0</v>
      </c>
      <c r="M1107" s="2">
        <f t="shared" si="178"/>
        <v>1</v>
      </c>
      <c r="N1107">
        <f t="shared" si="179"/>
        <v>3.0960416773800512</v>
      </c>
    </row>
    <row r="1108" spans="1:14" x14ac:dyDescent="0.3">
      <c r="A1108" s="1">
        <v>40302</v>
      </c>
      <c r="B1108">
        <v>86.75</v>
      </c>
      <c r="D1108">
        <f t="shared" si="170"/>
        <v>2</v>
      </c>
      <c r="E1108" s="1">
        <f t="shared" si="171"/>
        <v>40295</v>
      </c>
      <c r="F1108" s="1">
        <f t="shared" si="172"/>
        <v>40294</v>
      </c>
      <c r="G1108" s="1">
        <f t="shared" si="173"/>
        <v>40293</v>
      </c>
      <c r="H1108" s="1">
        <f t="shared" si="174"/>
        <v>40292</v>
      </c>
      <c r="I1108" s="2">
        <f t="shared" si="175"/>
        <v>84.95</v>
      </c>
      <c r="K1108" s="2">
        <f t="shared" si="176"/>
        <v>0</v>
      </c>
      <c r="L1108" s="2">
        <f t="shared" si="177"/>
        <v>0</v>
      </c>
      <c r="M1108" s="2">
        <f t="shared" si="178"/>
        <v>1</v>
      </c>
      <c r="N1108">
        <f t="shared" si="179"/>
        <v>2.0967570709027523</v>
      </c>
    </row>
    <row r="1109" spans="1:14" x14ac:dyDescent="0.3">
      <c r="A1109" s="1">
        <v>40303</v>
      </c>
      <c r="B1109">
        <v>84.474999999999994</v>
      </c>
      <c r="D1109">
        <f t="shared" si="170"/>
        <v>3</v>
      </c>
      <c r="E1109" s="1">
        <f t="shared" si="171"/>
        <v>40296</v>
      </c>
      <c r="F1109" s="1">
        <f t="shared" si="172"/>
        <v>40295</v>
      </c>
      <c r="G1109" s="1">
        <f t="shared" si="173"/>
        <v>40294</v>
      </c>
      <c r="H1109" s="1">
        <f t="shared" si="174"/>
        <v>40293</v>
      </c>
      <c r="I1109" s="2">
        <f t="shared" si="175"/>
        <v>84.6</v>
      </c>
      <c r="K1109" s="2">
        <f t="shared" si="176"/>
        <v>0</v>
      </c>
      <c r="L1109" s="2">
        <f t="shared" si="177"/>
        <v>0</v>
      </c>
      <c r="M1109" s="2">
        <f t="shared" si="178"/>
        <v>1</v>
      </c>
      <c r="N1109">
        <f t="shared" si="179"/>
        <v>-0.14786340118239674</v>
      </c>
    </row>
    <row r="1110" spans="1:14" x14ac:dyDescent="0.3">
      <c r="A1110" s="1">
        <v>40304</v>
      </c>
      <c r="B1110">
        <v>84.1</v>
      </c>
      <c r="D1110">
        <f t="shared" si="170"/>
        <v>4</v>
      </c>
      <c r="E1110" s="1">
        <f t="shared" si="171"/>
        <v>40297</v>
      </c>
      <c r="F1110" s="1">
        <f t="shared" si="172"/>
        <v>40296</v>
      </c>
      <c r="G1110" s="1">
        <f t="shared" si="173"/>
        <v>40295</v>
      </c>
      <c r="H1110" s="1">
        <f t="shared" si="174"/>
        <v>40294</v>
      </c>
      <c r="I1110" s="2">
        <f t="shared" si="175"/>
        <v>83.825000000000003</v>
      </c>
      <c r="K1110" s="2">
        <f t="shared" si="176"/>
        <v>0</v>
      </c>
      <c r="L1110" s="2">
        <f t="shared" si="177"/>
        <v>0</v>
      </c>
      <c r="M1110" s="2">
        <f t="shared" si="178"/>
        <v>1</v>
      </c>
      <c r="N1110">
        <f t="shared" si="179"/>
        <v>0.32752746266101385</v>
      </c>
    </row>
    <row r="1111" spans="1:14" x14ac:dyDescent="0.3">
      <c r="A1111" s="1">
        <v>40305</v>
      </c>
      <c r="B1111">
        <v>85.525000000000006</v>
      </c>
      <c r="D1111">
        <f t="shared" si="170"/>
        <v>5</v>
      </c>
      <c r="E1111" s="1">
        <f t="shared" si="171"/>
        <v>40298</v>
      </c>
      <c r="F1111" s="1">
        <f t="shared" si="172"/>
        <v>40297</v>
      </c>
      <c r="G1111" s="1">
        <f t="shared" si="173"/>
        <v>40296</v>
      </c>
      <c r="H1111" s="1">
        <f t="shared" si="174"/>
        <v>40295</v>
      </c>
      <c r="I1111" s="2">
        <f t="shared" si="175"/>
        <v>86.325000000000003</v>
      </c>
      <c r="K1111" s="2">
        <f t="shared" si="176"/>
        <v>0</v>
      </c>
      <c r="L1111" s="2">
        <f t="shared" si="177"/>
        <v>0</v>
      </c>
      <c r="M1111" s="2">
        <f t="shared" si="178"/>
        <v>1</v>
      </c>
      <c r="N1111">
        <f t="shared" si="179"/>
        <v>-0.93105124123876393</v>
      </c>
    </row>
    <row r="1112" spans="1:14" x14ac:dyDescent="0.3">
      <c r="A1112" s="1">
        <v>40308</v>
      </c>
      <c r="B1112">
        <v>85.85</v>
      </c>
      <c r="D1112">
        <f t="shared" si="170"/>
        <v>1</v>
      </c>
      <c r="E1112" s="1">
        <f t="shared" si="171"/>
        <v>40301</v>
      </c>
      <c r="F1112" s="1">
        <f t="shared" si="172"/>
        <v>40300</v>
      </c>
      <c r="G1112" s="1">
        <f t="shared" si="173"/>
        <v>40299</v>
      </c>
      <c r="H1112" s="1">
        <f t="shared" si="174"/>
        <v>40298</v>
      </c>
      <c r="I1112" s="2">
        <f t="shared" si="175"/>
        <v>86.924999999999997</v>
      </c>
      <c r="K1112" s="2">
        <f t="shared" si="176"/>
        <v>0</v>
      </c>
      <c r="L1112" s="2">
        <f t="shared" si="177"/>
        <v>0</v>
      </c>
      <c r="M1112" s="2">
        <f t="shared" si="178"/>
        <v>1</v>
      </c>
      <c r="N1112">
        <f t="shared" si="179"/>
        <v>-1.2444090550440561</v>
      </c>
    </row>
    <row r="1113" spans="1:14" x14ac:dyDescent="0.3">
      <c r="A1113" s="1">
        <v>40309</v>
      </c>
      <c r="B1113">
        <v>85.325000000000003</v>
      </c>
      <c r="D1113">
        <f t="shared" si="170"/>
        <v>2</v>
      </c>
      <c r="E1113" s="1">
        <f t="shared" si="171"/>
        <v>40302</v>
      </c>
      <c r="F1113" s="1">
        <f t="shared" si="172"/>
        <v>40301</v>
      </c>
      <c r="G1113" s="1">
        <f t="shared" si="173"/>
        <v>40300</v>
      </c>
      <c r="H1113" s="1">
        <f t="shared" si="174"/>
        <v>40299</v>
      </c>
      <c r="I1113" s="2">
        <f t="shared" si="175"/>
        <v>86.75</v>
      </c>
      <c r="K1113" s="2">
        <f t="shared" si="176"/>
        <v>0</v>
      </c>
      <c r="L1113" s="2">
        <f t="shared" si="177"/>
        <v>0</v>
      </c>
      <c r="M1113" s="2">
        <f t="shared" si="178"/>
        <v>1</v>
      </c>
      <c r="N1113">
        <f t="shared" si="179"/>
        <v>-1.656292403419779</v>
      </c>
    </row>
    <row r="1114" spans="1:14" x14ac:dyDescent="0.3">
      <c r="A1114" s="1">
        <v>40310</v>
      </c>
      <c r="B1114">
        <v>85.65</v>
      </c>
      <c r="D1114">
        <f t="shared" si="170"/>
        <v>3</v>
      </c>
      <c r="E1114" s="1">
        <f t="shared" si="171"/>
        <v>40303</v>
      </c>
      <c r="F1114" s="1">
        <f t="shared" si="172"/>
        <v>40302</v>
      </c>
      <c r="G1114" s="1">
        <f t="shared" si="173"/>
        <v>40301</v>
      </c>
      <c r="H1114" s="1">
        <f t="shared" si="174"/>
        <v>40300</v>
      </c>
      <c r="I1114" s="2">
        <f t="shared" si="175"/>
        <v>84.474999999999994</v>
      </c>
      <c r="K1114" s="2">
        <f t="shared" si="176"/>
        <v>0</v>
      </c>
      <c r="L1114" s="2">
        <f t="shared" si="177"/>
        <v>0</v>
      </c>
      <c r="M1114" s="2">
        <f t="shared" si="178"/>
        <v>1</v>
      </c>
      <c r="N1114">
        <f t="shared" si="179"/>
        <v>1.3813592169775351</v>
      </c>
    </row>
    <row r="1115" spans="1:14" x14ac:dyDescent="0.3">
      <c r="A1115" s="1">
        <v>40311</v>
      </c>
      <c r="B1115">
        <v>84.6</v>
      </c>
      <c r="D1115">
        <f t="shared" si="170"/>
        <v>4</v>
      </c>
      <c r="E1115" s="1">
        <f t="shared" si="171"/>
        <v>40304</v>
      </c>
      <c r="F1115" s="1">
        <f t="shared" si="172"/>
        <v>40303</v>
      </c>
      <c r="G1115" s="1">
        <f t="shared" si="173"/>
        <v>40302</v>
      </c>
      <c r="H1115" s="1">
        <f t="shared" si="174"/>
        <v>40301</v>
      </c>
      <c r="I1115" s="2">
        <f t="shared" si="175"/>
        <v>84.1</v>
      </c>
      <c r="K1115" s="2">
        <f t="shared" si="176"/>
        <v>0</v>
      </c>
      <c r="L1115" s="2">
        <f t="shared" si="177"/>
        <v>0</v>
      </c>
      <c r="M1115" s="2">
        <f t="shared" si="178"/>
        <v>1</v>
      </c>
      <c r="N1115">
        <f t="shared" si="179"/>
        <v>0.59276996332752063</v>
      </c>
    </row>
    <row r="1116" spans="1:14" x14ac:dyDescent="0.3">
      <c r="A1116" s="1">
        <v>40312</v>
      </c>
      <c r="B1116">
        <v>83.55</v>
      </c>
      <c r="D1116">
        <f t="shared" si="170"/>
        <v>5</v>
      </c>
      <c r="E1116" s="1">
        <f t="shared" si="171"/>
        <v>40305</v>
      </c>
      <c r="F1116" s="1">
        <f t="shared" si="172"/>
        <v>40304</v>
      </c>
      <c r="G1116" s="1">
        <f t="shared" si="173"/>
        <v>40303</v>
      </c>
      <c r="H1116" s="1">
        <f t="shared" si="174"/>
        <v>40302</v>
      </c>
      <c r="I1116" s="2">
        <f t="shared" si="175"/>
        <v>85.525000000000006</v>
      </c>
      <c r="K1116" s="2">
        <f t="shared" si="176"/>
        <v>0</v>
      </c>
      <c r="L1116" s="2">
        <f t="shared" si="177"/>
        <v>0</v>
      </c>
      <c r="M1116" s="2">
        <f t="shared" si="178"/>
        <v>1</v>
      </c>
      <c r="N1116">
        <f t="shared" si="179"/>
        <v>-2.3363475822265718</v>
      </c>
    </row>
    <row r="1117" spans="1:14" x14ac:dyDescent="0.3">
      <c r="A1117" s="1">
        <v>40315</v>
      </c>
      <c r="B1117">
        <v>81.5</v>
      </c>
      <c r="D1117">
        <f t="shared" si="170"/>
        <v>1</v>
      </c>
      <c r="E1117" s="1">
        <f t="shared" si="171"/>
        <v>40308</v>
      </c>
      <c r="F1117" s="1">
        <f t="shared" si="172"/>
        <v>40307</v>
      </c>
      <c r="G1117" s="1">
        <f t="shared" si="173"/>
        <v>40306</v>
      </c>
      <c r="H1117" s="1">
        <f t="shared" si="174"/>
        <v>40305</v>
      </c>
      <c r="I1117" s="2">
        <f t="shared" si="175"/>
        <v>85.85</v>
      </c>
      <c r="K1117" s="2">
        <f t="shared" si="176"/>
        <v>0</v>
      </c>
      <c r="L1117" s="2">
        <f t="shared" si="177"/>
        <v>0</v>
      </c>
      <c r="M1117" s="2">
        <f t="shared" si="178"/>
        <v>1</v>
      </c>
      <c r="N1117">
        <f t="shared" si="179"/>
        <v>-5.199856709666741</v>
      </c>
    </row>
    <row r="1118" spans="1:14" x14ac:dyDescent="0.3">
      <c r="A1118" s="1">
        <v>40316</v>
      </c>
      <c r="B1118">
        <v>81.3</v>
      </c>
      <c r="D1118">
        <f t="shared" si="170"/>
        <v>2</v>
      </c>
      <c r="E1118" s="1">
        <f t="shared" si="171"/>
        <v>40309</v>
      </c>
      <c r="F1118" s="1">
        <f t="shared" si="172"/>
        <v>40308</v>
      </c>
      <c r="G1118" s="1">
        <f t="shared" si="173"/>
        <v>40307</v>
      </c>
      <c r="H1118" s="1">
        <f t="shared" si="174"/>
        <v>40306</v>
      </c>
      <c r="I1118" s="2">
        <f t="shared" si="175"/>
        <v>85.325000000000003</v>
      </c>
      <c r="K1118" s="2">
        <f t="shared" si="176"/>
        <v>0</v>
      </c>
      <c r="L1118" s="2">
        <f t="shared" si="177"/>
        <v>0</v>
      </c>
      <c r="M1118" s="2">
        <f t="shared" si="178"/>
        <v>1</v>
      </c>
      <c r="N1118">
        <f t="shared" si="179"/>
        <v>-4.8321478239005931</v>
      </c>
    </row>
    <row r="1119" spans="1:14" x14ac:dyDescent="0.3">
      <c r="A1119" s="1">
        <v>40317</v>
      </c>
      <c r="B1119">
        <v>82.025000000000006</v>
      </c>
      <c r="D1119">
        <f t="shared" si="170"/>
        <v>3</v>
      </c>
      <c r="E1119" s="1">
        <f t="shared" si="171"/>
        <v>40310</v>
      </c>
      <c r="F1119" s="1">
        <f t="shared" si="172"/>
        <v>40309</v>
      </c>
      <c r="G1119" s="1">
        <f t="shared" si="173"/>
        <v>40308</v>
      </c>
      <c r="H1119" s="1">
        <f t="shared" si="174"/>
        <v>40307</v>
      </c>
      <c r="I1119" s="2">
        <f t="shared" si="175"/>
        <v>85.65</v>
      </c>
      <c r="K1119" s="2">
        <f t="shared" si="176"/>
        <v>0</v>
      </c>
      <c r="L1119" s="2">
        <f t="shared" si="177"/>
        <v>0</v>
      </c>
      <c r="M1119" s="2">
        <f t="shared" si="178"/>
        <v>1</v>
      </c>
      <c r="N1119">
        <f t="shared" si="179"/>
        <v>-4.3245145922963584</v>
      </c>
    </row>
    <row r="1120" spans="1:14" x14ac:dyDescent="0.3">
      <c r="A1120" s="1">
        <v>40318</v>
      </c>
      <c r="B1120">
        <v>80.25</v>
      </c>
      <c r="D1120">
        <f t="shared" si="170"/>
        <v>4</v>
      </c>
      <c r="E1120" s="1">
        <f t="shared" si="171"/>
        <v>40311</v>
      </c>
      <c r="F1120" s="1">
        <f t="shared" si="172"/>
        <v>40310</v>
      </c>
      <c r="G1120" s="1">
        <f t="shared" si="173"/>
        <v>40309</v>
      </c>
      <c r="H1120" s="1">
        <f t="shared" si="174"/>
        <v>40308</v>
      </c>
      <c r="I1120" s="2">
        <f t="shared" si="175"/>
        <v>84.6</v>
      </c>
      <c r="K1120" s="2">
        <f t="shared" si="176"/>
        <v>0</v>
      </c>
      <c r="L1120" s="2">
        <f t="shared" si="177"/>
        <v>0</v>
      </c>
      <c r="M1120" s="2">
        <f t="shared" si="178"/>
        <v>1</v>
      </c>
      <c r="N1120">
        <f t="shared" si="179"/>
        <v>-5.2787504602052282</v>
      </c>
    </row>
    <row r="1121" spans="1:14" x14ac:dyDescent="0.3">
      <c r="A1121" s="1">
        <v>40319</v>
      </c>
      <c r="B1121">
        <v>81.45</v>
      </c>
      <c r="D1121">
        <f t="shared" si="170"/>
        <v>5</v>
      </c>
      <c r="E1121" s="1">
        <f t="shared" si="171"/>
        <v>40312</v>
      </c>
      <c r="F1121" s="1">
        <f t="shared" si="172"/>
        <v>40311</v>
      </c>
      <c r="G1121" s="1">
        <f t="shared" si="173"/>
        <v>40310</v>
      </c>
      <c r="H1121" s="1">
        <f t="shared" si="174"/>
        <v>40309</v>
      </c>
      <c r="I1121" s="2">
        <f t="shared" si="175"/>
        <v>83.55</v>
      </c>
      <c r="K1121" s="2">
        <f t="shared" si="176"/>
        <v>0</v>
      </c>
      <c r="L1121" s="2">
        <f t="shared" si="177"/>
        <v>0</v>
      </c>
      <c r="M1121" s="2">
        <f t="shared" si="178"/>
        <v>1</v>
      </c>
      <c r="N1121">
        <f t="shared" si="179"/>
        <v>-2.5455919993348473</v>
      </c>
    </row>
    <row r="1122" spans="1:14" x14ac:dyDescent="0.3">
      <c r="A1122" s="1">
        <v>40322</v>
      </c>
      <c r="B1122">
        <v>81.875</v>
      </c>
      <c r="D1122">
        <f t="shared" si="170"/>
        <v>1</v>
      </c>
      <c r="E1122" s="1">
        <f t="shared" si="171"/>
        <v>40315</v>
      </c>
      <c r="F1122" s="1">
        <f t="shared" si="172"/>
        <v>40314</v>
      </c>
      <c r="G1122" s="1">
        <f t="shared" si="173"/>
        <v>40313</v>
      </c>
      <c r="H1122" s="1">
        <f t="shared" si="174"/>
        <v>40312</v>
      </c>
      <c r="I1122" s="2">
        <f t="shared" si="175"/>
        <v>81.5</v>
      </c>
      <c r="K1122" s="2">
        <f t="shared" si="176"/>
        <v>0</v>
      </c>
      <c r="L1122" s="2">
        <f t="shared" si="177"/>
        <v>0</v>
      </c>
      <c r="M1122" s="2">
        <f t="shared" si="178"/>
        <v>1</v>
      </c>
      <c r="N1122">
        <f t="shared" si="179"/>
        <v>0.45906737085990501</v>
      </c>
    </row>
    <row r="1123" spans="1:14" x14ac:dyDescent="0.3">
      <c r="A1123" s="1">
        <v>40323</v>
      </c>
      <c r="B1123">
        <v>81.150000000000006</v>
      </c>
      <c r="D1123">
        <f t="shared" si="170"/>
        <v>2</v>
      </c>
      <c r="E1123" s="1">
        <f t="shared" si="171"/>
        <v>40316</v>
      </c>
      <c r="F1123" s="1">
        <f t="shared" si="172"/>
        <v>40315</v>
      </c>
      <c r="G1123" s="1">
        <f t="shared" si="173"/>
        <v>40314</v>
      </c>
      <c r="H1123" s="1">
        <f t="shared" si="174"/>
        <v>40313</v>
      </c>
      <c r="I1123" s="2">
        <f t="shared" si="175"/>
        <v>81.3</v>
      </c>
      <c r="K1123" s="2">
        <f t="shared" si="176"/>
        <v>0</v>
      </c>
      <c r="L1123" s="2">
        <f t="shared" si="177"/>
        <v>0</v>
      </c>
      <c r="M1123" s="2">
        <f t="shared" si="178"/>
        <v>1</v>
      </c>
      <c r="N1123">
        <f t="shared" si="179"/>
        <v>-0.18467225931645517</v>
      </c>
    </row>
    <row r="1124" spans="1:14" x14ac:dyDescent="0.3">
      <c r="A1124" s="1">
        <v>40324</v>
      </c>
      <c r="B1124">
        <v>81.650000000000006</v>
      </c>
      <c r="D1124">
        <f t="shared" si="170"/>
        <v>3</v>
      </c>
      <c r="E1124" s="1">
        <f t="shared" si="171"/>
        <v>40317</v>
      </c>
      <c r="F1124" s="1">
        <f t="shared" si="172"/>
        <v>40316</v>
      </c>
      <c r="G1124" s="1">
        <f t="shared" si="173"/>
        <v>40315</v>
      </c>
      <c r="H1124" s="1">
        <f t="shared" si="174"/>
        <v>40314</v>
      </c>
      <c r="I1124" s="2">
        <f t="shared" si="175"/>
        <v>82.025000000000006</v>
      </c>
      <c r="K1124" s="2">
        <f t="shared" si="176"/>
        <v>0</v>
      </c>
      <c r="L1124" s="2">
        <f t="shared" si="177"/>
        <v>0</v>
      </c>
      <c r="M1124" s="2">
        <f t="shared" si="178"/>
        <v>1</v>
      </c>
      <c r="N1124">
        <f t="shared" si="179"/>
        <v>-0.45822594306911807</v>
      </c>
    </row>
    <row r="1125" spans="1:14" x14ac:dyDescent="0.3">
      <c r="A1125" s="1">
        <v>40325</v>
      </c>
      <c r="B1125">
        <v>81.174999999999997</v>
      </c>
      <c r="D1125">
        <f t="shared" si="170"/>
        <v>4</v>
      </c>
      <c r="E1125" s="1">
        <f t="shared" si="171"/>
        <v>40318</v>
      </c>
      <c r="F1125" s="1">
        <f t="shared" si="172"/>
        <v>40317</v>
      </c>
      <c r="G1125" s="1">
        <f t="shared" si="173"/>
        <v>40316</v>
      </c>
      <c r="H1125" s="1">
        <f t="shared" si="174"/>
        <v>40315</v>
      </c>
      <c r="I1125" s="2">
        <f t="shared" si="175"/>
        <v>80.25</v>
      </c>
      <c r="K1125" s="2">
        <f t="shared" si="176"/>
        <v>0</v>
      </c>
      <c r="L1125" s="2">
        <f t="shared" si="177"/>
        <v>0</v>
      </c>
      <c r="M1125" s="2">
        <f t="shared" si="178"/>
        <v>1</v>
      </c>
      <c r="N1125">
        <f t="shared" si="179"/>
        <v>1.1460555978784395</v>
      </c>
    </row>
    <row r="1126" spans="1:14" x14ac:dyDescent="0.3">
      <c r="A1126" s="1">
        <v>40326</v>
      </c>
      <c r="B1126">
        <v>81.849999999999994</v>
      </c>
      <c r="D1126">
        <f t="shared" si="170"/>
        <v>5</v>
      </c>
      <c r="E1126" s="1">
        <f t="shared" si="171"/>
        <v>40319</v>
      </c>
      <c r="F1126" s="1">
        <f t="shared" si="172"/>
        <v>40318</v>
      </c>
      <c r="G1126" s="1">
        <f t="shared" si="173"/>
        <v>40317</v>
      </c>
      <c r="H1126" s="1">
        <f t="shared" si="174"/>
        <v>40316</v>
      </c>
      <c r="I1126" s="2">
        <f t="shared" si="175"/>
        <v>81.45</v>
      </c>
      <c r="K1126" s="2">
        <f t="shared" si="176"/>
        <v>0</v>
      </c>
      <c r="L1126" s="2">
        <f t="shared" si="177"/>
        <v>0</v>
      </c>
      <c r="M1126" s="2">
        <f t="shared" si="178"/>
        <v>1</v>
      </c>
      <c r="N1126">
        <f t="shared" si="179"/>
        <v>0.48989687690897615</v>
      </c>
    </row>
    <row r="1127" spans="1:14" x14ac:dyDescent="0.3">
      <c r="A1127" s="1">
        <v>40330</v>
      </c>
      <c r="B1127">
        <v>81.400000000000006</v>
      </c>
      <c r="D1127">
        <f t="shared" si="170"/>
        <v>2</v>
      </c>
      <c r="E1127" s="1">
        <f t="shared" si="171"/>
        <v>40323</v>
      </c>
      <c r="F1127" s="1">
        <f t="shared" si="172"/>
        <v>40322</v>
      </c>
      <c r="G1127" s="1">
        <f t="shared" si="173"/>
        <v>40321</v>
      </c>
      <c r="H1127" s="1">
        <f t="shared" si="174"/>
        <v>40320</v>
      </c>
      <c r="I1127" s="2">
        <f t="shared" si="175"/>
        <v>81.150000000000006</v>
      </c>
      <c r="K1127" s="2">
        <f t="shared" si="176"/>
        <v>0</v>
      </c>
      <c r="L1127" s="2">
        <f t="shared" si="177"/>
        <v>0</v>
      </c>
      <c r="M1127" s="2">
        <f t="shared" si="178"/>
        <v>1</v>
      </c>
      <c r="N1127">
        <f t="shared" si="179"/>
        <v>0.30759790478942856</v>
      </c>
    </row>
    <row r="1128" spans="1:14" x14ac:dyDescent="0.3">
      <c r="A1128" s="1">
        <v>40331</v>
      </c>
      <c r="B1128">
        <v>81.325000000000003</v>
      </c>
      <c r="D1128">
        <f t="shared" si="170"/>
        <v>3</v>
      </c>
      <c r="E1128" s="1">
        <f t="shared" si="171"/>
        <v>40324</v>
      </c>
      <c r="F1128" s="1">
        <f t="shared" si="172"/>
        <v>40323</v>
      </c>
      <c r="G1128" s="1">
        <f t="shared" si="173"/>
        <v>40322</v>
      </c>
      <c r="H1128" s="1">
        <f t="shared" si="174"/>
        <v>40321</v>
      </c>
      <c r="I1128" s="2">
        <f t="shared" si="175"/>
        <v>81.650000000000006</v>
      </c>
      <c r="K1128" s="2">
        <f t="shared" si="176"/>
        <v>0</v>
      </c>
      <c r="L1128" s="2">
        <f t="shared" si="177"/>
        <v>0</v>
      </c>
      <c r="M1128" s="2">
        <f t="shared" si="178"/>
        <v>1</v>
      </c>
      <c r="N1128">
        <f t="shared" si="179"/>
        <v>-0.39883470570589996</v>
      </c>
    </row>
    <row r="1129" spans="1:14" x14ac:dyDescent="0.3">
      <c r="A1129" s="1">
        <v>40332</v>
      </c>
      <c r="B1129">
        <v>80.45</v>
      </c>
      <c r="D1129">
        <f t="shared" si="170"/>
        <v>4</v>
      </c>
      <c r="E1129" s="1">
        <f t="shared" si="171"/>
        <v>40325</v>
      </c>
      <c r="F1129" s="1">
        <f t="shared" si="172"/>
        <v>40324</v>
      </c>
      <c r="G1129" s="1">
        <f t="shared" si="173"/>
        <v>40323</v>
      </c>
      <c r="H1129" s="1">
        <f t="shared" si="174"/>
        <v>40322</v>
      </c>
      <c r="I1129" s="2">
        <f t="shared" si="175"/>
        <v>81.174999999999997</v>
      </c>
      <c r="K1129" s="2">
        <f t="shared" si="176"/>
        <v>0</v>
      </c>
      <c r="L1129" s="2">
        <f t="shared" si="177"/>
        <v>0</v>
      </c>
      <c r="M1129" s="2">
        <f t="shared" si="178"/>
        <v>1</v>
      </c>
      <c r="N1129">
        <f t="shared" si="179"/>
        <v>-0.89714445505174079</v>
      </c>
    </row>
    <row r="1130" spans="1:14" x14ac:dyDescent="0.3">
      <c r="A1130" s="1">
        <v>40333</v>
      </c>
      <c r="B1130">
        <v>79.05</v>
      </c>
      <c r="D1130">
        <f t="shared" si="170"/>
        <v>5</v>
      </c>
      <c r="E1130" s="1">
        <f t="shared" si="171"/>
        <v>40326</v>
      </c>
      <c r="F1130" s="1">
        <f t="shared" si="172"/>
        <v>40325</v>
      </c>
      <c r="G1130" s="1">
        <f t="shared" si="173"/>
        <v>40324</v>
      </c>
      <c r="H1130" s="1">
        <f t="shared" si="174"/>
        <v>40323</v>
      </c>
      <c r="I1130" s="2">
        <f t="shared" si="175"/>
        <v>81.849999999999994</v>
      </c>
      <c r="K1130" s="2">
        <f t="shared" si="176"/>
        <v>0</v>
      </c>
      <c r="L1130" s="2">
        <f t="shared" si="177"/>
        <v>0</v>
      </c>
      <c r="M1130" s="2">
        <f t="shared" si="178"/>
        <v>1</v>
      </c>
      <c r="N1130">
        <f t="shared" si="179"/>
        <v>-3.4807740161662855</v>
      </c>
    </row>
    <row r="1131" spans="1:14" x14ac:dyDescent="0.3">
      <c r="A1131" s="1">
        <v>40336</v>
      </c>
      <c r="B1131">
        <v>77.775000000000006</v>
      </c>
      <c r="D1131">
        <f t="shared" si="170"/>
        <v>1</v>
      </c>
      <c r="E1131" s="1">
        <f t="shared" si="171"/>
        <v>40329</v>
      </c>
      <c r="F1131" s="1">
        <f t="shared" si="172"/>
        <v>40328</v>
      </c>
      <c r="G1131" s="1">
        <f t="shared" si="173"/>
        <v>40327</v>
      </c>
      <c r="H1131" s="1">
        <f t="shared" si="174"/>
        <v>40326</v>
      </c>
      <c r="I1131" s="2">
        <f t="shared" si="175"/>
        <v>81.849999999999994</v>
      </c>
      <c r="K1131" s="2">
        <f t="shared" si="176"/>
        <v>0</v>
      </c>
      <c r="L1131" s="2">
        <f t="shared" si="177"/>
        <v>0</v>
      </c>
      <c r="M1131" s="2">
        <f t="shared" si="178"/>
        <v>1</v>
      </c>
      <c r="N1131">
        <f t="shared" si="179"/>
        <v>-5.1068261033443063</v>
      </c>
    </row>
    <row r="1132" spans="1:14" x14ac:dyDescent="0.3">
      <c r="A1132" s="1">
        <v>40337</v>
      </c>
      <c r="B1132">
        <v>77.625</v>
      </c>
      <c r="D1132">
        <f t="shared" si="170"/>
        <v>2</v>
      </c>
      <c r="E1132" s="1">
        <f t="shared" si="171"/>
        <v>40330</v>
      </c>
      <c r="F1132" s="1">
        <f t="shared" si="172"/>
        <v>40329</v>
      </c>
      <c r="G1132" s="1">
        <f t="shared" si="173"/>
        <v>40328</v>
      </c>
      <c r="H1132" s="1">
        <f t="shared" si="174"/>
        <v>40327</v>
      </c>
      <c r="I1132" s="2">
        <f t="shared" si="175"/>
        <v>81.400000000000006</v>
      </c>
      <c r="K1132" s="2">
        <f t="shared" si="176"/>
        <v>0</v>
      </c>
      <c r="L1132" s="2">
        <f t="shared" si="177"/>
        <v>0</v>
      </c>
      <c r="M1132" s="2">
        <f t="shared" si="178"/>
        <v>1</v>
      </c>
      <c r="N1132">
        <f t="shared" si="179"/>
        <v>-4.7485732754851799</v>
      </c>
    </row>
    <row r="1133" spans="1:14" x14ac:dyDescent="0.3">
      <c r="A1133" s="1">
        <v>40338</v>
      </c>
      <c r="B1133">
        <v>77.45</v>
      </c>
      <c r="C1133">
        <v>78.474999999999994</v>
      </c>
      <c r="D1133">
        <f t="shared" si="170"/>
        <v>3</v>
      </c>
      <c r="E1133" s="1">
        <f t="shared" si="171"/>
        <v>40331</v>
      </c>
      <c r="F1133" s="1">
        <f t="shared" si="172"/>
        <v>40330</v>
      </c>
      <c r="G1133" s="1">
        <f t="shared" si="173"/>
        <v>40329</v>
      </c>
      <c r="H1133" s="1">
        <f t="shared" si="174"/>
        <v>40328</v>
      </c>
      <c r="I1133" s="2">
        <f t="shared" si="175"/>
        <v>81.325000000000003</v>
      </c>
      <c r="K1133" s="2">
        <f t="shared" si="176"/>
        <v>0</v>
      </c>
      <c r="L1133" s="2">
        <f t="shared" si="177"/>
        <v>0</v>
      </c>
      <c r="M1133" s="2">
        <f t="shared" si="178"/>
        <v>1</v>
      </c>
      <c r="N1133">
        <f t="shared" si="179"/>
        <v>-4.8820905496537481</v>
      </c>
    </row>
    <row r="1134" spans="1:14" x14ac:dyDescent="0.3">
      <c r="A1134" s="1">
        <v>40339</v>
      </c>
      <c r="B1134">
        <v>77.7</v>
      </c>
      <c r="D1134">
        <f t="shared" si="170"/>
        <v>4</v>
      </c>
      <c r="E1134" s="1">
        <f t="shared" si="171"/>
        <v>40332</v>
      </c>
      <c r="F1134" s="1">
        <f t="shared" si="172"/>
        <v>40331</v>
      </c>
      <c r="G1134" s="1">
        <f t="shared" si="173"/>
        <v>40330</v>
      </c>
      <c r="H1134" s="1">
        <f t="shared" si="174"/>
        <v>40329</v>
      </c>
      <c r="I1134" s="2">
        <f t="shared" si="175"/>
        <v>80.45</v>
      </c>
      <c r="J1134">
        <v>78.474999999999994</v>
      </c>
      <c r="K1134" s="2">
        <f t="shared" si="176"/>
        <v>78.474999999999994</v>
      </c>
      <c r="L1134" s="2">
        <f t="shared" si="177"/>
        <v>77.45</v>
      </c>
      <c r="M1134" s="2">
        <f t="shared" si="178"/>
        <v>0.9869385154507806</v>
      </c>
      <c r="N1134">
        <f t="shared" si="179"/>
        <v>-4.7928151929929985</v>
      </c>
    </row>
    <row r="1135" spans="1:14" x14ac:dyDescent="0.3">
      <c r="A1135" s="1">
        <v>40340</v>
      </c>
      <c r="B1135">
        <v>78.55</v>
      </c>
      <c r="D1135">
        <f t="shared" si="170"/>
        <v>5</v>
      </c>
      <c r="E1135" s="1">
        <f t="shared" si="171"/>
        <v>40333</v>
      </c>
      <c r="F1135" s="1">
        <f t="shared" si="172"/>
        <v>40332</v>
      </c>
      <c r="G1135" s="1">
        <f t="shared" si="173"/>
        <v>40331</v>
      </c>
      <c r="H1135" s="1">
        <f t="shared" si="174"/>
        <v>40330</v>
      </c>
      <c r="I1135" s="2">
        <f t="shared" si="175"/>
        <v>79.05</v>
      </c>
      <c r="K1135" s="2">
        <f t="shared" si="176"/>
        <v>78.474999999999994</v>
      </c>
      <c r="L1135" s="2">
        <f t="shared" si="177"/>
        <v>77.45</v>
      </c>
      <c r="M1135" s="2">
        <f t="shared" si="178"/>
        <v>0.9869385154507806</v>
      </c>
      <c r="N1135">
        <f t="shared" si="179"/>
        <v>-1.9492734818990369</v>
      </c>
    </row>
    <row r="1136" spans="1:14" x14ac:dyDescent="0.3">
      <c r="A1136" s="1">
        <v>40343</v>
      </c>
      <c r="B1136">
        <v>80.05</v>
      </c>
      <c r="D1136">
        <f t="shared" si="170"/>
        <v>1</v>
      </c>
      <c r="E1136" s="1">
        <f t="shared" si="171"/>
        <v>40336</v>
      </c>
      <c r="F1136" s="1">
        <f t="shared" si="172"/>
        <v>40335</v>
      </c>
      <c r="G1136" s="1">
        <f t="shared" si="173"/>
        <v>40334</v>
      </c>
      <c r="H1136" s="1">
        <f t="shared" si="174"/>
        <v>40333</v>
      </c>
      <c r="I1136" s="2">
        <f t="shared" si="175"/>
        <v>77.775000000000006</v>
      </c>
      <c r="K1136" s="2">
        <f t="shared" si="176"/>
        <v>78.474999999999994</v>
      </c>
      <c r="L1136" s="2">
        <f t="shared" si="177"/>
        <v>77.45</v>
      </c>
      <c r="M1136" s="2">
        <f t="shared" si="178"/>
        <v>0.9869385154507806</v>
      </c>
      <c r="N1136">
        <f t="shared" si="179"/>
        <v>1.5683860793883366</v>
      </c>
    </row>
    <row r="1137" spans="1:14" x14ac:dyDescent="0.3">
      <c r="A1137" s="1">
        <v>40344</v>
      </c>
      <c r="B1137">
        <v>80.125</v>
      </c>
      <c r="D1137">
        <f t="shared" si="170"/>
        <v>2</v>
      </c>
      <c r="E1137" s="1">
        <f t="shared" si="171"/>
        <v>40337</v>
      </c>
      <c r="F1137" s="1">
        <f t="shared" si="172"/>
        <v>40336</v>
      </c>
      <c r="G1137" s="1">
        <f t="shared" si="173"/>
        <v>40335</v>
      </c>
      <c r="H1137" s="1">
        <f t="shared" si="174"/>
        <v>40334</v>
      </c>
      <c r="I1137" s="2">
        <f t="shared" si="175"/>
        <v>77.625</v>
      </c>
      <c r="K1137" s="2">
        <f t="shared" si="176"/>
        <v>78.474999999999994</v>
      </c>
      <c r="L1137" s="2">
        <f t="shared" si="177"/>
        <v>77.45</v>
      </c>
      <c r="M1137" s="2">
        <f t="shared" si="178"/>
        <v>0.9869385154507806</v>
      </c>
      <c r="N1137">
        <f t="shared" si="179"/>
        <v>1.8550839122051714</v>
      </c>
    </row>
    <row r="1138" spans="1:14" x14ac:dyDescent="0.3">
      <c r="A1138" s="1">
        <v>40345</v>
      </c>
      <c r="B1138">
        <v>80.900000000000006</v>
      </c>
      <c r="D1138">
        <f t="shared" si="170"/>
        <v>3</v>
      </c>
      <c r="E1138" s="1">
        <f t="shared" si="171"/>
        <v>40338</v>
      </c>
      <c r="F1138" s="1">
        <f t="shared" si="172"/>
        <v>40337</v>
      </c>
      <c r="G1138" s="1">
        <f t="shared" si="173"/>
        <v>40336</v>
      </c>
      <c r="H1138" s="1">
        <f t="shared" si="174"/>
        <v>40335</v>
      </c>
      <c r="I1138" s="2">
        <f t="shared" si="175"/>
        <v>77.45</v>
      </c>
      <c r="K1138" s="2">
        <f t="shared" si="176"/>
        <v>78.474999999999994</v>
      </c>
      <c r="L1138" s="2">
        <f t="shared" si="177"/>
        <v>77.45</v>
      </c>
      <c r="M1138" s="2">
        <f t="shared" si="178"/>
        <v>0.9869385154507806</v>
      </c>
      <c r="N1138">
        <f t="shared" si="179"/>
        <v>3.0433721336428783</v>
      </c>
    </row>
    <row r="1139" spans="1:14" x14ac:dyDescent="0.3">
      <c r="A1139" s="1">
        <v>40346</v>
      </c>
      <c r="B1139">
        <v>80.349999999999994</v>
      </c>
      <c r="D1139">
        <f t="shared" si="170"/>
        <v>4</v>
      </c>
      <c r="E1139" s="1">
        <f t="shared" si="171"/>
        <v>40339</v>
      </c>
      <c r="F1139" s="1">
        <f t="shared" si="172"/>
        <v>40338</v>
      </c>
      <c r="G1139" s="1">
        <f t="shared" si="173"/>
        <v>40337</v>
      </c>
      <c r="H1139" s="1">
        <f t="shared" si="174"/>
        <v>40336</v>
      </c>
      <c r="I1139" s="2">
        <f t="shared" si="175"/>
        <v>77.7</v>
      </c>
      <c r="K1139" s="2">
        <f t="shared" si="176"/>
        <v>0</v>
      </c>
      <c r="L1139" s="2">
        <f t="shared" si="177"/>
        <v>0</v>
      </c>
      <c r="M1139" s="2">
        <f t="shared" si="178"/>
        <v>1</v>
      </c>
      <c r="N1139">
        <f t="shared" si="179"/>
        <v>3.3536834809919807</v>
      </c>
    </row>
    <row r="1140" spans="1:14" x14ac:dyDescent="0.3">
      <c r="A1140" s="1">
        <v>40347</v>
      </c>
      <c r="B1140">
        <v>80.875</v>
      </c>
      <c r="D1140">
        <f t="shared" si="170"/>
        <v>5</v>
      </c>
      <c r="E1140" s="1">
        <f t="shared" si="171"/>
        <v>40340</v>
      </c>
      <c r="F1140" s="1">
        <f t="shared" si="172"/>
        <v>40339</v>
      </c>
      <c r="G1140" s="1">
        <f t="shared" si="173"/>
        <v>40338</v>
      </c>
      <c r="H1140" s="1">
        <f t="shared" si="174"/>
        <v>40337</v>
      </c>
      <c r="I1140" s="2">
        <f t="shared" si="175"/>
        <v>78.55</v>
      </c>
      <c r="K1140" s="2">
        <f t="shared" si="176"/>
        <v>0</v>
      </c>
      <c r="L1140" s="2">
        <f t="shared" si="177"/>
        <v>0</v>
      </c>
      <c r="M1140" s="2">
        <f t="shared" si="178"/>
        <v>1</v>
      </c>
      <c r="N1140">
        <f t="shared" si="179"/>
        <v>2.9169388119434423</v>
      </c>
    </row>
    <row r="1141" spans="1:14" x14ac:dyDescent="0.3">
      <c r="A1141" s="1">
        <v>40350</v>
      </c>
      <c r="B1141">
        <v>82</v>
      </c>
      <c r="D1141">
        <f t="shared" si="170"/>
        <v>1</v>
      </c>
      <c r="E1141" s="1">
        <f t="shared" si="171"/>
        <v>40343</v>
      </c>
      <c r="F1141" s="1">
        <f t="shared" si="172"/>
        <v>40342</v>
      </c>
      <c r="G1141" s="1">
        <f t="shared" si="173"/>
        <v>40341</v>
      </c>
      <c r="H1141" s="1">
        <f t="shared" si="174"/>
        <v>40340</v>
      </c>
      <c r="I1141" s="2">
        <f t="shared" si="175"/>
        <v>80.05</v>
      </c>
      <c r="K1141" s="2">
        <f t="shared" si="176"/>
        <v>0</v>
      </c>
      <c r="L1141" s="2">
        <f t="shared" si="177"/>
        <v>0</v>
      </c>
      <c r="M1141" s="2">
        <f t="shared" si="178"/>
        <v>1</v>
      </c>
      <c r="N1141">
        <f t="shared" si="179"/>
        <v>2.406780782152937</v>
      </c>
    </row>
    <row r="1142" spans="1:14" x14ac:dyDescent="0.3">
      <c r="A1142" s="1">
        <v>40351</v>
      </c>
      <c r="B1142">
        <v>81.95</v>
      </c>
      <c r="D1142">
        <f t="shared" si="170"/>
        <v>2</v>
      </c>
      <c r="E1142" s="1">
        <f t="shared" si="171"/>
        <v>40344</v>
      </c>
      <c r="F1142" s="1">
        <f t="shared" si="172"/>
        <v>40343</v>
      </c>
      <c r="G1142" s="1">
        <f t="shared" si="173"/>
        <v>40342</v>
      </c>
      <c r="H1142" s="1">
        <f t="shared" si="174"/>
        <v>40341</v>
      </c>
      <c r="I1142" s="2">
        <f t="shared" si="175"/>
        <v>80.125</v>
      </c>
      <c r="K1142" s="2">
        <f t="shared" si="176"/>
        <v>0</v>
      </c>
      <c r="L1142" s="2">
        <f t="shared" si="177"/>
        <v>0</v>
      </c>
      <c r="M1142" s="2">
        <f t="shared" si="178"/>
        <v>1</v>
      </c>
      <c r="N1142">
        <f t="shared" si="179"/>
        <v>2.2521389949004607</v>
      </c>
    </row>
    <row r="1143" spans="1:14" x14ac:dyDescent="0.3">
      <c r="A1143" s="1">
        <v>40352</v>
      </c>
      <c r="B1143">
        <v>81.45</v>
      </c>
      <c r="D1143">
        <f t="shared" si="170"/>
        <v>3</v>
      </c>
      <c r="E1143" s="1">
        <f t="shared" si="171"/>
        <v>40345</v>
      </c>
      <c r="F1143" s="1">
        <f t="shared" si="172"/>
        <v>40344</v>
      </c>
      <c r="G1143" s="1">
        <f t="shared" si="173"/>
        <v>40343</v>
      </c>
      <c r="H1143" s="1">
        <f t="shared" si="174"/>
        <v>40342</v>
      </c>
      <c r="I1143" s="2">
        <f t="shared" si="175"/>
        <v>80.900000000000006</v>
      </c>
      <c r="K1143" s="2">
        <f t="shared" si="176"/>
        <v>0</v>
      </c>
      <c r="L1143" s="2">
        <f t="shared" si="177"/>
        <v>0</v>
      </c>
      <c r="M1143" s="2">
        <f t="shared" si="178"/>
        <v>1</v>
      </c>
      <c r="N1143">
        <f t="shared" si="179"/>
        <v>0.67755109836080629</v>
      </c>
    </row>
    <row r="1144" spans="1:14" x14ac:dyDescent="0.3">
      <c r="A1144" s="1">
        <v>40353</v>
      </c>
      <c r="B1144">
        <v>80.075000000000003</v>
      </c>
      <c r="D1144">
        <f t="shared" si="170"/>
        <v>4</v>
      </c>
      <c r="E1144" s="1">
        <f t="shared" si="171"/>
        <v>40346</v>
      </c>
      <c r="F1144" s="1">
        <f t="shared" si="172"/>
        <v>40345</v>
      </c>
      <c r="G1144" s="1">
        <f t="shared" si="173"/>
        <v>40344</v>
      </c>
      <c r="H1144" s="1">
        <f t="shared" si="174"/>
        <v>40343</v>
      </c>
      <c r="I1144" s="2">
        <f t="shared" si="175"/>
        <v>80.349999999999994</v>
      </c>
      <c r="K1144" s="2">
        <f t="shared" si="176"/>
        <v>0</v>
      </c>
      <c r="L1144" s="2">
        <f t="shared" si="177"/>
        <v>0</v>
      </c>
      <c r="M1144" s="2">
        <f t="shared" si="178"/>
        <v>1</v>
      </c>
      <c r="N1144">
        <f t="shared" si="179"/>
        <v>-0.34283966882996741</v>
      </c>
    </row>
    <row r="1145" spans="1:14" x14ac:dyDescent="0.3">
      <c r="A1145" s="1">
        <v>40354</v>
      </c>
      <c r="B1145">
        <v>80.724999999999994</v>
      </c>
      <c r="D1145">
        <f t="shared" si="170"/>
        <v>5</v>
      </c>
      <c r="E1145" s="1">
        <f t="shared" si="171"/>
        <v>40347</v>
      </c>
      <c r="F1145" s="1">
        <f t="shared" si="172"/>
        <v>40346</v>
      </c>
      <c r="G1145" s="1">
        <f t="shared" si="173"/>
        <v>40345</v>
      </c>
      <c r="H1145" s="1">
        <f t="shared" si="174"/>
        <v>40344</v>
      </c>
      <c r="I1145" s="2">
        <f t="shared" si="175"/>
        <v>80.875</v>
      </c>
      <c r="K1145" s="2">
        <f t="shared" si="176"/>
        <v>0</v>
      </c>
      <c r="L1145" s="2">
        <f t="shared" si="177"/>
        <v>0</v>
      </c>
      <c r="M1145" s="2">
        <f t="shared" si="178"/>
        <v>1</v>
      </c>
      <c r="N1145">
        <f t="shared" si="179"/>
        <v>-0.18564361767258403</v>
      </c>
    </row>
    <row r="1146" spans="1:14" x14ac:dyDescent="0.3">
      <c r="A1146" s="1">
        <v>40357</v>
      </c>
      <c r="B1146">
        <v>79.525000000000006</v>
      </c>
      <c r="D1146">
        <f t="shared" si="170"/>
        <v>1</v>
      </c>
      <c r="E1146" s="1">
        <f t="shared" si="171"/>
        <v>40350</v>
      </c>
      <c r="F1146" s="1">
        <f t="shared" si="172"/>
        <v>40349</v>
      </c>
      <c r="G1146" s="1">
        <f t="shared" si="173"/>
        <v>40348</v>
      </c>
      <c r="H1146" s="1">
        <f t="shared" si="174"/>
        <v>40347</v>
      </c>
      <c r="I1146" s="2">
        <f t="shared" si="175"/>
        <v>82</v>
      </c>
      <c r="K1146" s="2">
        <f t="shared" si="176"/>
        <v>0</v>
      </c>
      <c r="L1146" s="2">
        <f t="shared" si="177"/>
        <v>0</v>
      </c>
      <c r="M1146" s="2">
        <f t="shared" si="178"/>
        <v>1</v>
      </c>
      <c r="N1146">
        <f t="shared" si="179"/>
        <v>-3.064780962904528</v>
      </c>
    </row>
    <row r="1147" spans="1:14" x14ac:dyDescent="0.3">
      <c r="A1147" s="1">
        <v>40358</v>
      </c>
      <c r="B1147">
        <v>78.75</v>
      </c>
      <c r="D1147">
        <f t="shared" si="170"/>
        <v>2</v>
      </c>
      <c r="E1147" s="1">
        <f t="shared" si="171"/>
        <v>40351</v>
      </c>
      <c r="F1147" s="1">
        <f t="shared" si="172"/>
        <v>40350</v>
      </c>
      <c r="G1147" s="1">
        <f t="shared" si="173"/>
        <v>40349</v>
      </c>
      <c r="H1147" s="1">
        <f t="shared" si="174"/>
        <v>40348</v>
      </c>
      <c r="I1147" s="2">
        <f t="shared" si="175"/>
        <v>81.95</v>
      </c>
      <c r="K1147" s="2">
        <f t="shared" si="176"/>
        <v>0</v>
      </c>
      <c r="L1147" s="2">
        <f t="shared" si="177"/>
        <v>0</v>
      </c>
      <c r="M1147" s="2">
        <f t="shared" si="178"/>
        <v>1</v>
      </c>
      <c r="N1147">
        <f t="shared" si="179"/>
        <v>-3.9831027484096322</v>
      </c>
    </row>
    <row r="1148" spans="1:14" x14ac:dyDescent="0.3">
      <c r="A1148" s="1">
        <v>40359</v>
      </c>
      <c r="B1148">
        <v>79.224999999999994</v>
      </c>
      <c r="D1148">
        <f t="shared" si="170"/>
        <v>3</v>
      </c>
      <c r="E1148" s="1">
        <f t="shared" si="171"/>
        <v>40352</v>
      </c>
      <c r="F1148" s="1">
        <f t="shared" si="172"/>
        <v>40351</v>
      </c>
      <c r="G1148" s="1">
        <f t="shared" si="173"/>
        <v>40350</v>
      </c>
      <c r="H1148" s="1">
        <f t="shared" si="174"/>
        <v>40349</v>
      </c>
      <c r="I1148" s="2">
        <f t="shared" si="175"/>
        <v>81.45</v>
      </c>
      <c r="K1148" s="2">
        <f t="shared" si="176"/>
        <v>0</v>
      </c>
      <c r="L1148" s="2">
        <f t="shared" si="177"/>
        <v>0</v>
      </c>
      <c r="M1148" s="2">
        <f t="shared" si="178"/>
        <v>1</v>
      </c>
      <c r="N1148">
        <f t="shared" si="179"/>
        <v>-2.7697429471069794</v>
      </c>
    </row>
    <row r="1149" spans="1:14" x14ac:dyDescent="0.3">
      <c r="A1149" s="1">
        <v>40360</v>
      </c>
      <c r="B1149">
        <v>79.3</v>
      </c>
      <c r="D1149">
        <f t="shared" si="170"/>
        <v>4</v>
      </c>
      <c r="E1149" s="1">
        <f t="shared" si="171"/>
        <v>40353</v>
      </c>
      <c r="F1149" s="1">
        <f t="shared" si="172"/>
        <v>40352</v>
      </c>
      <c r="G1149" s="1">
        <f t="shared" si="173"/>
        <v>40351</v>
      </c>
      <c r="H1149" s="1">
        <f t="shared" si="174"/>
        <v>40350</v>
      </c>
      <c r="I1149" s="2">
        <f t="shared" si="175"/>
        <v>80.075000000000003</v>
      </c>
      <c r="K1149" s="2">
        <f t="shared" si="176"/>
        <v>0</v>
      </c>
      <c r="L1149" s="2">
        <f t="shared" si="177"/>
        <v>0</v>
      </c>
      <c r="M1149" s="2">
        <f t="shared" si="178"/>
        <v>1</v>
      </c>
      <c r="N1149">
        <f t="shared" si="179"/>
        <v>-0.97255668544196028</v>
      </c>
    </row>
    <row r="1150" spans="1:14" x14ac:dyDescent="0.3">
      <c r="A1150" s="1">
        <v>40361</v>
      </c>
      <c r="B1150">
        <v>78.2</v>
      </c>
      <c r="D1150">
        <f t="shared" si="170"/>
        <v>5</v>
      </c>
      <c r="E1150" s="1">
        <f t="shared" si="171"/>
        <v>40354</v>
      </c>
      <c r="F1150" s="1">
        <f t="shared" si="172"/>
        <v>40353</v>
      </c>
      <c r="G1150" s="1">
        <f t="shared" si="173"/>
        <v>40352</v>
      </c>
      <c r="H1150" s="1">
        <f t="shared" si="174"/>
        <v>40351</v>
      </c>
      <c r="I1150" s="2">
        <f t="shared" si="175"/>
        <v>80.724999999999994</v>
      </c>
      <c r="K1150" s="2">
        <f t="shared" si="176"/>
        <v>0</v>
      </c>
      <c r="L1150" s="2">
        <f t="shared" si="177"/>
        <v>0</v>
      </c>
      <c r="M1150" s="2">
        <f t="shared" si="178"/>
        <v>1</v>
      </c>
      <c r="N1150">
        <f t="shared" si="179"/>
        <v>-3.1778669093073448</v>
      </c>
    </row>
    <row r="1151" spans="1:14" x14ac:dyDescent="0.3">
      <c r="A1151" s="1">
        <v>40365</v>
      </c>
      <c r="B1151">
        <v>78.775000000000006</v>
      </c>
      <c r="D1151">
        <f t="shared" si="170"/>
        <v>2</v>
      </c>
      <c r="E1151" s="1">
        <f t="shared" si="171"/>
        <v>40358</v>
      </c>
      <c r="F1151" s="1">
        <f t="shared" si="172"/>
        <v>40357</v>
      </c>
      <c r="G1151" s="1">
        <f t="shared" si="173"/>
        <v>40356</v>
      </c>
      <c r="H1151" s="1">
        <f t="shared" si="174"/>
        <v>40355</v>
      </c>
      <c r="I1151" s="2">
        <f t="shared" si="175"/>
        <v>78.75</v>
      </c>
      <c r="K1151" s="2">
        <f t="shared" si="176"/>
        <v>0</v>
      </c>
      <c r="L1151" s="2">
        <f t="shared" si="177"/>
        <v>0</v>
      </c>
      <c r="M1151" s="2">
        <f t="shared" si="178"/>
        <v>1</v>
      </c>
      <c r="N1151">
        <f t="shared" si="179"/>
        <v>3.1740993759603604E-2</v>
      </c>
    </row>
    <row r="1152" spans="1:14" x14ac:dyDescent="0.3">
      <c r="A1152" s="1">
        <v>40366</v>
      </c>
      <c r="B1152">
        <v>78.875</v>
      </c>
      <c r="D1152">
        <f t="shared" si="170"/>
        <v>3</v>
      </c>
      <c r="E1152" s="1">
        <f t="shared" si="171"/>
        <v>40359</v>
      </c>
      <c r="F1152" s="1">
        <f t="shared" si="172"/>
        <v>40358</v>
      </c>
      <c r="G1152" s="1">
        <f t="shared" si="173"/>
        <v>40357</v>
      </c>
      <c r="H1152" s="1">
        <f t="shared" si="174"/>
        <v>40356</v>
      </c>
      <c r="I1152" s="2">
        <f t="shared" si="175"/>
        <v>79.224999999999994</v>
      </c>
      <c r="K1152" s="2">
        <f t="shared" si="176"/>
        <v>0</v>
      </c>
      <c r="L1152" s="2">
        <f t="shared" si="177"/>
        <v>0</v>
      </c>
      <c r="M1152" s="2">
        <f t="shared" si="178"/>
        <v>1</v>
      </c>
      <c r="N1152">
        <f t="shared" si="179"/>
        <v>-0.44275847156071363</v>
      </c>
    </row>
    <row r="1153" spans="1:14" x14ac:dyDescent="0.3">
      <c r="A1153" s="1">
        <v>40367</v>
      </c>
      <c r="B1153">
        <v>78.875</v>
      </c>
      <c r="D1153">
        <f t="shared" si="170"/>
        <v>4</v>
      </c>
      <c r="E1153" s="1">
        <f t="shared" si="171"/>
        <v>40360</v>
      </c>
      <c r="F1153" s="1">
        <f t="shared" si="172"/>
        <v>40359</v>
      </c>
      <c r="G1153" s="1">
        <f t="shared" si="173"/>
        <v>40358</v>
      </c>
      <c r="H1153" s="1">
        <f t="shared" si="174"/>
        <v>40357</v>
      </c>
      <c r="I1153" s="2">
        <f t="shared" si="175"/>
        <v>79.3</v>
      </c>
      <c r="K1153" s="2">
        <f t="shared" si="176"/>
        <v>0</v>
      </c>
      <c r="L1153" s="2">
        <f t="shared" si="177"/>
        <v>0</v>
      </c>
      <c r="M1153" s="2">
        <f t="shared" si="178"/>
        <v>1</v>
      </c>
      <c r="N1153">
        <f t="shared" si="179"/>
        <v>-0.53738077794250561</v>
      </c>
    </row>
    <row r="1154" spans="1:14" x14ac:dyDescent="0.3">
      <c r="A1154" s="1">
        <v>40368</v>
      </c>
      <c r="B1154">
        <v>78.625</v>
      </c>
      <c r="C1154">
        <v>80.025000000000006</v>
      </c>
      <c r="D1154">
        <f t="shared" si="170"/>
        <v>5</v>
      </c>
      <c r="E1154" s="1">
        <f t="shared" si="171"/>
        <v>40361</v>
      </c>
      <c r="F1154" s="1">
        <f t="shared" si="172"/>
        <v>40360</v>
      </c>
      <c r="G1154" s="1">
        <f t="shared" si="173"/>
        <v>40359</v>
      </c>
      <c r="H1154" s="1">
        <f t="shared" si="174"/>
        <v>40358</v>
      </c>
      <c r="I1154" s="2">
        <f t="shared" si="175"/>
        <v>78.2</v>
      </c>
      <c r="K1154" s="2">
        <f t="shared" si="176"/>
        <v>0</v>
      </c>
      <c r="L1154" s="2">
        <f t="shared" si="177"/>
        <v>0</v>
      </c>
      <c r="M1154" s="2">
        <f t="shared" si="178"/>
        <v>1</v>
      </c>
      <c r="N1154">
        <f t="shared" si="179"/>
        <v>0.54200674693391138</v>
      </c>
    </row>
    <row r="1155" spans="1:14" x14ac:dyDescent="0.3">
      <c r="A1155" s="1">
        <v>40371</v>
      </c>
      <c r="B1155">
        <v>79.45</v>
      </c>
      <c r="D1155">
        <f t="shared" ref="D1155:D1218" si="180">WEEKDAY(A1155,2)</f>
        <v>1</v>
      </c>
      <c r="E1155" s="1">
        <f t="shared" si="171"/>
        <v>40364</v>
      </c>
      <c r="F1155" s="1">
        <f t="shared" si="172"/>
        <v>40363</v>
      </c>
      <c r="G1155" s="1">
        <f t="shared" si="173"/>
        <v>40362</v>
      </c>
      <c r="H1155" s="1">
        <f t="shared" si="174"/>
        <v>40361</v>
      </c>
      <c r="I1155" s="2">
        <f t="shared" si="175"/>
        <v>78.2</v>
      </c>
      <c r="J1155">
        <v>80.025000000000006</v>
      </c>
      <c r="K1155" s="2">
        <f t="shared" si="176"/>
        <v>80.025000000000006</v>
      </c>
      <c r="L1155" s="2">
        <f t="shared" si="177"/>
        <v>78.625</v>
      </c>
      <c r="M1155" s="2">
        <f t="shared" si="178"/>
        <v>0.9825054670415494</v>
      </c>
      <c r="N1155">
        <f t="shared" si="179"/>
        <v>-0.17911254038626395</v>
      </c>
    </row>
    <row r="1156" spans="1:14" x14ac:dyDescent="0.3">
      <c r="A1156" s="1">
        <v>40372</v>
      </c>
      <c r="B1156">
        <v>79.349999999999994</v>
      </c>
      <c r="D1156">
        <f t="shared" si="180"/>
        <v>2</v>
      </c>
      <c r="E1156" s="1">
        <f t="shared" si="171"/>
        <v>40365</v>
      </c>
      <c r="F1156" s="1">
        <f t="shared" si="172"/>
        <v>40364</v>
      </c>
      <c r="G1156" s="1">
        <f t="shared" si="173"/>
        <v>40363</v>
      </c>
      <c r="H1156" s="1">
        <f t="shared" si="174"/>
        <v>40362</v>
      </c>
      <c r="I1156" s="2">
        <f t="shared" si="175"/>
        <v>78.775000000000006</v>
      </c>
      <c r="K1156" s="2">
        <f t="shared" si="176"/>
        <v>80.025000000000006</v>
      </c>
      <c r="L1156" s="2">
        <f t="shared" si="177"/>
        <v>78.625</v>
      </c>
      <c r="M1156" s="2">
        <f t="shared" si="178"/>
        <v>0.9825054670415494</v>
      </c>
      <c r="N1156">
        <f t="shared" si="179"/>
        <v>-1.0376611506242617</v>
      </c>
    </row>
    <row r="1157" spans="1:14" x14ac:dyDescent="0.3">
      <c r="A1157" s="1">
        <v>40373</v>
      </c>
      <c r="B1157">
        <v>81.424999999999997</v>
      </c>
      <c r="D1157">
        <f t="shared" si="180"/>
        <v>3</v>
      </c>
      <c r="E1157" s="1">
        <f t="shared" si="171"/>
        <v>40366</v>
      </c>
      <c r="F1157" s="1">
        <f t="shared" si="172"/>
        <v>40365</v>
      </c>
      <c r="G1157" s="1">
        <f t="shared" si="173"/>
        <v>40364</v>
      </c>
      <c r="H1157" s="1">
        <f t="shared" si="174"/>
        <v>40363</v>
      </c>
      <c r="I1157" s="2">
        <f t="shared" si="175"/>
        <v>78.875</v>
      </c>
      <c r="K1157" s="2">
        <f t="shared" si="176"/>
        <v>80.025000000000006</v>
      </c>
      <c r="L1157" s="2">
        <f t="shared" si="177"/>
        <v>78.625</v>
      </c>
      <c r="M1157" s="2">
        <f t="shared" si="178"/>
        <v>0.9825054670415494</v>
      </c>
      <c r="N1157">
        <f t="shared" si="179"/>
        <v>1.4168659465597493</v>
      </c>
    </row>
    <row r="1158" spans="1:14" x14ac:dyDescent="0.3">
      <c r="A1158" s="1">
        <v>40374</v>
      </c>
      <c r="B1158">
        <v>80.825000000000003</v>
      </c>
      <c r="D1158">
        <f t="shared" si="180"/>
        <v>4</v>
      </c>
      <c r="E1158" s="1">
        <f t="shared" si="171"/>
        <v>40367</v>
      </c>
      <c r="F1158" s="1">
        <f t="shared" si="172"/>
        <v>40366</v>
      </c>
      <c r="G1158" s="1">
        <f t="shared" si="173"/>
        <v>40365</v>
      </c>
      <c r="H1158" s="1">
        <f t="shared" si="174"/>
        <v>40364</v>
      </c>
      <c r="I1158" s="2">
        <f t="shared" si="175"/>
        <v>78.875</v>
      </c>
      <c r="K1158" s="2">
        <f t="shared" si="176"/>
        <v>80.025000000000006</v>
      </c>
      <c r="L1158" s="2">
        <f t="shared" si="177"/>
        <v>78.625</v>
      </c>
      <c r="M1158" s="2">
        <f t="shared" si="178"/>
        <v>0.9825054670415494</v>
      </c>
      <c r="N1158">
        <f t="shared" si="179"/>
        <v>0.67726319147973491</v>
      </c>
    </row>
    <row r="1159" spans="1:14" x14ac:dyDescent="0.3">
      <c r="A1159" s="1">
        <v>40375</v>
      </c>
      <c r="B1159">
        <v>81.7</v>
      </c>
      <c r="D1159">
        <f t="shared" si="180"/>
        <v>5</v>
      </c>
      <c r="E1159" s="1">
        <f t="shared" si="171"/>
        <v>40368</v>
      </c>
      <c r="F1159" s="1">
        <f t="shared" si="172"/>
        <v>40367</v>
      </c>
      <c r="G1159" s="1">
        <f t="shared" si="173"/>
        <v>40366</v>
      </c>
      <c r="H1159" s="1">
        <f t="shared" si="174"/>
        <v>40365</v>
      </c>
      <c r="I1159" s="2">
        <f t="shared" si="175"/>
        <v>78.625</v>
      </c>
      <c r="K1159" s="2">
        <f t="shared" si="176"/>
        <v>80.025000000000006</v>
      </c>
      <c r="L1159" s="2">
        <f t="shared" si="177"/>
        <v>78.625</v>
      </c>
      <c r="M1159" s="2">
        <f t="shared" si="178"/>
        <v>0.9825054670415494</v>
      </c>
      <c r="N1159">
        <f t="shared" si="179"/>
        <v>2.0714916010030335</v>
      </c>
    </row>
    <row r="1160" spans="1:14" x14ac:dyDescent="0.3">
      <c r="A1160" s="1">
        <v>40378</v>
      </c>
      <c r="B1160">
        <v>81.625</v>
      </c>
      <c r="D1160">
        <f t="shared" si="180"/>
        <v>1</v>
      </c>
      <c r="E1160" s="1">
        <f t="shared" ref="E1160:E1223" si="181">A1160-7</f>
        <v>40371</v>
      </c>
      <c r="F1160" s="1">
        <f t="shared" ref="F1160:F1223" si="182">E1160-1</f>
        <v>40370</v>
      </c>
      <c r="G1160" s="1">
        <f t="shared" ref="G1160:G1223" si="183">E1160-2</f>
        <v>40369</v>
      </c>
      <c r="H1160" s="1">
        <f t="shared" ref="H1160:H1223" si="184">E1160-3</f>
        <v>40368</v>
      </c>
      <c r="I1160" s="2">
        <f t="shared" si="175"/>
        <v>79.45</v>
      </c>
      <c r="K1160" s="2">
        <f t="shared" si="176"/>
        <v>0</v>
      </c>
      <c r="L1160" s="2">
        <f t="shared" si="177"/>
        <v>0</v>
      </c>
      <c r="M1160" s="2">
        <f t="shared" si="178"/>
        <v>1</v>
      </c>
      <c r="N1160">
        <f t="shared" si="179"/>
        <v>2.7007694613870212</v>
      </c>
    </row>
    <row r="1161" spans="1:14" x14ac:dyDescent="0.3">
      <c r="A1161" s="1">
        <v>40379</v>
      </c>
      <c r="B1161">
        <v>80.025000000000006</v>
      </c>
      <c r="D1161">
        <f t="shared" si="180"/>
        <v>2</v>
      </c>
      <c r="E1161" s="1">
        <f t="shared" si="181"/>
        <v>40372</v>
      </c>
      <c r="F1161" s="1">
        <f t="shared" si="182"/>
        <v>40371</v>
      </c>
      <c r="G1161" s="1">
        <f t="shared" si="183"/>
        <v>40370</v>
      </c>
      <c r="H1161" s="1">
        <f t="shared" si="184"/>
        <v>40369</v>
      </c>
      <c r="I1161" s="2">
        <f t="shared" ref="I1161:I1224" si="185">IF(SUMIFS($B$2:$B$3569,$A$2:$A$3569,"="&amp;E1161)=0,IF(SUMIFS($B$2:$B$3569,$A$2:$A$3569,"="&amp;F1161)=0,IF(SUMIFS($B$2:$B$3569,$A$2:$A$3569,"="&amp;G1161)=0,SUMIFS($B$2:$B$3569,$A$2:$A$3569,"="&amp;H1161),SUMIFS($B$2:$B$3569,$A$2:$A$3569,"="&amp;G1161)),SUMIFS($B$2:$B$3569,$A$2:$A$3569,"="&amp;F1161)),SUMIFS($B$2:$B$3569,$A$2:$A$3569,"="&amp;E1161))</f>
        <v>79.349999999999994</v>
      </c>
      <c r="K1161" s="2">
        <f t="shared" ref="K1161:K1224" si="186">SUMIFS($J$2:$J$3569,$A$2:$A$3569,"&gt;"&amp;E1161,$A$2:$A$3569,"&lt;="&amp;A1161)</f>
        <v>0</v>
      </c>
      <c r="L1161" s="2">
        <f t="shared" ref="L1161:L1224" si="187">IF(K1161&lt;&gt;0,LOOKUP(K1161,C1155:C1161,B1155:B1161),0)</f>
        <v>0</v>
      </c>
      <c r="M1161" s="2">
        <f t="shared" ref="M1161:M1224" si="188">IF(K1161&lt;&gt;0,L1161/K1161,1)</f>
        <v>1</v>
      </c>
      <c r="N1161">
        <f t="shared" ref="N1161:N1224" si="189">LN(B1161*M1161/I1161)*100</f>
        <v>0.84706388835088653</v>
      </c>
    </row>
    <row r="1162" spans="1:14" x14ac:dyDescent="0.3">
      <c r="A1162" s="1">
        <v>40380</v>
      </c>
      <c r="B1162">
        <v>81.5</v>
      </c>
      <c r="D1162">
        <f t="shared" si="180"/>
        <v>3</v>
      </c>
      <c r="E1162" s="1">
        <f t="shared" si="181"/>
        <v>40373</v>
      </c>
      <c r="F1162" s="1">
        <f t="shared" si="182"/>
        <v>40372</v>
      </c>
      <c r="G1162" s="1">
        <f t="shared" si="183"/>
        <v>40371</v>
      </c>
      <c r="H1162" s="1">
        <f t="shared" si="184"/>
        <v>40370</v>
      </c>
      <c r="I1162" s="2">
        <f t="shared" si="185"/>
        <v>81.424999999999997</v>
      </c>
      <c r="K1162" s="2">
        <f t="shared" si="186"/>
        <v>0</v>
      </c>
      <c r="L1162" s="2">
        <f t="shared" si="187"/>
        <v>0</v>
      </c>
      <c r="M1162" s="2">
        <f t="shared" si="188"/>
        <v>1</v>
      </c>
      <c r="N1162">
        <f t="shared" si="189"/>
        <v>9.2066908451976973E-2</v>
      </c>
    </row>
    <row r="1163" spans="1:14" x14ac:dyDescent="0.3">
      <c r="A1163" s="1">
        <v>40381</v>
      </c>
      <c r="B1163">
        <v>82.625</v>
      </c>
      <c r="D1163">
        <f t="shared" si="180"/>
        <v>4</v>
      </c>
      <c r="E1163" s="1">
        <f t="shared" si="181"/>
        <v>40374</v>
      </c>
      <c r="F1163" s="1">
        <f t="shared" si="182"/>
        <v>40373</v>
      </c>
      <c r="G1163" s="1">
        <f t="shared" si="183"/>
        <v>40372</v>
      </c>
      <c r="H1163" s="1">
        <f t="shared" si="184"/>
        <v>40371</v>
      </c>
      <c r="I1163" s="2">
        <f t="shared" si="185"/>
        <v>80.825000000000003</v>
      </c>
      <c r="K1163" s="2">
        <f t="shared" si="186"/>
        <v>0</v>
      </c>
      <c r="L1163" s="2">
        <f t="shared" si="187"/>
        <v>0</v>
      </c>
      <c r="M1163" s="2">
        <f t="shared" si="188"/>
        <v>1</v>
      </c>
      <c r="N1163">
        <f t="shared" si="189"/>
        <v>2.2025974560353596</v>
      </c>
    </row>
    <row r="1164" spans="1:14" x14ac:dyDescent="0.3">
      <c r="A1164" s="1">
        <v>40382</v>
      </c>
      <c r="B1164">
        <v>83.224999999999994</v>
      </c>
      <c r="D1164">
        <f t="shared" si="180"/>
        <v>5</v>
      </c>
      <c r="E1164" s="1">
        <f t="shared" si="181"/>
        <v>40375</v>
      </c>
      <c r="F1164" s="1">
        <f t="shared" si="182"/>
        <v>40374</v>
      </c>
      <c r="G1164" s="1">
        <f t="shared" si="183"/>
        <v>40373</v>
      </c>
      <c r="H1164" s="1">
        <f t="shared" si="184"/>
        <v>40372</v>
      </c>
      <c r="I1164" s="2">
        <f t="shared" si="185"/>
        <v>81.7</v>
      </c>
      <c r="K1164" s="2">
        <f t="shared" si="186"/>
        <v>0</v>
      </c>
      <c r="L1164" s="2">
        <f t="shared" si="187"/>
        <v>0</v>
      </c>
      <c r="M1164" s="2">
        <f t="shared" si="188"/>
        <v>1</v>
      </c>
      <c r="N1164">
        <f t="shared" si="189"/>
        <v>1.8493781595131313</v>
      </c>
    </row>
    <row r="1165" spans="1:14" x14ac:dyDescent="0.3">
      <c r="A1165" s="1">
        <v>40385</v>
      </c>
      <c r="B1165">
        <v>82</v>
      </c>
      <c r="D1165">
        <f t="shared" si="180"/>
        <v>1</v>
      </c>
      <c r="E1165" s="1">
        <f t="shared" si="181"/>
        <v>40378</v>
      </c>
      <c r="F1165" s="1">
        <f t="shared" si="182"/>
        <v>40377</v>
      </c>
      <c r="G1165" s="1">
        <f t="shared" si="183"/>
        <v>40376</v>
      </c>
      <c r="H1165" s="1">
        <f t="shared" si="184"/>
        <v>40375</v>
      </c>
      <c r="I1165" s="2">
        <f t="shared" si="185"/>
        <v>81.625</v>
      </c>
      <c r="K1165" s="2">
        <f t="shared" si="186"/>
        <v>0</v>
      </c>
      <c r="L1165" s="2">
        <f t="shared" si="187"/>
        <v>0</v>
      </c>
      <c r="M1165" s="2">
        <f t="shared" si="188"/>
        <v>1</v>
      </c>
      <c r="N1165">
        <f t="shared" si="189"/>
        <v>0.45836596676578928</v>
      </c>
    </row>
    <row r="1166" spans="1:14" x14ac:dyDescent="0.3">
      <c r="A1166" s="1">
        <v>40386</v>
      </c>
      <c r="B1166">
        <v>82.224999999999994</v>
      </c>
      <c r="D1166">
        <f t="shared" si="180"/>
        <v>2</v>
      </c>
      <c r="E1166" s="1">
        <f t="shared" si="181"/>
        <v>40379</v>
      </c>
      <c r="F1166" s="1">
        <f t="shared" si="182"/>
        <v>40378</v>
      </c>
      <c r="G1166" s="1">
        <f t="shared" si="183"/>
        <v>40377</v>
      </c>
      <c r="H1166" s="1">
        <f t="shared" si="184"/>
        <v>40376</v>
      </c>
      <c r="I1166" s="2">
        <f t="shared" si="185"/>
        <v>80.025000000000006</v>
      </c>
      <c r="K1166" s="2">
        <f t="shared" si="186"/>
        <v>0</v>
      </c>
      <c r="L1166" s="2">
        <f t="shared" si="187"/>
        <v>0</v>
      </c>
      <c r="M1166" s="2">
        <f t="shared" si="188"/>
        <v>1</v>
      </c>
      <c r="N1166">
        <f t="shared" si="189"/>
        <v>2.7120306219193822</v>
      </c>
    </row>
    <row r="1167" spans="1:14" x14ac:dyDescent="0.3">
      <c r="A1167" s="1">
        <v>40387</v>
      </c>
      <c r="B1167">
        <v>83.375</v>
      </c>
      <c r="D1167">
        <f t="shared" si="180"/>
        <v>3</v>
      </c>
      <c r="E1167" s="1">
        <f t="shared" si="181"/>
        <v>40380</v>
      </c>
      <c r="F1167" s="1">
        <f t="shared" si="182"/>
        <v>40379</v>
      </c>
      <c r="G1167" s="1">
        <f t="shared" si="183"/>
        <v>40378</v>
      </c>
      <c r="H1167" s="1">
        <f t="shared" si="184"/>
        <v>40377</v>
      </c>
      <c r="I1167" s="2">
        <f t="shared" si="185"/>
        <v>81.5</v>
      </c>
      <c r="K1167" s="2">
        <f t="shared" si="186"/>
        <v>0</v>
      </c>
      <c r="L1167" s="2">
        <f t="shared" si="187"/>
        <v>0</v>
      </c>
      <c r="M1167" s="2">
        <f t="shared" si="188"/>
        <v>1</v>
      </c>
      <c r="N1167">
        <f t="shared" si="189"/>
        <v>2.2745483988970743</v>
      </c>
    </row>
    <row r="1168" spans="1:14" x14ac:dyDescent="0.3">
      <c r="A1168" s="1">
        <v>40388</v>
      </c>
      <c r="B1168">
        <v>84.85</v>
      </c>
      <c r="D1168">
        <f t="shared" si="180"/>
        <v>4</v>
      </c>
      <c r="E1168" s="1">
        <f t="shared" si="181"/>
        <v>40381</v>
      </c>
      <c r="F1168" s="1">
        <f t="shared" si="182"/>
        <v>40380</v>
      </c>
      <c r="G1168" s="1">
        <f t="shared" si="183"/>
        <v>40379</v>
      </c>
      <c r="H1168" s="1">
        <f t="shared" si="184"/>
        <v>40378</v>
      </c>
      <c r="I1168" s="2">
        <f t="shared" si="185"/>
        <v>82.625</v>
      </c>
      <c r="K1168" s="2">
        <f t="shared" si="186"/>
        <v>0</v>
      </c>
      <c r="L1168" s="2">
        <f t="shared" si="187"/>
        <v>0</v>
      </c>
      <c r="M1168" s="2">
        <f t="shared" si="188"/>
        <v>1</v>
      </c>
      <c r="N1168">
        <f t="shared" si="189"/>
        <v>2.6572693508385004</v>
      </c>
    </row>
    <row r="1169" spans="1:14" x14ac:dyDescent="0.3">
      <c r="A1169" s="1">
        <v>40389</v>
      </c>
      <c r="B1169">
        <v>85.825000000000003</v>
      </c>
      <c r="D1169">
        <f t="shared" si="180"/>
        <v>5</v>
      </c>
      <c r="E1169" s="1">
        <f t="shared" si="181"/>
        <v>40382</v>
      </c>
      <c r="F1169" s="1">
        <f t="shared" si="182"/>
        <v>40381</v>
      </c>
      <c r="G1169" s="1">
        <f t="shared" si="183"/>
        <v>40380</v>
      </c>
      <c r="H1169" s="1">
        <f t="shared" si="184"/>
        <v>40379</v>
      </c>
      <c r="I1169" s="2">
        <f t="shared" si="185"/>
        <v>83.224999999999994</v>
      </c>
      <c r="K1169" s="2">
        <f t="shared" si="186"/>
        <v>0</v>
      </c>
      <c r="L1169" s="2">
        <f t="shared" si="187"/>
        <v>0</v>
      </c>
      <c r="M1169" s="2">
        <f t="shared" si="188"/>
        <v>1</v>
      </c>
      <c r="N1169">
        <f t="shared" si="189"/>
        <v>3.0762555882667293</v>
      </c>
    </row>
    <row r="1170" spans="1:14" x14ac:dyDescent="0.3">
      <c r="A1170" s="1">
        <v>40392</v>
      </c>
      <c r="B1170">
        <v>86.9</v>
      </c>
      <c r="D1170">
        <f t="shared" si="180"/>
        <v>1</v>
      </c>
      <c r="E1170" s="1">
        <f t="shared" si="181"/>
        <v>40385</v>
      </c>
      <c r="F1170" s="1">
        <f t="shared" si="182"/>
        <v>40384</v>
      </c>
      <c r="G1170" s="1">
        <f t="shared" si="183"/>
        <v>40383</v>
      </c>
      <c r="H1170" s="1">
        <f t="shared" si="184"/>
        <v>40382</v>
      </c>
      <c r="I1170" s="2">
        <f t="shared" si="185"/>
        <v>82</v>
      </c>
      <c r="K1170" s="2">
        <f t="shared" si="186"/>
        <v>0</v>
      </c>
      <c r="L1170" s="2">
        <f t="shared" si="187"/>
        <v>0</v>
      </c>
      <c r="M1170" s="2">
        <f t="shared" si="188"/>
        <v>1</v>
      </c>
      <c r="N1170">
        <f t="shared" si="189"/>
        <v>5.8038785007093292</v>
      </c>
    </row>
    <row r="1171" spans="1:14" x14ac:dyDescent="0.3">
      <c r="A1171" s="1">
        <v>40393</v>
      </c>
      <c r="B1171">
        <v>87</v>
      </c>
      <c r="D1171">
        <f t="shared" si="180"/>
        <v>2</v>
      </c>
      <c r="E1171" s="1">
        <f t="shared" si="181"/>
        <v>40386</v>
      </c>
      <c r="F1171" s="1">
        <f t="shared" si="182"/>
        <v>40385</v>
      </c>
      <c r="G1171" s="1">
        <f t="shared" si="183"/>
        <v>40384</v>
      </c>
      <c r="H1171" s="1">
        <f t="shared" si="184"/>
        <v>40383</v>
      </c>
      <c r="I1171" s="2">
        <f t="shared" si="185"/>
        <v>82.224999999999994</v>
      </c>
      <c r="K1171" s="2">
        <f t="shared" si="186"/>
        <v>0</v>
      </c>
      <c r="L1171" s="2">
        <f t="shared" si="187"/>
        <v>0</v>
      </c>
      <c r="M1171" s="2">
        <f t="shared" si="188"/>
        <v>1</v>
      </c>
      <c r="N1171">
        <f t="shared" si="189"/>
        <v>5.6448726579463182</v>
      </c>
    </row>
    <row r="1172" spans="1:14" x14ac:dyDescent="0.3">
      <c r="A1172" s="1">
        <v>40394</v>
      </c>
      <c r="B1172">
        <v>86.8</v>
      </c>
      <c r="D1172">
        <f t="shared" si="180"/>
        <v>3</v>
      </c>
      <c r="E1172" s="1">
        <f t="shared" si="181"/>
        <v>40387</v>
      </c>
      <c r="F1172" s="1">
        <f t="shared" si="182"/>
        <v>40386</v>
      </c>
      <c r="G1172" s="1">
        <f t="shared" si="183"/>
        <v>40385</v>
      </c>
      <c r="H1172" s="1">
        <f t="shared" si="184"/>
        <v>40384</v>
      </c>
      <c r="I1172" s="2">
        <f t="shared" si="185"/>
        <v>83.375</v>
      </c>
      <c r="K1172" s="2">
        <f t="shared" si="186"/>
        <v>0</v>
      </c>
      <c r="L1172" s="2">
        <f t="shared" si="187"/>
        <v>0</v>
      </c>
      <c r="M1172" s="2">
        <f t="shared" si="188"/>
        <v>1</v>
      </c>
      <c r="N1172">
        <f t="shared" si="189"/>
        <v>4.0258117430516611</v>
      </c>
    </row>
    <row r="1173" spans="1:14" x14ac:dyDescent="0.3">
      <c r="A1173" s="1">
        <v>40395</v>
      </c>
      <c r="B1173">
        <v>83.8</v>
      </c>
      <c r="D1173">
        <f t="shared" si="180"/>
        <v>4</v>
      </c>
      <c r="E1173" s="1">
        <f t="shared" si="181"/>
        <v>40388</v>
      </c>
      <c r="F1173" s="1">
        <f t="shared" si="182"/>
        <v>40387</v>
      </c>
      <c r="G1173" s="1">
        <f t="shared" si="183"/>
        <v>40386</v>
      </c>
      <c r="H1173" s="1">
        <f t="shared" si="184"/>
        <v>40385</v>
      </c>
      <c r="I1173" s="2">
        <f t="shared" si="185"/>
        <v>84.85</v>
      </c>
      <c r="K1173" s="2">
        <f t="shared" si="186"/>
        <v>0</v>
      </c>
      <c r="L1173" s="2">
        <f t="shared" si="187"/>
        <v>0</v>
      </c>
      <c r="M1173" s="2">
        <f t="shared" si="188"/>
        <v>1</v>
      </c>
      <c r="N1173">
        <f t="shared" si="189"/>
        <v>-1.2451984192197956</v>
      </c>
    </row>
    <row r="1174" spans="1:14" x14ac:dyDescent="0.3">
      <c r="A1174" s="1">
        <v>40396</v>
      </c>
      <c r="B1174">
        <v>82.025000000000006</v>
      </c>
      <c r="D1174">
        <f t="shared" si="180"/>
        <v>5</v>
      </c>
      <c r="E1174" s="1">
        <f t="shared" si="181"/>
        <v>40389</v>
      </c>
      <c r="F1174" s="1">
        <f t="shared" si="182"/>
        <v>40388</v>
      </c>
      <c r="G1174" s="1">
        <f t="shared" si="183"/>
        <v>40387</v>
      </c>
      <c r="H1174" s="1">
        <f t="shared" si="184"/>
        <v>40386</v>
      </c>
      <c r="I1174" s="2">
        <f t="shared" si="185"/>
        <v>85.825000000000003</v>
      </c>
      <c r="K1174" s="2">
        <f t="shared" si="186"/>
        <v>0</v>
      </c>
      <c r="L1174" s="2">
        <f t="shared" si="187"/>
        <v>0</v>
      </c>
      <c r="M1174" s="2">
        <f t="shared" si="188"/>
        <v>1</v>
      </c>
      <c r="N1174">
        <f t="shared" si="189"/>
        <v>-4.5286260496590423</v>
      </c>
    </row>
    <row r="1175" spans="1:14" x14ac:dyDescent="0.3">
      <c r="A1175" s="1">
        <v>40399</v>
      </c>
      <c r="B1175">
        <v>81.2</v>
      </c>
      <c r="C1175">
        <v>73.3</v>
      </c>
      <c r="D1175">
        <f t="shared" si="180"/>
        <v>1</v>
      </c>
      <c r="E1175" s="1">
        <f t="shared" si="181"/>
        <v>40392</v>
      </c>
      <c r="F1175" s="1">
        <f t="shared" si="182"/>
        <v>40391</v>
      </c>
      <c r="G1175" s="1">
        <f t="shared" si="183"/>
        <v>40390</v>
      </c>
      <c r="H1175" s="1">
        <f t="shared" si="184"/>
        <v>40389</v>
      </c>
      <c r="I1175" s="2">
        <f t="shared" si="185"/>
        <v>86.9</v>
      </c>
      <c r="K1175" s="2">
        <f t="shared" si="186"/>
        <v>0</v>
      </c>
      <c r="L1175" s="2">
        <f t="shared" si="187"/>
        <v>0</v>
      </c>
      <c r="M1175" s="2">
        <f t="shared" si="188"/>
        <v>1</v>
      </c>
      <c r="N1175">
        <f t="shared" si="189"/>
        <v>-6.7842785103714096</v>
      </c>
    </row>
    <row r="1176" spans="1:14" x14ac:dyDescent="0.3">
      <c r="A1176" s="1">
        <v>40400</v>
      </c>
      <c r="B1176">
        <v>74.075000000000003</v>
      </c>
      <c r="D1176">
        <f t="shared" si="180"/>
        <v>2</v>
      </c>
      <c r="E1176" s="1">
        <f t="shared" si="181"/>
        <v>40393</v>
      </c>
      <c r="F1176" s="1">
        <f t="shared" si="182"/>
        <v>40392</v>
      </c>
      <c r="G1176" s="1">
        <f t="shared" si="183"/>
        <v>40391</v>
      </c>
      <c r="H1176" s="1">
        <f t="shared" si="184"/>
        <v>40390</v>
      </c>
      <c r="I1176" s="2">
        <f t="shared" si="185"/>
        <v>87</v>
      </c>
      <c r="J1176">
        <v>73.3</v>
      </c>
      <c r="K1176" s="2">
        <f t="shared" si="186"/>
        <v>73.3</v>
      </c>
      <c r="L1176" s="2">
        <f t="shared" si="187"/>
        <v>81.2</v>
      </c>
      <c r="M1176" s="2">
        <f t="shared" si="188"/>
        <v>1.1077762619372442</v>
      </c>
      <c r="N1176">
        <f t="shared" si="189"/>
        <v>-5.8475386919928329</v>
      </c>
    </row>
    <row r="1177" spans="1:14" x14ac:dyDescent="0.3">
      <c r="A1177" s="1">
        <v>40401</v>
      </c>
      <c r="B1177">
        <v>73.650000000000006</v>
      </c>
      <c r="D1177">
        <f t="shared" si="180"/>
        <v>3</v>
      </c>
      <c r="E1177" s="1">
        <f t="shared" si="181"/>
        <v>40394</v>
      </c>
      <c r="F1177" s="1">
        <f t="shared" si="182"/>
        <v>40393</v>
      </c>
      <c r="G1177" s="1">
        <f t="shared" si="183"/>
        <v>40392</v>
      </c>
      <c r="H1177" s="1">
        <f t="shared" si="184"/>
        <v>40391</v>
      </c>
      <c r="I1177" s="2">
        <f t="shared" si="185"/>
        <v>86.8</v>
      </c>
      <c r="K1177" s="2">
        <f t="shared" si="186"/>
        <v>73.3</v>
      </c>
      <c r="L1177" s="2">
        <f t="shared" si="187"/>
        <v>81.2</v>
      </c>
      <c r="M1177" s="2">
        <f t="shared" si="188"/>
        <v>1.1077762619372442</v>
      </c>
      <c r="N1177">
        <f t="shared" si="189"/>
        <v>-6.1927840482638645</v>
      </c>
    </row>
    <row r="1178" spans="1:14" x14ac:dyDescent="0.3">
      <c r="A1178" s="1">
        <v>40402</v>
      </c>
      <c r="B1178">
        <v>74.625</v>
      </c>
      <c r="D1178">
        <f t="shared" si="180"/>
        <v>4</v>
      </c>
      <c r="E1178" s="1">
        <f t="shared" si="181"/>
        <v>40395</v>
      </c>
      <c r="F1178" s="1">
        <f t="shared" si="182"/>
        <v>40394</v>
      </c>
      <c r="G1178" s="1">
        <f t="shared" si="183"/>
        <v>40393</v>
      </c>
      <c r="H1178" s="1">
        <f t="shared" si="184"/>
        <v>40392</v>
      </c>
      <c r="I1178" s="2">
        <f t="shared" si="185"/>
        <v>83.8</v>
      </c>
      <c r="K1178" s="2">
        <f t="shared" si="186"/>
        <v>73.3</v>
      </c>
      <c r="L1178" s="2">
        <f t="shared" si="187"/>
        <v>81.2</v>
      </c>
      <c r="M1178" s="2">
        <f t="shared" si="188"/>
        <v>1.1077762619372442</v>
      </c>
      <c r="N1178">
        <f t="shared" si="189"/>
        <v>-1.3602797500244628</v>
      </c>
    </row>
    <row r="1179" spans="1:14" x14ac:dyDescent="0.3">
      <c r="A1179" s="1">
        <v>40403</v>
      </c>
      <c r="B1179">
        <v>74.650000000000006</v>
      </c>
      <c r="D1179">
        <f t="shared" si="180"/>
        <v>5</v>
      </c>
      <c r="E1179" s="1">
        <f t="shared" si="181"/>
        <v>40396</v>
      </c>
      <c r="F1179" s="1">
        <f t="shared" si="182"/>
        <v>40395</v>
      </c>
      <c r="G1179" s="1">
        <f t="shared" si="183"/>
        <v>40394</v>
      </c>
      <c r="H1179" s="1">
        <f t="shared" si="184"/>
        <v>40393</v>
      </c>
      <c r="I1179" s="2">
        <f t="shared" si="185"/>
        <v>82.025000000000006</v>
      </c>
      <c r="K1179" s="2">
        <f t="shared" si="186"/>
        <v>73.3</v>
      </c>
      <c r="L1179" s="2">
        <f t="shared" si="187"/>
        <v>81.2</v>
      </c>
      <c r="M1179" s="2">
        <f t="shared" si="188"/>
        <v>1.1077762619372442</v>
      </c>
      <c r="N1179">
        <f t="shared" si="189"/>
        <v>0.81410834130606213</v>
      </c>
    </row>
    <row r="1180" spans="1:14" x14ac:dyDescent="0.3">
      <c r="A1180" s="1">
        <v>40406</v>
      </c>
      <c r="B1180">
        <v>74.849999999999994</v>
      </c>
      <c r="D1180">
        <f t="shared" si="180"/>
        <v>1</v>
      </c>
      <c r="E1180" s="1">
        <f t="shared" si="181"/>
        <v>40399</v>
      </c>
      <c r="F1180" s="1">
        <f t="shared" si="182"/>
        <v>40398</v>
      </c>
      <c r="G1180" s="1">
        <f t="shared" si="183"/>
        <v>40397</v>
      </c>
      <c r="H1180" s="1">
        <f t="shared" si="184"/>
        <v>40396</v>
      </c>
      <c r="I1180" s="2">
        <f t="shared" si="185"/>
        <v>81.2</v>
      </c>
      <c r="K1180" s="2">
        <f t="shared" si="186"/>
        <v>73.3</v>
      </c>
      <c r="L1180" s="2">
        <f t="shared" si="187"/>
        <v>81.2</v>
      </c>
      <c r="M1180" s="2">
        <f t="shared" si="188"/>
        <v>1.1077762619372442</v>
      </c>
      <c r="N1180">
        <f t="shared" si="189"/>
        <v>2.0925501973031349</v>
      </c>
    </row>
    <row r="1181" spans="1:14" x14ac:dyDescent="0.3">
      <c r="A1181" s="1">
        <v>40407</v>
      </c>
      <c r="B1181">
        <v>75.525000000000006</v>
      </c>
      <c r="D1181">
        <f t="shared" si="180"/>
        <v>2</v>
      </c>
      <c r="E1181" s="1">
        <f t="shared" si="181"/>
        <v>40400</v>
      </c>
      <c r="F1181" s="1">
        <f t="shared" si="182"/>
        <v>40399</v>
      </c>
      <c r="G1181" s="1">
        <f t="shared" si="183"/>
        <v>40398</v>
      </c>
      <c r="H1181" s="1">
        <f t="shared" si="184"/>
        <v>40397</v>
      </c>
      <c r="I1181" s="2">
        <f t="shared" si="185"/>
        <v>74.075000000000003</v>
      </c>
      <c r="K1181" s="2">
        <f t="shared" si="186"/>
        <v>0</v>
      </c>
      <c r="L1181" s="2">
        <f t="shared" si="187"/>
        <v>0</v>
      </c>
      <c r="M1181" s="2">
        <f t="shared" si="188"/>
        <v>1</v>
      </c>
      <c r="N1181">
        <f t="shared" si="189"/>
        <v>1.9385633813106713</v>
      </c>
    </row>
    <row r="1182" spans="1:14" x14ac:dyDescent="0.3">
      <c r="A1182" s="1">
        <v>40408</v>
      </c>
      <c r="B1182">
        <v>78.075000000000003</v>
      </c>
      <c r="D1182">
        <f t="shared" si="180"/>
        <v>3</v>
      </c>
      <c r="E1182" s="1">
        <f t="shared" si="181"/>
        <v>40401</v>
      </c>
      <c r="F1182" s="1">
        <f t="shared" si="182"/>
        <v>40400</v>
      </c>
      <c r="G1182" s="1">
        <f t="shared" si="183"/>
        <v>40399</v>
      </c>
      <c r="H1182" s="1">
        <f t="shared" si="184"/>
        <v>40398</v>
      </c>
      <c r="I1182" s="2">
        <f t="shared" si="185"/>
        <v>73.650000000000006</v>
      </c>
      <c r="K1182" s="2">
        <f t="shared" si="186"/>
        <v>0</v>
      </c>
      <c r="L1182" s="2">
        <f t="shared" si="187"/>
        <v>0</v>
      </c>
      <c r="M1182" s="2">
        <f t="shared" si="188"/>
        <v>1</v>
      </c>
      <c r="N1182">
        <f t="shared" si="189"/>
        <v>5.8345760260502901</v>
      </c>
    </row>
    <row r="1183" spans="1:14" x14ac:dyDescent="0.3">
      <c r="A1183" s="1">
        <v>40409</v>
      </c>
      <c r="B1183">
        <v>77.849999999999994</v>
      </c>
      <c r="D1183">
        <f t="shared" si="180"/>
        <v>4</v>
      </c>
      <c r="E1183" s="1">
        <f t="shared" si="181"/>
        <v>40402</v>
      </c>
      <c r="F1183" s="1">
        <f t="shared" si="182"/>
        <v>40401</v>
      </c>
      <c r="G1183" s="1">
        <f t="shared" si="183"/>
        <v>40400</v>
      </c>
      <c r="H1183" s="1">
        <f t="shared" si="184"/>
        <v>40399</v>
      </c>
      <c r="I1183" s="2">
        <f t="shared" si="185"/>
        <v>74.625</v>
      </c>
      <c r="K1183" s="2">
        <f t="shared" si="186"/>
        <v>0</v>
      </c>
      <c r="L1183" s="2">
        <f t="shared" si="187"/>
        <v>0</v>
      </c>
      <c r="M1183" s="2">
        <f t="shared" si="188"/>
        <v>1</v>
      </c>
      <c r="N1183">
        <f t="shared" si="189"/>
        <v>4.2308326567241208</v>
      </c>
    </row>
    <row r="1184" spans="1:14" x14ac:dyDescent="0.3">
      <c r="A1184" s="1">
        <v>40410</v>
      </c>
      <c r="B1184">
        <v>77.2</v>
      </c>
      <c r="D1184">
        <f t="shared" si="180"/>
        <v>5</v>
      </c>
      <c r="E1184" s="1">
        <f t="shared" si="181"/>
        <v>40403</v>
      </c>
      <c r="F1184" s="1">
        <f t="shared" si="182"/>
        <v>40402</v>
      </c>
      <c r="G1184" s="1">
        <f t="shared" si="183"/>
        <v>40401</v>
      </c>
      <c r="H1184" s="1">
        <f t="shared" si="184"/>
        <v>40400</v>
      </c>
      <c r="I1184" s="2">
        <f t="shared" si="185"/>
        <v>74.650000000000006</v>
      </c>
      <c r="K1184" s="2">
        <f t="shared" si="186"/>
        <v>0</v>
      </c>
      <c r="L1184" s="2">
        <f t="shared" si="187"/>
        <v>0</v>
      </c>
      <c r="M1184" s="2">
        <f t="shared" si="188"/>
        <v>1</v>
      </c>
      <c r="N1184">
        <f t="shared" si="189"/>
        <v>3.3588933045530949</v>
      </c>
    </row>
    <row r="1185" spans="1:14" x14ac:dyDescent="0.3">
      <c r="A1185" s="1">
        <v>40413</v>
      </c>
      <c r="B1185">
        <v>78.224999999999994</v>
      </c>
      <c r="D1185">
        <f t="shared" si="180"/>
        <v>1</v>
      </c>
      <c r="E1185" s="1">
        <f t="shared" si="181"/>
        <v>40406</v>
      </c>
      <c r="F1185" s="1">
        <f t="shared" si="182"/>
        <v>40405</v>
      </c>
      <c r="G1185" s="1">
        <f t="shared" si="183"/>
        <v>40404</v>
      </c>
      <c r="H1185" s="1">
        <f t="shared" si="184"/>
        <v>40403</v>
      </c>
      <c r="I1185" s="2">
        <f t="shared" si="185"/>
        <v>74.849999999999994</v>
      </c>
      <c r="K1185" s="2">
        <f t="shared" si="186"/>
        <v>0</v>
      </c>
      <c r="L1185" s="2">
        <f t="shared" si="187"/>
        <v>0</v>
      </c>
      <c r="M1185" s="2">
        <f t="shared" si="188"/>
        <v>1</v>
      </c>
      <c r="N1185">
        <f t="shared" si="189"/>
        <v>4.4103178689308571</v>
      </c>
    </row>
    <row r="1186" spans="1:14" x14ac:dyDescent="0.3">
      <c r="A1186" s="1">
        <v>40414</v>
      </c>
      <c r="B1186">
        <v>77.275000000000006</v>
      </c>
      <c r="D1186">
        <f t="shared" si="180"/>
        <v>2</v>
      </c>
      <c r="E1186" s="1">
        <f t="shared" si="181"/>
        <v>40407</v>
      </c>
      <c r="F1186" s="1">
        <f t="shared" si="182"/>
        <v>40406</v>
      </c>
      <c r="G1186" s="1">
        <f t="shared" si="183"/>
        <v>40405</v>
      </c>
      <c r="H1186" s="1">
        <f t="shared" si="184"/>
        <v>40404</v>
      </c>
      <c r="I1186" s="2">
        <f t="shared" si="185"/>
        <v>75.525000000000006</v>
      </c>
      <c r="K1186" s="2">
        <f t="shared" si="186"/>
        <v>0</v>
      </c>
      <c r="L1186" s="2">
        <f t="shared" si="187"/>
        <v>0</v>
      </c>
      <c r="M1186" s="2">
        <f t="shared" si="188"/>
        <v>1</v>
      </c>
      <c r="N1186">
        <f t="shared" si="189"/>
        <v>2.2906760745444297</v>
      </c>
    </row>
    <row r="1187" spans="1:14" x14ac:dyDescent="0.3">
      <c r="A1187" s="1">
        <v>40415</v>
      </c>
      <c r="B1187">
        <v>77.099999999999994</v>
      </c>
      <c r="D1187">
        <f t="shared" si="180"/>
        <v>3</v>
      </c>
      <c r="E1187" s="1">
        <f t="shared" si="181"/>
        <v>40408</v>
      </c>
      <c r="F1187" s="1">
        <f t="shared" si="182"/>
        <v>40407</v>
      </c>
      <c r="G1187" s="1">
        <f t="shared" si="183"/>
        <v>40406</v>
      </c>
      <c r="H1187" s="1">
        <f t="shared" si="184"/>
        <v>40405</v>
      </c>
      <c r="I1187" s="2">
        <f t="shared" si="185"/>
        <v>78.075000000000003</v>
      </c>
      <c r="K1187" s="2">
        <f t="shared" si="186"/>
        <v>0</v>
      </c>
      <c r="L1187" s="2">
        <f t="shared" si="187"/>
        <v>0</v>
      </c>
      <c r="M1187" s="2">
        <f t="shared" si="188"/>
        <v>1</v>
      </c>
      <c r="N1187">
        <f t="shared" si="189"/>
        <v>-1.2566622599858615</v>
      </c>
    </row>
    <row r="1188" spans="1:14" x14ac:dyDescent="0.3">
      <c r="A1188" s="1">
        <v>40416</v>
      </c>
      <c r="B1188">
        <v>75.8</v>
      </c>
      <c r="D1188">
        <f t="shared" si="180"/>
        <v>4</v>
      </c>
      <c r="E1188" s="1">
        <f t="shared" si="181"/>
        <v>40409</v>
      </c>
      <c r="F1188" s="1">
        <f t="shared" si="182"/>
        <v>40408</v>
      </c>
      <c r="G1188" s="1">
        <f t="shared" si="183"/>
        <v>40407</v>
      </c>
      <c r="H1188" s="1">
        <f t="shared" si="184"/>
        <v>40406</v>
      </c>
      <c r="I1188" s="2">
        <f t="shared" si="185"/>
        <v>77.849999999999994</v>
      </c>
      <c r="K1188" s="2">
        <f t="shared" si="186"/>
        <v>0</v>
      </c>
      <c r="L1188" s="2">
        <f t="shared" si="187"/>
        <v>0</v>
      </c>
      <c r="M1188" s="2">
        <f t="shared" si="188"/>
        <v>1</v>
      </c>
      <c r="N1188">
        <f t="shared" si="189"/>
        <v>-2.6685605631681306</v>
      </c>
    </row>
    <row r="1189" spans="1:14" x14ac:dyDescent="0.3">
      <c r="A1189" s="1">
        <v>40417</v>
      </c>
      <c r="B1189">
        <v>74.825000000000003</v>
      </c>
      <c r="D1189">
        <f t="shared" si="180"/>
        <v>5</v>
      </c>
      <c r="E1189" s="1">
        <f t="shared" si="181"/>
        <v>40410</v>
      </c>
      <c r="F1189" s="1">
        <f t="shared" si="182"/>
        <v>40409</v>
      </c>
      <c r="G1189" s="1">
        <f t="shared" si="183"/>
        <v>40408</v>
      </c>
      <c r="H1189" s="1">
        <f t="shared" si="184"/>
        <v>40407</v>
      </c>
      <c r="I1189" s="2">
        <f t="shared" si="185"/>
        <v>77.2</v>
      </c>
      <c r="K1189" s="2">
        <f t="shared" si="186"/>
        <v>0</v>
      </c>
      <c r="L1189" s="2">
        <f t="shared" si="187"/>
        <v>0</v>
      </c>
      <c r="M1189" s="2">
        <f t="shared" si="188"/>
        <v>1</v>
      </c>
      <c r="N1189">
        <f t="shared" si="189"/>
        <v>-3.1247403291967855</v>
      </c>
    </row>
    <row r="1190" spans="1:14" x14ac:dyDescent="0.3">
      <c r="A1190" s="1">
        <v>40420</v>
      </c>
      <c r="B1190">
        <v>74.875</v>
      </c>
      <c r="D1190">
        <f t="shared" si="180"/>
        <v>1</v>
      </c>
      <c r="E1190" s="1">
        <f t="shared" si="181"/>
        <v>40413</v>
      </c>
      <c r="F1190" s="1">
        <f t="shared" si="182"/>
        <v>40412</v>
      </c>
      <c r="G1190" s="1">
        <f t="shared" si="183"/>
        <v>40411</v>
      </c>
      <c r="H1190" s="1">
        <f t="shared" si="184"/>
        <v>40410</v>
      </c>
      <c r="I1190" s="2">
        <f t="shared" si="185"/>
        <v>78.224999999999994</v>
      </c>
      <c r="K1190" s="2">
        <f t="shared" si="186"/>
        <v>0</v>
      </c>
      <c r="L1190" s="2">
        <f t="shared" si="187"/>
        <v>0</v>
      </c>
      <c r="M1190" s="2">
        <f t="shared" si="188"/>
        <v>1</v>
      </c>
      <c r="N1190">
        <f t="shared" si="189"/>
        <v>-4.3769233119332398</v>
      </c>
    </row>
    <row r="1191" spans="1:14" x14ac:dyDescent="0.3">
      <c r="A1191" s="1">
        <v>40421</v>
      </c>
      <c r="B1191">
        <v>75.150000000000006</v>
      </c>
      <c r="D1191">
        <f t="shared" si="180"/>
        <v>2</v>
      </c>
      <c r="E1191" s="1">
        <f t="shared" si="181"/>
        <v>40414</v>
      </c>
      <c r="F1191" s="1">
        <f t="shared" si="182"/>
        <v>40413</v>
      </c>
      <c r="G1191" s="1">
        <f t="shared" si="183"/>
        <v>40412</v>
      </c>
      <c r="H1191" s="1">
        <f t="shared" si="184"/>
        <v>40411</v>
      </c>
      <c r="I1191" s="2">
        <f t="shared" si="185"/>
        <v>77.275000000000006</v>
      </c>
      <c r="K1191" s="2">
        <f t="shared" si="186"/>
        <v>0</v>
      </c>
      <c r="L1191" s="2">
        <f t="shared" si="187"/>
        <v>0</v>
      </c>
      <c r="M1191" s="2">
        <f t="shared" si="188"/>
        <v>1</v>
      </c>
      <c r="N1191">
        <f t="shared" si="189"/>
        <v>-2.7884371819196478</v>
      </c>
    </row>
    <row r="1192" spans="1:14" x14ac:dyDescent="0.3">
      <c r="A1192" s="1">
        <v>40422</v>
      </c>
      <c r="B1192">
        <v>74.95</v>
      </c>
      <c r="D1192">
        <f t="shared" si="180"/>
        <v>3</v>
      </c>
      <c r="E1192" s="1">
        <f t="shared" si="181"/>
        <v>40415</v>
      </c>
      <c r="F1192" s="1">
        <f t="shared" si="182"/>
        <v>40414</v>
      </c>
      <c r="G1192" s="1">
        <f t="shared" si="183"/>
        <v>40413</v>
      </c>
      <c r="H1192" s="1">
        <f t="shared" si="184"/>
        <v>40412</v>
      </c>
      <c r="I1192" s="2">
        <f t="shared" si="185"/>
        <v>77.099999999999994</v>
      </c>
      <c r="K1192" s="2">
        <f t="shared" si="186"/>
        <v>0</v>
      </c>
      <c r="L1192" s="2">
        <f t="shared" si="187"/>
        <v>0</v>
      </c>
      <c r="M1192" s="2">
        <f t="shared" si="188"/>
        <v>1</v>
      </c>
      <c r="N1192">
        <f t="shared" si="189"/>
        <v>-2.8282056020676993</v>
      </c>
    </row>
    <row r="1193" spans="1:14" x14ac:dyDescent="0.3">
      <c r="A1193" s="1">
        <v>40423</v>
      </c>
      <c r="B1193">
        <v>76.424999999999997</v>
      </c>
      <c r="D1193">
        <f t="shared" si="180"/>
        <v>4</v>
      </c>
      <c r="E1193" s="1">
        <f t="shared" si="181"/>
        <v>40416</v>
      </c>
      <c r="F1193" s="1">
        <f t="shared" si="182"/>
        <v>40415</v>
      </c>
      <c r="G1193" s="1">
        <f t="shared" si="183"/>
        <v>40414</v>
      </c>
      <c r="H1193" s="1">
        <f t="shared" si="184"/>
        <v>40413</v>
      </c>
      <c r="I1193" s="2">
        <f t="shared" si="185"/>
        <v>75.8</v>
      </c>
      <c r="K1193" s="2">
        <f t="shared" si="186"/>
        <v>0</v>
      </c>
      <c r="L1193" s="2">
        <f t="shared" si="187"/>
        <v>0</v>
      </c>
      <c r="M1193" s="2">
        <f t="shared" si="188"/>
        <v>1</v>
      </c>
      <c r="N1193">
        <f t="shared" si="189"/>
        <v>0.82115751285722749</v>
      </c>
    </row>
    <row r="1194" spans="1:14" x14ac:dyDescent="0.3">
      <c r="A1194" s="1">
        <v>40424</v>
      </c>
      <c r="B1194">
        <v>77.2</v>
      </c>
      <c r="D1194">
        <f t="shared" si="180"/>
        <v>5</v>
      </c>
      <c r="E1194" s="1">
        <f t="shared" si="181"/>
        <v>40417</v>
      </c>
      <c r="F1194" s="1">
        <f t="shared" si="182"/>
        <v>40416</v>
      </c>
      <c r="G1194" s="1">
        <f t="shared" si="183"/>
        <v>40415</v>
      </c>
      <c r="H1194" s="1">
        <f t="shared" si="184"/>
        <v>40414</v>
      </c>
      <c r="I1194" s="2">
        <f t="shared" si="185"/>
        <v>74.825000000000003</v>
      </c>
      <c r="K1194" s="2">
        <f t="shared" si="186"/>
        <v>0</v>
      </c>
      <c r="L1194" s="2">
        <f t="shared" si="187"/>
        <v>0</v>
      </c>
      <c r="M1194" s="2">
        <f t="shared" si="188"/>
        <v>1</v>
      </c>
      <c r="N1194">
        <f t="shared" si="189"/>
        <v>3.1247403291967775</v>
      </c>
    </row>
    <row r="1195" spans="1:14" x14ac:dyDescent="0.3">
      <c r="A1195" s="1">
        <v>40428</v>
      </c>
      <c r="B1195">
        <v>75.599999999999994</v>
      </c>
      <c r="D1195">
        <f t="shared" si="180"/>
        <v>2</v>
      </c>
      <c r="E1195" s="1">
        <f t="shared" si="181"/>
        <v>40421</v>
      </c>
      <c r="F1195" s="1">
        <f t="shared" si="182"/>
        <v>40420</v>
      </c>
      <c r="G1195" s="1">
        <f t="shared" si="183"/>
        <v>40419</v>
      </c>
      <c r="H1195" s="1">
        <f t="shared" si="184"/>
        <v>40418</v>
      </c>
      <c r="I1195" s="2">
        <f t="shared" si="185"/>
        <v>75.150000000000006</v>
      </c>
      <c r="K1195" s="2">
        <f t="shared" si="186"/>
        <v>0</v>
      </c>
      <c r="L1195" s="2">
        <f t="shared" si="187"/>
        <v>0</v>
      </c>
      <c r="M1195" s="2">
        <f t="shared" si="188"/>
        <v>1</v>
      </c>
      <c r="N1195">
        <f t="shared" si="189"/>
        <v>0.59701669865037543</v>
      </c>
    </row>
    <row r="1196" spans="1:14" x14ac:dyDescent="0.3">
      <c r="A1196" s="1">
        <v>40429</v>
      </c>
      <c r="B1196">
        <v>76.3</v>
      </c>
      <c r="D1196">
        <f t="shared" si="180"/>
        <v>3</v>
      </c>
      <c r="E1196" s="1">
        <f t="shared" si="181"/>
        <v>40422</v>
      </c>
      <c r="F1196" s="1">
        <f t="shared" si="182"/>
        <v>40421</v>
      </c>
      <c r="G1196" s="1">
        <f t="shared" si="183"/>
        <v>40420</v>
      </c>
      <c r="H1196" s="1">
        <f t="shared" si="184"/>
        <v>40419</v>
      </c>
      <c r="I1196" s="2">
        <f t="shared" si="185"/>
        <v>74.95</v>
      </c>
      <c r="K1196" s="2">
        <f t="shared" si="186"/>
        <v>0</v>
      </c>
      <c r="L1196" s="2">
        <f t="shared" si="187"/>
        <v>0</v>
      </c>
      <c r="M1196" s="2">
        <f t="shared" si="188"/>
        <v>1</v>
      </c>
      <c r="N1196">
        <f t="shared" si="189"/>
        <v>1.7851713741804478</v>
      </c>
    </row>
    <row r="1197" spans="1:14" x14ac:dyDescent="0.3">
      <c r="A1197" s="1">
        <v>40430</v>
      </c>
      <c r="B1197">
        <v>77.375</v>
      </c>
      <c r="D1197">
        <f t="shared" si="180"/>
        <v>4</v>
      </c>
      <c r="E1197" s="1">
        <f t="shared" si="181"/>
        <v>40423</v>
      </c>
      <c r="F1197" s="1">
        <f t="shared" si="182"/>
        <v>40422</v>
      </c>
      <c r="G1197" s="1">
        <f t="shared" si="183"/>
        <v>40421</v>
      </c>
      <c r="H1197" s="1">
        <f t="shared" si="184"/>
        <v>40420</v>
      </c>
      <c r="I1197" s="2">
        <f t="shared" si="185"/>
        <v>76.424999999999997</v>
      </c>
      <c r="K1197" s="2">
        <f t="shared" si="186"/>
        <v>0</v>
      </c>
      <c r="L1197" s="2">
        <f t="shared" si="187"/>
        <v>0</v>
      </c>
      <c r="M1197" s="2">
        <f t="shared" si="188"/>
        <v>1</v>
      </c>
      <c r="N1197">
        <f t="shared" si="189"/>
        <v>1.2353863227861961</v>
      </c>
    </row>
    <row r="1198" spans="1:14" x14ac:dyDescent="0.3">
      <c r="A1198" s="1">
        <v>40431</v>
      </c>
      <c r="B1198">
        <v>77.25</v>
      </c>
      <c r="D1198">
        <f t="shared" si="180"/>
        <v>5</v>
      </c>
      <c r="E1198" s="1">
        <f t="shared" si="181"/>
        <v>40424</v>
      </c>
      <c r="F1198" s="1">
        <f t="shared" si="182"/>
        <v>40423</v>
      </c>
      <c r="G1198" s="1">
        <f t="shared" si="183"/>
        <v>40422</v>
      </c>
      <c r="H1198" s="1">
        <f t="shared" si="184"/>
        <v>40421</v>
      </c>
      <c r="I1198" s="2">
        <f t="shared" si="185"/>
        <v>77.2</v>
      </c>
      <c r="K1198" s="2">
        <f t="shared" si="186"/>
        <v>0</v>
      </c>
      <c r="L1198" s="2">
        <f t="shared" si="187"/>
        <v>0</v>
      </c>
      <c r="M1198" s="2">
        <f t="shared" si="188"/>
        <v>1</v>
      </c>
      <c r="N1198">
        <f t="shared" si="189"/>
        <v>6.4745874712435897E-2</v>
      </c>
    </row>
    <row r="1199" spans="1:14" x14ac:dyDescent="0.3">
      <c r="A1199" s="1">
        <v>40434</v>
      </c>
      <c r="B1199">
        <v>76.3</v>
      </c>
      <c r="D1199">
        <f t="shared" si="180"/>
        <v>1</v>
      </c>
      <c r="E1199" s="1">
        <f t="shared" si="181"/>
        <v>40427</v>
      </c>
      <c r="F1199" s="1">
        <f t="shared" si="182"/>
        <v>40426</v>
      </c>
      <c r="G1199" s="1">
        <f t="shared" si="183"/>
        <v>40425</v>
      </c>
      <c r="H1199" s="1">
        <f t="shared" si="184"/>
        <v>40424</v>
      </c>
      <c r="I1199" s="2">
        <f t="shared" si="185"/>
        <v>77.2</v>
      </c>
      <c r="K1199" s="2">
        <f t="shared" si="186"/>
        <v>0</v>
      </c>
      <c r="L1199" s="2">
        <f t="shared" si="187"/>
        <v>0</v>
      </c>
      <c r="M1199" s="2">
        <f t="shared" si="188"/>
        <v>1</v>
      </c>
      <c r="N1199">
        <f t="shared" si="189"/>
        <v>-1.1726518740319207</v>
      </c>
    </row>
    <row r="1200" spans="1:14" x14ac:dyDescent="0.3">
      <c r="A1200" s="1">
        <v>40435</v>
      </c>
      <c r="B1200">
        <v>78.7</v>
      </c>
      <c r="D1200">
        <f t="shared" si="180"/>
        <v>2</v>
      </c>
      <c r="E1200" s="1">
        <f t="shared" si="181"/>
        <v>40428</v>
      </c>
      <c r="F1200" s="1">
        <f t="shared" si="182"/>
        <v>40427</v>
      </c>
      <c r="G1200" s="1">
        <f t="shared" si="183"/>
        <v>40426</v>
      </c>
      <c r="H1200" s="1">
        <f t="shared" si="184"/>
        <v>40425</v>
      </c>
      <c r="I1200" s="2">
        <f t="shared" si="185"/>
        <v>75.599999999999994</v>
      </c>
      <c r="K1200" s="2">
        <f t="shared" si="186"/>
        <v>0</v>
      </c>
      <c r="L1200" s="2">
        <f t="shared" si="187"/>
        <v>0</v>
      </c>
      <c r="M1200" s="2">
        <f t="shared" si="188"/>
        <v>1</v>
      </c>
      <c r="N1200">
        <f t="shared" si="189"/>
        <v>4.0186872237870377</v>
      </c>
    </row>
    <row r="1201" spans="1:14" x14ac:dyDescent="0.3">
      <c r="A1201" s="1">
        <v>40436</v>
      </c>
      <c r="B1201">
        <v>79.25</v>
      </c>
      <c r="D1201">
        <f t="shared" si="180"/>
        <v>3</v>
      </c>
      <c r="E1201" s="1">
        <f t="shared" si="181"/>
        <v>40429</v>
      </c>
      <c r="F1201" s="1">
        <f t="shared" si="182"/>
        <v>40428</v>
      </c>
      <c r="G1201" s="1">
        <f t="shared" si="183"/>
        <v>40427</v>
      </c>
      <c r="H1201" s="1">
        <f t="shared" si="184"/>
        <v>40426</v>
      </c>
      <c r="I1201" s="2">
        <f t="shared" si="185"/>
        <v>76.3</v>
      </c>
      <c r="K1201" s="2">
        <f t="shared" si="186"/>
        <v>0</v>
      </c>
      <c r="L1201" s="2">
        <f t="shared" si="187"/>
        <v>0</v>
      </c>
      <c r="M1201" s="2">
        <f t="shared" si="188"/>
        <v>1</v>
      </c>
      <c r="N1201">
        <f t="shared" si="189"/>
        <v>3.7934474466978707</v>
      </c>
    </row>
    <row r="1202" spans="1:14" x14ac:dyDescent="0.3">
      <c r="A1202" s="1">
        <v>40437</v>
      </c>
      <c r="B1202">
        <v>78.2</v>
      </c>
      <c r="D1202">
        <f t="shared" si="180"/>
        <v>4</v>
      </c>
      <c r="E1202" s="1">
        <f t="shared" si="181"/>
        <v>40430</v>
      </c>
      <c r="F1202" s="1">
        <f t="shared" si="182"/>
        <v>40429</v>
      </c>
      <c r="G1202" s="1">
        <f t="shared" si="183"/>
        <v>40428</v>
      </c>
      <c r="H1202" s="1">
        <f t="shared" si="184"/>
        <v>40427</v>
      </c>
      <c r="I1202" s="2">
        <f t="shared" si="185"/>
        <v>77.375</v>
      </c>
      <c r="K1202" s="2">
        <f t="shared" si="186"/>
        <v>0</v>
      </c>
      <c r="L1202" s="2">
        <f t="shared" si="187"/>
        <v>0</v>
      </c>
      <c r="M1202" s="2">
        <f t="shared" si="188"/>
        <v>1</v>
      </c>
      <c r="N1202">
        <f t="shared" si="189"/>
        <v>1.0605916546505287</v>
      </c>
    </row>
    <row r="1203" spans="1:14" x14ac:dyDescent="0.3">
      <c r="A1203" s="1">
        <v>40438</v>
      </c>
      <c r="B1203">
        <v>77.7</v>
      </c>
      <c r="D1203">
        <f t="shared" si="180"/>
        <v>5</v>
      </c>
      <c r="E1203" s="1">
        <f t="shared" si="181"/>
        <v>40431</v>
      </c>
      <c r="F1203" s="1">
        <f t="shared" si="182"/>
        <v>40430</v>
      </c>
      <c r="G1203" s="1">
        <f t="shared" si="183"/>
        <v>40429</v>
      </c>
      <c r="H1203" s="1">
        <f t="shared" si="184"/>
        <v>40428</v>
      </c>
      <c r="I1203" s="2">
        <f t="shared" si="185"/>
        <v>77.25</v>
      </c>
      <c r="K1203" s="2">
        <f t="shared" si="186"/>
        <v>0</v>
      </c>
      <c r="L1203" s="2">
        <f t="shared" si="187"/>
        <v>0</v>
      </c>
      <c r="M1203" s="2">
        <f t="shared" si="188"/>
        <v>1</v>
      </c>
      <c r="N1203">
        <f t="shared" si="189"/>
        <v>0.58083415957469553</v>
      </c>
    </row>
    <row r="1204" spans="1:14" x14ac:dyDescent="0.3">
      <c r="A1204" s="1">
        <v>40441</v>
      </c>
      <c r="B1204">
        <v>78.525000000000006</v>
      </c>
      <c r="D1204">
        <f t="shared" si="180"/>
        <v>1</v>
      </c>
      <c r="E1204" s="1">
        <f t="shared" si="181"/>
        <v>40434</v>
      </c>
      <c r="F1204" s="1">
        <f t="shared" si="182"/>
        <v>40433</v>
      </c>
      <c r="G1204" s="1">
        <f t="shared" si="183"/>
        <v>40432</v>
      </c>
      <c r="H1204" s="1">
        <f t="shared" si="184"/>
        <v>40431</v>
      </c>
      <c r="I1204" s="2">
        <f t="shared" si="185"/>
        <v>76.3</v>
      </c>
      <c r="K1204" s="2">
        <f t="shared" si="186"/>
        <v>0</v>
      </c>
      <c r="L1204" s="2">
        <f t="shared" si="187"/>
        <v>0</v>
      </c>
      <c r="M1204" s="2">
        <f t="shared" si="188"/>
        <v>1</v>
      </c>
      <c r="N1204">
        <f t="shared" si="189"/>
        <v>2.8744107134299113</v>
      </c>
    </row>
    <row r="1205" spans="1:14" x14ac:dyDescent="0.3">
      <c r="A1205" s="1">
        <v>40442</v>
      </c>
      <c r="B1205">
        <v>79.3</v>
      </c>
      <c r="D1205">
        <f t="shared" si="180"/>
        <v>2</v>
      </c>
      <c r="E1205" s="1">
        <f t="shared" si="181"/>
        <v>40435</v>
      </c>
      <c r="F1205" s="1">
        <f t="shared" si="182"/>
        <v>40434</v>
      </c>
      <c r="G1205" s="1">
        <f t="shared" si="183"/>
        <v>40433</v>
      </c>
      <c r="H1205" s="1">
        <f t="shared" si="184"/>
        <v>40432</v>
      </c>
      <c r="I1205" s="2">
        <f t="shared" si="185"/>
        <v>78.7</v>
      </c>
      <c r="K1205" s="2">
        <f t="shared" si="186"/>
        <v>0</v>
      </c>
      <c r="L1205" s="2">
        <f t="shared" si="187"/>
        <v>0</v>
      </c>
      <c r="M1205" s="2">
        <f t="shared" si="188"/>
        <v>1</v>
      </c>
      <c r="N1205">
        <f t="shared" si="189"/>
        <v>0.75949732174447671</v>
      </c>
    </row>
    <row r="1206" spans="1:14" x14ac:dyDescent="0.3">
      <c r="A1206" s="1">
        <v>40443</v>
      </c>
      <c r="B1206">
        <v>78.7</v>
      </c>
      <c r="D1206">
        <f t="shared" si="180"/>
        <v>3</v>
      </c>
      <c r="E1206" s="1">
        <f t="shared" si="181"/>
        <v>40436</v>
      </c>
      <c r="F1206" s="1">
        <f t="shared" si="182"/>
        <v>40435</v>
      </c>
      <c r="G1206" s="1">
        <f t="shared" si="183"/>
        <v>40434</v>
      </c>
      <c r="H1206" s="1">
        <f t="shared" si="184"/>
        <v>40433</v>
      </c>
      <c r="I1206" s="2">
        <f t="shared" si="185"/>
        <v>79.25</v>
      </c>
      <c r="K1206" s="2">
        <f t="shared" si="186"/>
        <v>0</v>
      </c>
      <c r="L1206" s="2">
        <f t="shared" si="187"/>
        <v>0</v>
      </c>
      <c r="M1206" s="2">
        <f t="shared" si="188"/>
        <v>1</v>
      </c>
      <c r="N1206">
        <f t="shared" si="189"/>
        <v>-0.69642573340324532</v>
      </c>
    </row>
    <row r="1207" spans="1:14" x14ac:dyDescent="0.3">
      <c r="A1207" s="1">
        <v>40444</v>
      </c>
      <c r="B1207">
        <v>78.424999999999997</v>
      </c>
      <c r="D1207">
        <f t="shared" si="180"/>
        <v>4</v>
      </c>
      <c r="E1207" s="1">
        <f t="shared" si="181"/>
        <v>40437</v>
      </c>
      <c r="F1207" s="1">
        <f t="shared" si="182"/>
        <v>40436</v>
      </c>
      <c r="G1207" s="1">
        <f t="shared" si="183"/>
        <v>40435</v>
      </c>
      <c r="H1207" s="1">
        <f t="shared" si="184"/>
        <v>40434</v>
      </c>
      <c r="I1207" s="2">
        <f t="shared" si="185"/>
        <v>78.2</v>
      </c>
      <c r="K1207" s="2">
        <f t="shared" si="186"/>
        <v>0</v>
      </c>
      <c r="L1207" s="2">
        <f t="shared" si="187"/>
        <v>0</v>
      </c>
      <c r="M1207" s="2">
        <f t="shared" si="188"/>
        <v>1</v>
      </c>
      <c r="N1207">
        <f t="shared" si="189"/>
        <v>0.28731065254764293</v>
      </c>
    </row>
    <row r="1208" spans="1:14" x14ac:dyDescent="0.3">
      <c r="A1208" s="1">
        <v>40445</v>
      </c>
      <c r="B1208">
        <v>79.025000000000006</v>
      </c>
      <c r="D1208">
        <f t="shared" si="180"/>
        <v>5</v>
      </c>
      <c r="E1208" s="1">
        <f t="shared" si="181"/>
        <v>40438</v>
      </c>
      <c r="F1208" s="1">
        <f t="shared" si="182"/>
        <v>40437</v>
      </c>
      <c r="G1208" s="1">
        <f t="shared" si="183"/>
        <v>40436</v>
      </c>
      <c r="H1208" s="1">
        <f t="shared" si="184"/>
        <v>40435</v>
      </c>
      <c r="I1208" s="2">
        <f t="shared" si="185"/>
        <v>77.7</v>
      </c>
      <c r="K1208" s="2">
        <f t="shared" si="186"/>
        <v>0</v>
      </c>
      <c r="L1208" s="2">
        <f t="shared" si="187"/>
        <v>0</v>
      </c>
      <c r="M1208" s="2">
        <f t="shared" si="188"/>
        <v>1</v>
      </c>
      <c r="N1208">
        <f t="shared" si="189"/>
        <v>1.6909000728079759</v>
      </c>
    </row>
    <row r="1209" spans="1:14" x14ac:dyDescent="0.3">
      <c r="A1209" s="1">
        <v>40448</v>
      </c>
      <c r="B1209">
        <v>79.150000000000006</v>
      </c>
      <c r="D1209">
        <f t="shared" si="180"/>
        <v>1</v>
      </c>
      <c r="E1209" s="1">
        <f t="shared" si="181"/>
        <v>40441</v>
      </c>
      <c r="F1209" s="1">
        <f t="shared" si="182"/>
        <v>40440</v>
      </c>
      <c r="G1209" s="1">
        <f t="shared" si="183"/>
        <v>40439</v>
      </c>
      <c r="H1209" s="1">
        <f t="shared" si="184"/>
        <v>40438</v>
      </c>
      <c r="I1209" s="2">
        <f t="shared" si="185"/>
        <v>78.525000000000006</v>
      </c>
      <c r="K1209" s="2">
        <f t="shared" si="186"/>
        <v>0</v>
      </c>
      <c r="L1209" s="2">
        <f t="shared" si="187"/>
        <v>0</v>
      </c>
      <c r="M1209" s="2">
        <f t="shared" si="188"/>
        <v>1</v>
      </c>
      <c r="N1209">
        <f t="shared" si="189"/>
        <v>0.79277409023109457</v>
      </c>
    </row>
    <row r="1210" spans="1:14" x14ac:dyDescent="0.3">
      <c r="A1210" s="1">
        <v>40449</v>
      </c>
      <c r="B1210">
        <v>78.575000000000003</v>
      </c>
      <c r="D1210">
        <f t="shared" si="180"/>
        <v>2</v>
      </c>
      <c r="E1210" s="1">
        <f t="shared" si="181"/>
        <v>40442</v>
      </c>
      <c r="F1210" s="1">
        <f t="shared" si="182"/>
        <v>40441</v>
      </c>
      <c r="G1210" s="1">
        <f t="shared" si="183"/>
        <v>40440</v>
      </c>
      <c r="H1210" s="1">
        <f t="shared" si="184"/>
        <v>40439</v>
      </c>
      <c r="I1210" s="2">
        <f t="shared" si="185"/>
        <v>79.3</v>
      </c>
      <c r="K1210" s="2">
        <f t="shared" si="186"/>
        <v>0</v>
      </c>
      <c r="L1210" s="2">
        <f t="shared" si="187"/>
        <v>0</v>
      </c>
      <c r="M1210" s="2">
        <f t="shared" si="188"/>
        <v>1</v>
      </c>
      <c r="N1210">
        <f t="shared" si="189"/>
        <v>-0.91845459571709853</v>
      </c>
    </row>
    <row r="1211" spans="1:14" x14ac:dyDescent="0.3">
      <c r="A1211" s="1">
        <v>40450</v>
      </c>
      <c r="B1211">
        <v>77.174999999999997</v>
      </c>
      <c r="D1211">
        <f t="shared" si="180"/>
        <v>3</v>
      </c>
      <c r="E1211" s="1">
        <f t="shared" si="181"/>
        <v>40443</v>
      </c>
      <c r="F1211" s="1">
        <f t="shared" si="182"/>
        <v>40442</v>
      </c>
      <c r="G1211" s="1">
        <f t="shared" si="183"/>
        <v>40441</v>
      </c>
      <c r="H1211" s="1">
        <f t="shared" si="184"/>
        <v>40440</v>
      </c>
      <c r="I1211" s="2">
        <f t="shared" si="185"/>
        <v>78.7</v>
      </c>
      <c r="K1211" s="2">
        <f t="shared" si="186"/>
        <v>0</v>
      </c>
      <c r="L1211" s="2">
        <f t="shared" si="187"/>
        <v>0</v>
      </c>
      <c r="M1211" s="2">
        <f t="shared" si="188"/>
        <v>1</v>
      </c>
      <c r="N1211">
        <f t="shared" si="189"/>
        <v>-1.956758503513464</v>
      </c>
    </row>
    <row r="1212" spans="1:14" x14ac:dyDescent="0.3">
      <c r="A1212" s="1">
        <v>40451</v>
      </c>
      <c r="B1212">
        <v>77.775000000000006</v>
      </c>
      <c r="D1212">
        <f t="shared" si="180"/>
        <v>4</v>
      </c>
      <c r="E1212" s="1">
        <f t="shared" si="181"/>
        <v>40444</v>
      </c>
      <c r="F1212" s="1">
        <f t="shared" si="182"/>
        <v>40443</v>
      </c>
      <c r="G1212" s="1">
        <f t="shared" si="183"/>
        <v>40442</v>
      </c>
      <c r="H1212" s="1">
        <f t="shared" si="184"/>
        <v>40441</v>
      </c>
      <c r="I1212" s="2">
        <f t="shared" si="185"/>
        <v>78.424999999999997</v>
      </c>
      <c r="K1212" s="2">
        <f t="shared" si="186"/>
        <v>0</v>
      </c>
      <c r="L1212" s="2">
        <f t="shared" si="187"/>
        <v>0</v>
      </c>
      <c r="M1212" s="2">
        <f t="shared" si="188"/>
        <v>1</v>
      </c>
      <c r="N1212">
        <f t="shared" si="189"/>
        <v>-0.83227112930410607</v>
      </c>
    </row>
    <row r="1213" spans="1:14" x14ac:dyDescent="0.3">
      <c r="A1213" s="1">
        <v>40452</v>
      </c>
      <c r="B1213">
        <v>76.375</v>
      </c>
      <c r="D1213">
        <f t="shared" si="180"/>
        <v>5</v>
      </c>
      <c r="E1213" s="1">
        <f t="shared" si="181"/>
        <v>40445</v>
      </c>
      <c r="F1213" s="1">
        <f t="shared" si="182"/>
        <v>40444</v>
      </c>
      <c r="G1213" s="1">
        <f t="shared" si="183"/>
        <v>40443</v>
      </c>
      <c r="H1213" s="1">
        <f t="shared" si="184"/>
        <v>40442</v>
      </c>
      <c r="I1213" s="2">
        <f t="shared" si="185"/>
        <v>79.025000000000006</v>
      </c>
      <c r="K1213" s="2">
        <f t="shared" si="186"/>
        <v>0</v>
      </c>
      <c r="L1213" s="2">
        <f t="shared" si="187"/>
        <v>0</v>
      </c>
      <c r="M1213" s="2">
        <f t="shared" si="188"/>
        <v>1</v>
      </c>
      <c r="N1213">
        <f t="shared" si="189"/>
        <v>-3.4108840609922129</v>
      </c>
    </row>
    <row r="1214" spans="1:14" x14ac:dyDescent="0.3">
      <c r="A1214" s="1">
        <v>40455</v>
      </c>
      <c r="B1214">
        <v>75.674999999999997</v>
      </c>
      <c r="D1214">
        <f t="shared" si="180"/>
        <v>1</v>
      </c>
      <c r="E1214" s="1">
        <f t="shared" si="181"/>
        <v>40448</v>
      </c>
      <c r="F1214" s="1">
        <f t="shared" si="182"/>
        <v>40447</v>
      </c>
      <c r="G1214" s="1">
        <f t="shared" si="183"/>
        <v>40446</v>
      </c>
      <c r="H1214" s="1">
        <f t="shared" si="184"/>
        <v>40445</v>
      </c>
      <c r="I1214" s="2">
        <f t="shared" si="185"/>
        <v>79.150000000000006</v>
      </c>
      <c r="K1214" s="2">
        <f t="shared" si="186"/>
        <v>0</v>
      </c>
      <c r="L1214" s="2">
        <f t="shared" si="187"/>
        <v>0</v>
      </c>
      <c r="M1214" s="2">
        <f t="shared" si="188"/>
        <v>1</v>
      </c>
      <c r="N1214">
        <f t="shared" si="189"/>
        <v>-4.4896931419238975</v>
      </c>
    </row>
    <row r="1215" spans="1:14" x14ac:dyDescent="0.3">
      <c r="A1215" s="1">
        <v>40456</v>
      </c>
      <c r="B1215">
        <v>75.349999999999994</v>
      </c>
      <c r="D1215">
        <f t="shared" si="180"/>
        <v>2</v>
      </c>
      <c r="E1215" s="1">
        <f t="shared" si="181"/>
        <v>40449</v>
      </c>
      <c r="F1215" s="1">
        <f t="shared" si="182"/>
        <v>40448</v>
      </c>
      <c r="G1215" s="1">
        <f t="shared" si="183"/>
        <v>40447</v>
      </c>
      <c r="H1215" s="1">
        <f t="shared" si="184"/>
        <v>40446</v>
      </c>
      <c r="I1215" s="2">
        <f t="shared" si="185"/>
        <v>78.575000000000003</v>
      </c>
      <c r="K1215" s="2">
        <f t="shared" si="186"/>
        <v>0</v>
      </c>
      <c r="L1215" s="2">
        <f t="shared" si="187"/>
        <v>0</v>
      </c>
      <c r="M1215" s="2">
        <f t="shared" si="188"/>
        <v>1</v>
      </c>
      <c r="N1215">
        <f t="shared" si="189"/>
        <v>-4.1909657611126976</v>
      </c>
    </row>
    <row r="1216" spans="1:14" x14ac:dyDescent="0.3">
      <c r="A1216" s="1">
        <v>40457</v>
      </c>
      <c r="B1216">
        <v>75.275000000000006</v>
      </c>
      <c r="D1216">
        <f t="shared" si="180"/>
        <v>3</v>
      </c>
      <c r="E1216" s="1">
        <f t="shared" si="181"/>
        <v>40450</v>
      </c>
      <c r="F1216" s="1">
        <f t="shared" si="182"/>
        <v>40449</v>
      </c>
      <c r="G1216" s="1">
        <f t="shared" si="183"/>
        <v>40448</v>
      </c>
      <c r="H1216" s="1">
        <f t="shared" si="184"/>
        <v>40447</v>
      </c>
      <c r="I1216" s="2">
        <f t="shared" si="185"/>
        <v>77.174999999999997</v>
      </c>
      <c r="K1216" s="2">
        <f t="shared" si="186"/>
        <v>0</v>
      </c>
      <c r="L1216" s="2">
        <f t="shared" si="187"/>
        <v>0</v>
      </c>
      <c r="M1216" s="2">
        <f t="shared" si="188"/>
        <v>1</v>
      </c>
      <c r="N1216">
        <f t="shared" si="189"/>
        <v>-2.492749602042537</v>
      </c>
    </row>
    <row r="1217" spans="1:14" x14ac:dyDescent="0.3">
      <c r="A1217" s="1">
        <v>40458</v>
      </c>
      <c r="B1217">
        <v>74.525000000000006</v>
      </c>
      <c r="D1217">
        <f t="shared" si="180"/>
        <v>4</v>
      </c>
      <c r="E1217" s="1">
        <f t="shared" si="181"/>
        <v>40451</v>
      </c>
      <c r="F1217" s="1">
        <f t="shared" si="182"/>
        <v>40450</v>
      </c>
      <c r="G1217" s="1">
        <f t="shared" si="183"/>
        <v>40449</v>
      </c>
      <c r="H1217" s="1">
        <f t="shared" si="184"/>
        <v>40448</v>
      </c>
      <c r="I1217" s="2">
        <f t="shared" si="185"/>
        <v>77.775000000000006</v>
      </c>
      <c r="K1217" s="2">
        <f t="shared" si="186"/>
        <v>0</v>
      </c>
      <c r="L1217" s="2">
        <f t="shared" si="187"/>
        <v>0</v>
      </c>
      <c r="M1217" s="2">
        <f t="shared" si="188"/>
        <v>1</v>
      </c>
      <c r="N1217">
        <f t="shared" si="189"/>
        <v>-4.2685403219565545</v>
      </c>
    </row>
    <row r="1218" spans="1:14" x14ac:dyDescent="0.3">
      <c r="A1218" s="1">
        <v>40459</v>
      </c>
      <c r="B1218">
        <v>74.525000000000006</v>
      </c>
      <c r="C1218">
        <v>73.849999999999994</v>
      </c>
      <c r="D1218">
        <f t="shared" si="180"/>
        <v>5</v>
      </c>
      <c r="E1218" s="1">
        <f t="shared" si="181"/>
        <v>40452</v>
      </c>
      <c r="F1218" s="1">
        <f t="shared" si="182"/>
        <v>40451</v>
      </c>
      <c r="G1218" s="1">
        <f t="shared" si="183"/>
        <v>40450</v>
      </c>
      <c r="H1218" s="1">
        <f t="shared" si="184"/>
        <v>40449</v>
      </c>
      <c r="I1218" s="2">
        <f t="shared" si="185"/>
        <v>76.375</v>
      </c>
      <c r="K1218" s="2">
        <f t="shared" si="186"/>
        <v>0</v>
      </c>
      <c r="L1218" s="2">
        <f t="shared" si="187"/>
        <v>0</v>
      </c>
      <c r="M1218" s="2">
        <f t="shared" si="188"/>
        <v>1</v>
      </c>
      <c r="N1218">
        <f t="shared" si="189"/>
        <v>-2.4520777927624158</v>
      </c>
    </row>
    <row r="1219" spans="1:14" x14ac:dyDescent="0.3">
      <c r="A1219" s="1">
        <v>40462</v>
      </c>
      <c r="B1219">
        <v>72.625</v>
      </c>
      <c r="D1219">
        <f t="shared" ref="D1219:D1282" si="190">WEEKDAY(A1219,2)</f>
        <v>1</v>
      </c>
      <c r="E1219" s="1">
        <f t="shared" si="181"/>
        <v>40455</v>
      </c>
      <c r="F1219" s="1">
        <f t="shared" si="182"/>
        <v>40454</v>
      </c>
      <c r="G1219" s="1">
        <f t="shared" si="183"/>
        <v>40453</v>
      </c>
      <c r="H1219" s="1">
        <f t="shared" si="184"/>
        <v>40452</v>
      </c>
      <c r="I1219" s="2">
        <f t="shared" si="185"/>
        <v>75.674999999999997</v>
      </c>
      <c r="J1219">
        <v>73.849999999999994</v>
      </c>
      <c r="K1219" s="2">
        <f t="shared" si="186"/>
        <v>73.849999999999994</v>
      </c>
      <c r="L1219" s="2">
        <f t="shared" si="187"/>
        <v>74.525000000000006</v>
      </c>
      <c r="M1219" s="2">
        <f t="shared" si="188"/>
        <v>1.0091401489505756</v>
      </c>
      <c r="N1219">
        <f t="shared" si="189"/>
        <v>-3.2040009148960595</v>
      </c>
    </row>
    <row r="1220" spans="1:14" x14ac:dyDescent="0.3">
      <c r="A1220" s="1">
        <v>40463</v>
      </c>
      <c r="B1220">
        <v>72.775000000000006</v>
      </c>
      <c r="D1220">
        <f t="shared" si="190"/>
        <v>2</v>
      </c>
      <c r="E1220" s="1">
        <f t="shared" si="181"/>
        <v>40456</v>
      </c>
      <c r="F1220" s="1">
        <f t="shared" si="182"/>
        <v>40455</v>
      </c>
      <c r="G1220" s="1">
        <f t="shared" si="183"/>
        <v>40454</v>
      </c>
      <c r="H1220" s="1">
        <f t="shared" si="184"/>
        <v>40453</v>
      </c>
      <c r="I1220" s="2">
        <f t="shared" si="185"/>
        <v>75.349999999999994</v>
      </c>
      <c r="K1220" s="2">
        <f t="shared" si="186"/>
        <v>73.849999999999994</v>
      </c>
      <c r="L1220" s="2">
        <f t="shared" si="187"/>
        <v>74.525000000000006</v>
      </c>
      <c r="M1220" s="2">
        <f t="shared" si="188"/>
        <v>1.0091401489505756</v>
      </c>
      <c r="N1220">
        <f t="shared" si="189"/>
        <v>-2.567280485407097</v>
      </c>
    </row>
    <row r="1221" spans="1:14" x14ac:dyDescent="0.3">
      <c r="A1221" s="1">
        <v>40464</v>
      </c>
      <c r="B1221">
        <v>71.7</v>
      </c>
      <c r="D1221">
        <f t="shared" si="190"/>
        <v>3</v>
      </c>
      <c r="E1221" s="1">
        <f t="shared" si="181"/>
        <v>40457</v>
      </c>
      <c r="F1221" s="1">
        <f t="shared" si="182"/>
        <v>40456</v>
      </c>
      <c r="G1221" s="1">
        <f t="shared" si="183"/>
        <v>40455</v>
      </c>
      <c r="H1221" s="1">
        <f t="shared" si="184"/>
        <v>40454</v>
      </c>
      <c r="I1221" s="2">
        <f t="shared" si="185"/>
        <v>75.275000000000006</v>
      </c>
      <c r="K1221" s="2">
        <f t="shared" si="186"/>
        <v>73.849999999999994</v>
      </c>
      <c r="L1221" s="2">
        <f t="shared" si="187"/>
        <v>74.525000000000006</v>
      </c>
      <c r="M1221" s="2">
        <f t="shared" si="188"/>
        <v>1.0091401489505756</v>
      </c>
      <c r="N1221">
        <f t="shared" si="189"/>
        <v>-3.9558696175476413</v>
      </c>
    </row>
    <row r="1222" spans="1:14" x14ac:dyDescent="0.3">
      <c r="A1222" s="1">
        <v>40465</v>
      </c>
      <c r="B1222">
        <v>68.849999999999994</v>
      </c>
      <c r="D1222">
        <f t="shared" si="190"/>
        <v>4</v>
      </c>
      <c r="E1222" s="1">
        <f t="shared" si="181"/>
        <v>40458</v>
      </c>
      <c r="F1222" s="1">
        <f t="shared" si="182"/>
        <v>40457</v>
      </c>
      <c r="G1222" s="1">
        <f t="shared" si="183"/>
        <v>40456</v>
      </c>
      <c r="H1222" s="1">
        <f t="shared" si="184"/>
        <v>40455</v>
      </c>
      <c r="I1222" s="2">
        <f t="shared" si="185"/>
        <v>74.525000000000006</v>
      </c>
      <c r="K1222" s="2">
        <f t="shared" si="186"/>
        <v>73.849999999999994</v>
      </c>
      <c r="L1222" s="2">
        <f t="shared" si="187"/>
        <v>74.525000000000006</v>
      </c>
      <c r="M1222" s="2">
        <f t="shared" si="188"/>
        <v>1.0091401489505756</v>
      </c>
      <c r="N1222">
        <f t="shared" si="189"/>
        <v>-7.0105783802724906</v>
      </c>
    </row>
    <row r="1223" spans="1:14" x14ac:dyDescent="0.3">
      <c r="A1223" s="1">
        <v>40466</v>
      </c>
      <c r="B1223">
        <v>68.900000000000006</v>
      </c>
      <c r="D1223">
        <f t="shared" si="190"/>
        <v>5</v>
      </c>
      <c r="E1223" s="1">
        <f t="shared" si="181"/>
        <v>40459</v>
      </c>
      <c r="F1223" s="1">
        <f t="shared" si="182"/>
        <v>40458</v>
      </c>
      <c r="G1223" s="1">
        <f t="shared" si="183"/>
        <v>40457</v>
      </c>
      <c r="H1223" s="1">
        <f t="shared" si="184"/>
        <v>40456</v>
      </c>
      <c r="I1223" s="2">
        <f t="shared" si="185"/>
        <v>74.525000000000006</v>
      </c>
      <c r="K1223" s="2">
        <f t="shared" si="186"/>
        <v>73.849999999999994</v>
      </c>
      <c r="L1223" s="2">
        <f t="shared" si="187"/>
        <v>74.525000000000006</v>
      </c>
      <c r="M1223" s="2">
        <f t="shared" si="188"/>
        <v>1.0091401489505756</v>
      </c>
      <c r="N1223">
        <f t="shared" si="189"/>
        <v>-6.937983095777585</v>
      </c>
    </row>
    <row r="1224" spans="1:14" x14ac:dyDescent="0.3">
      <c r="A1224" s="1">
        <v>40469</v>
      </c>
      <c r="B1224">
        <v>68.025000000000006</v>
      </c>
      <c r="D1224">
        <f t="shared" si="190"/>
        <v>1</v>
      </c>
      <c r="E1224" s="1">
        <f t="shared" ref="E1224:E1287" si="191">A1224-7</f>
        <v>40462</v>
      </c>
      <c r="F1224" s="1">
        <f t="shared" ref="F1224:F1287" si="192">E1224-1</f>
        <v>40461</v>
      </c>
      <c r="G1224" s="1">
        <f t="shared" ref="G1224:G1287" si="193">E1224-2</f>
        <v>40460</v>
      </c>
      <c r="H1224" s="1">
        <f t="shared" ref="H1224:H1287" si="194">E1224-3</f>
        <v>40459</v>
      </c>
      <c r="I1224" s="2">
        <f t="shared" si="185"/>
        <v>72.625</v>
      </c>
      <c r="K1224" s="2">
        <f t="shared" si="186"/>
        <v>0</v>
      </c>
      <c r="L1224" s="2">
        <f t="shared" si="187"/>
        <v>0</v>
      </c>
      <c r="M1224" s="2">
        <f t="shared" si="188"/>
        <v>1</v>
      </c>
      <c r="N1224">
        <f t="shared" si="189"/>
        <v>-6.5433930502765234</v>
      </c>
    </row>
    <row r="1225" spans="1:14" x14ac:dyDescent="0.3">
      <c r="A1225" s="1">
        <v>40470</v>
      </c>
      <c r="B1225">
        <v>68.2</v>
      </c>
      <c r="D1225">
        <f t="shared" si="190"/>
        <v>2</v>
      </c>
      <c r="E1225" s="1">
        <f t="shared" si="191"/>
        <v>40463</v>
      </c>
      <c r="F1225" s="1">
        <f t="shared" si="192"/>
        <v>40462</v>
      </c>
      <c r="G1225" s="1">
        <f t="shared" si="193"/>
        <v>40461</v>
      </c>
      <c r="H1225" s="1">
        <f t="shared" si="194"/>
        <v>40460</v>
      </c>
      <c r="I1225" s="2">
        <f t="shared" ref="I1225:I1288" si="195">IF(SUMIFS($B$2:$B$3569,$A$2:$A$3569,"="&amp;E1225)=0,IF(SUMIFS($B$2:$B$3569,$A$2:$A$3569,"="&amp;F1225)=0,IF(SUMIFS($B$2:$B$3569,$A$2:$A$3569,"="&amp;G1225)=0,SUMIFS($B$2:$B$3569,$A$2:$A$3569,"="&amp;H1225),SUMIFS($B$2:$B$3569,$A$2:$A$3569,"="&amp;G1225)),SUMIFS($B$2:$B$3569,$A$2:$A$3569,"="&amp;F1225)),SUMIFS($B$2:$B$3569,$A$2:$A$3569,"="&amp;E1225))</f>
        <v>72.775000000000006</v>
      </c>
      <c r="K1225" s="2">
        <f t="shared" ref="K1225:K1288" si="196">SUMIFS($J$2:$J$3569,$A$2:$A$3569,"&gt;"&amp;E1225,$A$2:$A$3569,"&lt;="&amp;A1225)</f>
        <v>0</v>
      </c>
      <c r="L1225" s="2">
        <f t="shared" ref="L1225:L1288" si="197">IF(K1225&lt;&gt;0,LOOKUP(K1225,C1219:C1225,B1219:B1225),0)</f>
        <v>0</v>
      </c>
      <c r="M1225" s="2">
        <f t="shared" ref="M1225:M1288" si="198">IF(K1225&lt;&gt;0,L1225/K1225,1)</f>
        <v>1</v>
      </c>
      <c r="N1225">
        <f t="shared" ref="N1225:N1288" si="199">LN(B1225*M1225/I1225)*100</f>
        <v>-6.4927924782270541</v>
      </c>
    </row>
    <row r="1226" spans="1:14" x14ac:dyDescent="0.3">
      <c r="A1226" s="1">
        <v>40471</v>
      </c>
      <c r="B1226">
        <v>68.724999999999994</v>
      </c>
      <c r="D1226">
        <f t="shared" si="190"/>
        <v>3</v>
      </c>
      <c r="E1226" s="1">
        <f t="shared" si="191"/>
        <v>40464</v>
      </c>
      <c r="F1226" s="1">
        <f t="shared" si="192"/>
        <v>40463</v>
      </c>
      <c r="G1226" s="1">
        <f t="shared" si="193"/>
        <v>40462</v>
      </c>
      <c r="H1226" s="1">
        <f t="shared" si="194"/>
        <v>40461</v>
      </c>
      <c r="I1226" s="2">
        <f t="shared" si="195"/>
        <v>71.7</v>
      </c>
      <c r="K1226" s="2">
        <f t="shared" si="196"/>
        <v>0</v>
      </c>
      <c r="L1226" s="2">
        <f t="shared" si="197"/>
        <v>0</v>
      </c>
      <c r="M1226" s="2">
        <f t="shared" si="198"/>
        <v>1</v>
      </c>
      <c r="N1226">
        <f t="shared" si="199"/>
        <v>-4.2377713554265419</v>
      </c>
    </row>
    <row r="1227" spans="1:14" x14ac:dyDescent="0.3">
      <c r="A1227" s="1">
        <v>40472</v>
      </c>
      <c r="B1227">
        <v>69.325000000000003</v>
      </c>
      <c r="D1227">
        <f t="shared" si="190"/>
        <v>4</v>
      </c>
      <c r="E1227" s="1">
        <f t="shared" si="191"/>
        <v>40465</v>
      </c>
      <c r="F1227" s="1">
        <f t="shared" si="192"/>
        <v>40464</v>
      </c>
      <c r="G1227" s="1">
        <f t="shared" si="193"/>
        <v>40463</v>
      </c>
      <c r="H1227" s="1">
        <f t="shared" si="194"/>
        <v>40462</v>
      </c>
      <c r="I1227" s="2">
        <f t="shared" si="195"/>
        <v>68.849999999999994</v>
      </c>
      <c r="K1227" s="2">
        <f t="shared" si="196"/>
        <v>0</v>
      </c>
      <c r="L1227" s="2">
        <f t="shared" si="197"/>
        <v>0</v>
      </c>
      <c r="M1227" s="2">
        <f t="shared" si="198"/>
        <v>1</v>
      </c>
      <c r="N1227">
        <f t="shared" si="199"/>
        <v>0.68753663271780296</v>
      </c>
    </row>
    <row r="1228" spans="1:14" x14ac:dyDescent="0.3">
      <c r="A1228" s="1">
        <v>40473</v>
      </c>
      <c r="B1228">
        <v>70.650000000000006</v>
      </c>
      <c r="D1228">
        <f t="shared" si="190"/>
        <v>5</v>
      </c>
      <c r="E1228" s="1">
        <f t="shared" si="191"/>
        <v>40466</v>
      </c>
      <c r="F1228" s="1">
        <f t="shared" si="192"/>
        <v>40465</v>
      </c>
      <c r="G1228" s="1">
        <f t="shared" si="193"/>
        <v>40464</v>
      </c>
      <c r="H1228" s="1">
        <f t="shared" si="194"/>
        <v>40463</v>
      </c>
      <c r="I1228" s="2">
        <f t="shared" si="195"/>
        <v>68.900000000000006</v>
      </c>
      <c r="K1228" s="2">
        <f t="shared" si="196"/>
        <v>0</v>
      </c>
      <c r="L1228" s="2">
        <f t="shared" si="197"/>
        <v>0</v>
      </c>
      <c r="M1228" s="2">
        <f t="shared" si="198"/>
        <v>1</v>
      </c>
      <c r="N1228">
        <f t="shared" si="199"/>
        <v>2.5081931110923517</v>
      </c>
    </row>
    <row r="1229" spans="1:14" x14ac:dyDescent="0.3">
      <c r="A1229" s="1">
        <v>40476</v>
      </c>
      <c r="B1229">
        <v>68.45</v>
      </c>
      <c r="D1229">
        <f t="shared" si="190"/>
        <v>1</v>
      </c>
      <c r="E1229" s="1">
        <f t="shared" si="191"/>
        <v>40469</v>
      </c>
      <c r="F1229" s="1">
        <f t="shared" si="192"/>
        <v>40468</v>
      </c>
      <c r="G1229" s="1">
        <f t="shared" si="193"/>
        <v>40467</v>
      </c>
      <c r="H1229" s="1">
        <f t="shared" si="194"/>
        <v>40466</v>
      </c>
      <c r="I1229" s="2">
        <f t="shared" si="195"/>
        <v>68.025000000000006</v>
      </c>
      <c r="K1229" s="2">
        <f t="shared" si="196"/>
        <v>0</v>
      </c>
      <c r="L1229" s="2">
        <f t="shared" si="197"/>
        <v>0</v>
      </c>
      <c r="M1229" s="2">
        <f t="shared" si="198"/>
        <v>1</v>
      </c>
      <c r="N1229">
        <f t="shared" si="199"/>
        <v>0.62282670651479299</v>
      </c>
    </row>
    <row r="1230" spans="1:14" x14ac:dyDescent="0.3">
      <c r="A1230" s="1">
        <v>40477</v>
      </c>
      <c r="B1230">
        <v>68.674999999999997</v>
      </c>
      <c r="D1230">
        <f t="shared" si="190"/>
        <v>2</v>
      </c>
      <c r="E1230" s="1">
        <f t="shared" si="191"/>
        <v>40470</v>
      </c>
      <c r="F1230" s="1">
        <f t="shared" si="192"/>
        <v>40469</v>
      </c>
      <c r="G1230" s="1">
        <f t="shared" si="193"/>
        <v>40468</v>
      </c>
      <c r="H1230" s="1">
        <f t="shared" si="194"/>
        <v>40467</v>
      </c>
      <c r="I1230" s="2">
        <f t="shared" si="195"/>
        <v>68.2</v>
      </c>
      <c r="K1230" s="2">
        <f t="shared" si="196"/>
        <v>0</v>
      </c>
      <c r="L1230" s="2">
        <f t="shared" si="197"/>
        <v>0</v>
      </c>
      <c r="M1230" s="2">
        <f t="shared" si="198"/>
        <v>1</v>
      </c>
      <c r="N1230">
        <f t="shared" si="199"/>
        <v>0.69406671319210289</v>
      </c>
    </row>
    <row r="1231" spans="1:14" x14ac:dyDescent="0.3">
      <c r="A1231" s="1">
        <v>40478</v>
      </c>
      <c r="B1231">
        <v>67.849999999999994</v>
      </c>
      <c r="D1231">
        <f t="shared" si="190"/>
        <v>3</v>
      </c>
      <c r="E1231" s="1">
        <f t="shared" si="191"/>
        <v>40471</v>
      </c>
      <c r="F1231" s="1">
        <f t="shared" si="192"/>
        <v>40470</v>
      </c>
      <c r="G1231" s="1">
        <f t="shared" si="193"/>
        <v>40469</v>
      </c>
      <c r="H1231" s="1">
        <f t="shared" si="194"/>
        <v>40468</v>
      </c>
      <c r="I1231" s="2">
        <f t="shared" si="195"/>
        <v>68.724999999999994</v>
      </c>
      <c r="K1231" s="2">
        <f t="shared" si="196"/>
        <v>0</v>
      </c>
      <c r="L1231" s="2">
        <f t="shared" si="197"/>
        <v>0</v>
      </c>
      <c r="M1231" s="2">
        <f t="shared" si="198"/>
        <v>1</v>
      </c>
      <c r="N1231">
        <f t="shared" si="199"/>
        <v>-1.2813647770431293</v>
      </c>
    </row>
    <row r="1232" spans="1:14" x14ac:dyDescent="0.3">
      <c r="A1232" s="1">
        <v>40479</v>
      </c>
      <c r="B1232">
        <v>67.05</v>
      </c>
      <c r="D1232">
        <f t="shared" si="190"/>
        <v>4</v>
      </c>
      <c r="E1232" s="1">
        <f t="shared" si="191"/>
        <v>40472</v>
      </c>
      <c r="F1232" s="1">
        <f t="shared" si="192"/>
        <v>40471</v>
      </c>
      <c r="G1232" s="1">
        <f t="shared" si="193"/>
        <v>40470</v>
      </c>
      <c r="H1232" s="1">
        <f t="shared" si="194"/>
        <v>40469</v>
      </c>
      <c r="I1232" s="2">
        <f t="shared" si="195"/>
        <v>69.325000000000003</v>
      </c>
      <c r="K1232" s="2">
        <f t="shared" si="196"/>
        <v>0</v>
      </c>
      <c r="L1232" s="2">
        <f t="shared" si="197"/>
        <v>0</v>
      </c>
      <c r="M1232" s="2">
        <f t="shared" si="198"/>
        <v>1</v>
      </c>
      <c r="N1232">
        <f t="shared" si="199"/>
        <v>-3.3366981774154292</v>
      </c>
    </row>
    <row r="1233" spans="1:14" x14ac:dyDescent="0.3">
      <c r="A1233" s="1">
        <v>40480</v>
      </c>
      <c r="B1233">
        <v>66.2</v>
      </c>
      <c r="D1233">
        <f t="shared" si="190"/>
        <v>5</v>
      </c>
      <c r="E1233" s="1">
        <f t="shared" si="191"/>
        <v>40473</v>
      </c>
      <c r="F1233" s="1">
        <f t="shared" si="192"/>
        <v>40472</v>
      </c>
      <c r="G1233" s="1">
        <f t="shared" si="193"/>
        <v>40471</v>
      </c>
      <c r="H1233" s="1">
        <f t="shared" si="194"/>
        <v>40470</v>
      </c>
      <c r="I1233" s="2">
        <f t="shared" si="195"/>
        <v>70.650000000000006</v>
      </c>
      <c r="K1233" s="2">
        <f t="shared" si="196"/>
        <v>0</v>
      </c>
      <c r="L1233" s="2">
        <f t="shared" si="197"/>
        <v>0</v>
      </c>
      <c r="M1233" s="2">
        <f t="shared" si="198"/>
        <v>1</v>
      </c>
      <c r="N1233">
        <f t="shared" si="199"/>
        <v>-6.5057646187573939</v>
      </c>
    </row>
    <row r="1234" spans="1:14" x14ac:dyDescent="0.3">
      <c r="A1234" s="1">
        <v>40483</v>
      </c>
      <c r="B1234">
        <v>65.2</v>
      </c>
      <c r="D1234">
        <f t="shared" si="190"/>
        <v>1</v>
      </c>
      <c r="E1234" s="1">
        <f t="shared" si="191"/>
        <v>40476</v>
      </c>
      <c r="F1234" s="1">
        <f t="shared" si="192"/>
        <v>40475</v>
      </c>
      <c r="G1234" s="1">
        <f t="shared" si="193"/>
        <v>40474</v>
      </c>
      <c r="H1234" s="1">
        <f t="shared" si="194"/>
        <v>40473</v>
      </c>
      <c r="I1234" s="2">
        <f t="shared" si="195"/>
        <v>68.45</v>
      </c>
      <c r="K1234" s="2">
        <f t="shared" si="196"/>
        <v>0</v>
      </c>
      <c r="L1234" s="2">
        <f t="shared" si="197"/>
        <v>0</v>
      </c>
      <c r="M1234" s="2">
        <f t="shared" si="198"/>
        <v>1</v>
      </c>
      <c r="N1234">
        <f t="shared" si="199"/>
        <v>-4.8644082801850637</v>
      </c>
    </row>
    <row r="1235" spans="1:14" x14ac:dyDescent="0.3">
      <c r="A1235" s="1">
        <v>40484</v>
      </c>
      <c r="B1235">
        <v>66.2</v>
      </c>
      <c r="D1235">
        <f t="shared" si="190"/>
        <v>2</v>
      </c>
      <c r="E1235" s="1">
        <f t="shared" si="191"/>
        <v>40477</v>
      </c>
      <c r="F1235" s="1">
        <f t="shared" si="192"/>
        <v>40476</v>
      </c>
      <c r="G1235" s="1">
        <f t="shared" si="193"/>
        <v>40475</v>
      </c>
      <c r="H1235" s="1">
        <f t="shared" si="194"/>
        <v>40474</v>
      </c>
      <c r="I1235" s="2">
        <f t="shared" si="195"/>
        <v>68.674999999999997</v>
      </c>
      <c r="K1235" s="2">
        <f t="shared" si="196"/>
        <v>0</v>
      </c>
      <c r="L1235" s="2">
        <f t="shared" si="197"/>
        <v>0</v>
      </c>
      <c r="M1235" s="2">
        <f t="shared" si="198"/>
        <v>1</v>
      </c>
      <c r="N1235">
        <f t="shared" si="199"/>
        <v>-3.6704769038374927</v>
      </c>
    </row>
    <row r="1236" spans="1:14" x14ac:dyDescent="0.3">
      <c r="A1236" s="1">
        <v>40485</v>
      </c>
      <c r="B1236">
        <v>66.775000000000006</v>
      </c>
      <c r="D1236">
        <f t="shared" si="190"/>
        <v>3</v>
      </c>
      <c r="E1236" s="1">
        <f t="shared" si="191"/>
        <v>40478</v>
      </c>
      <c r="F1236" s="1">
        <f t="shared" si="192"/>
        <v>40477</v>
      </c>
      <c r="G1236" s="1">
        <f t="shared" si="193"/>
        <v>40476</v>
      </c>
      <c r="H1236" s="1">
        <f t="shared" si="194"/>
        <v>40475</v>
      </c>
      <c r="I1236" s="2">
        <f t="shared" si="195"/>
        <v>67.849999999999994</v>
      </c>
      <c r="K1236" s="2">
        <f t="shared" si="196"/>
        <v>0</v>
      </c>
      <c r="L1236" s="2">
        <f t="shared" si="197"/>
        <v>0</v>
      </c>
      <c r="M1236" s="2">
        <f t="shared" si="198"/>
        <v>1</v>
      </c>
      <c r="N1236">
        <f t="shared" si="199"/>
        <v>-1.5970627284853451</v>
      </c>
    </row>
    <row r="1237" spans="1:14" x14ac:dyDescent="0.3">
      <c r="A1237" s="1">
        <v>40486</v>
      </c>
      <c r="B1237">
        <v>67.625</v>
      </c>
      <c r="D1237">
        <f t="shared" si="190"/>
        <v>4</v>
      </c>
      <c r="E1237" s="1">
        <f t="shared" si="191"/>
        <v>40479</v>
      </c>
      <c r="F1237" s="1">
        <f t="shared" si="192"/>
        <v>40478</v>
      </c>
      <c r="G1237" s="1">
        <f t="shared" si="193"/>
        <v>40477</v>
      </c>
      <c r="H1237" s="1">
        <f t="shared" si="194"/>
        <v>40476</v>
      </c>
      <c r="I1237" s="2">
        <f t="shared" si="195"/>
        <v>67.05</v>
      </c>
      <c r="K1237" s="2">
        <f t="shared" si="196"/>
        <v>0</v>
      </c>
      <c r="L1237" s="2">
        <f t="shared" si="197"/>
        <v>0</v>
      </c>
      <c r="M1237" s="2">
        <f t="shared" si="198"/>
        <v>1</v>
      </c>
      <c r="N1237">
        <f t="shared" si="199"/>
        <v>0.8539127438958044</v>
      </c>
    </row>
    <row r="1238" spans="1:14" x14ac:dyDescent="0.3">
      <c r="A1238" s="1">
        <v>40487</v>
      </c>
      <c r="B1238">
        <v>66.95</v>
      </c>
      <c r="D1238">
        <f t="shared" si="190"/>
        <v>5</v>
      </c>
      <c r="E1238" s="1">
        <f t="shared" si="191"/>
        <v>40480</v>
      </c>
      <c r="F1238" s="1">
        <f t="shared" si="192"/>
        <v>40479</v>
      </c>
      <c r="G1238" s="1">
        <f t="shared" si="193"/>
        <v>40478</v>
      </c>
      <c r="H1238" s="1">
        <f t="shared" si="194"/>
        <v>40477</v>
      </c>
      <c r="I1238" s="2">
        <f t="shared" si="195"/>
        <v>66.2</v>
      </c>
      <c r="K1238" s="2">
        <f t="shared" si="196"/>
        <v>0</v>
      </c>
      <c r="L1238" s="2">
        <f t="shared" si="197"/>
        <v>0</v>
      </c>
      <c r="M1238" s="2">
        <f t="shared" si="198"/>
        <v>1</v>
      </c>
      <c r="N1238">
        <f t="shared" si="199"/>
        <v>1.1265609194219086</v>
      </c>
    </row>
    <row r="1239" spans="1:14" x14ac:dyDescent="0.3">
      <c r="A1239" s="1">
        <v>40490</v>
      </c>
      <c r="B1239">
        <v>67.150000000000006</v>
      </c>
      <c r="D1239">
        <f t="shared" si="190"/>
        <v>1</v>
      </c>
      <c r="E1239" s="1">
        <f t="shared" si="191"/>
        <v>40483</v>
      </c>
      <c r="F1239" s="1">
        <f t="shared" si="192"/>
        <v>40482</v>
      </c>
      <c r="G1239" s="1">
        <f t="shared" si="193"/>
        <v>40481</v>
      </c>
      <c r="H1239" s="1">
        <f t="shared" si="194"/>
        <v>40480</v>
      </c>
      <c r="I1239" s="2">
        <f t="shared" si="195"/>
        <v>65.2</v>
      </c>
      <c r="K1239" s="2">
        <f t="shared" si="196"/>
        <v>0</v>
      </c>
      <c r="L1239" s="2">
        <f t="shared" si="197"/>
        <v>0</v>
      </c>
      <c r="M1239" s="2">
        <f t="shared" si="198"/>
        <v>1</v>
      </c>
      <c r="N1239">
        <f t="shared" si="199"/>
        <v>2.9469454036639413</v>
      </c>
    </row>
    <row r="1240" spans="1:14" x14ac:dyDescent="0.3">
      <c r="A1240" s="1">
        <v>40491</v>
      </c>
      <c r="B1240">
        <v>66.55</v>
      </c>
      <c r="D1240">
        <f t="shared" si="190"/>
        <v>2</v>
      </c>
      <c r="E1240" s="1">
        <f t="shared" si="191"/>
        <v>40484</v>
      </c>
      <c r="F1240" s="1">
        <f t="shared" si="192"/>
        <v>40483</v>
      </c>
      <c r="G1240" s="1">
        <f t="shared" si="193"/>
        <v>40482</v>
      </c>
      <c r="H1240" s="1">
        <f t="shared" si="194"/>
        <v>40481</v>
      </c>
      <c r="I1240" s="2">
        <f t="shared" si="195"/>
        <v>66.2</v>
      </c>
      <c r="K1240" s="2">
        <f t="shared" si="196"/>
        <v>0</v>
      </c>
      <c r="L1240" s="2">
        <f t="shared" si="197"/>
        <v>0</v>
      </c>
      <c r="M1240" s="2">
        <f t="shared" si="198"/>
        <v>1</v>
      </c>
      <c r="N1240">
        <f t="shared" si="199"/>
        <v>0.52730818981580407</v>
      </c>
    </row>
    <row r="1241" spans="1:14" x14ac:dyDescent="0.3">
      <c r="A1241" s="1">
        <v>40492</v>
      </c>
      <c r="B1241">
        <v>68.25</v>
      </c>
      <c r="D1241">
        <f t="shared" si="190"/>
        <v>3</v>
      </c>
      <c r="E1241" s="1">
        <f t="shared" si="191"/>
        <v>40485</v>
      </c>
      <c r="F1241" s="1">
        <f t="shared" si="192"/>
        <v>40484</v>
      </c>
      <c r="G1241" s="1">
        <f t="shared" si="193"/>
        <v>40483</v>
      </c>
      <c r="H1241" s="1">
        <f t="shared" si="194"/>
        <v>40482</v>
      </c>
      <c r="I1241" s="2">
        <f t="shared" si="195"/>
        <v>66.775000000000006</v>
      </c>
      <c r="K1241" s="2">
        <f t="shared" si="196"/>
        <v>0</v>
      </c>
      <c r="L1241" s="2">
        <f t="shared" si="197"/>
        <v>0</v>
      </c>
      <c r="M1241" s="2">
        <f t="shared" si="198"/>
        <v>1</v>
      </c>
      <c r="N1241">
        <f t="shared" si="199"/>
        <v>2.1848675069044399</v>
      </c>
    </row>
    <row r="1242" spans="1:14" x14ac:dyDescent="0.3">
      <c r="A1242" s="1">
        <v>40493</v>
      </c>
      <c r="B1242">
        <v>69.125</v>
      </c>
      <c r="D1242">
        <f t="shared" si="190"/>
        <v>4</v>
      </c>
      <c r="E1242" s="1">
        <f t="shared" si="191"/>
        <v>40486</v>
      </c>
      <c r="F1242" s="1">
        <f t="shared" si="192"/>
        <v>40485</v>
      </c>
      <c r="G1242" s="1">
        <f t="shared" si="193"/>
        <v>40484</v>
      </c>
      <c r="H1242" s="1">
        <f t="shared" si="194"/>
        <v>40483</v>
      </c>
      <c r="I1242" s="2">
        <f t="shared" si="195"/>
        <v>67.625</v>
      </c>
      <c r="K1242" s="2">
        <f t="shared" si="196"/>
        <v>0</v>
      </c>
      <c r="L1242" s="2">
        <f t="shared" si="197"/>
        <v>0</v>
      </c>
      <c r="M1242" s="2">
        <f t="shared" si="198"/>
        <v>1</v>
      </c>
      <c r="N1242">
        <f t="shared" si="199"/>
        <v>2.1938722675853337</v>
      </c>
    </row>
    <row r="1243" spans="1:14" x14ac:dyDescent="0.3">
      <c r="A1243" s="1">
        <v>40494</v>
      </c>
      <c r="B1243">
        <v>68.974999999999994</v>
      </c>
      <c r="D1243">
        <f t="shared" si="190"/>
        <v>5</v>
      </c>
      <c r="E1243" s="1">
        <f t="shared" si="191"/>
        <v>40487</v>
      </c>
      <c r="F1243" s="1">
        <f t="shared" si="192"/>
        <v>40486</v>
      </c>
      <c r="G1243" s="1">
        <f t="shared" si="193"/>
        <v>40485</v>
      </c>
      <c r="H1243" s="1">
        <f t="shared" si="194"/>
        <v>40484</v>
      </c>
      <c r="I1243" s="2">
        <f t="shared" si="195"/>
        <v>66.95</v>
      </c>
      <c r="K1243" s="2">
        <f t="shared" si="196"/>
        <v>0</v>
      </c>
      <c r="L1243" s="2">
        <f t="shared" si="197"/>
        <v>0</v>
      </c>
      <c r="M1243" s="2">
        <f t="shared" si="198"/>
        <v>1</v>
      </c>
      <c r="N1243">
        <f t="shared" si="199"/>
        <v>2.9798047966168171</v>
      </c>
    </row>
    <row r="1244" spans="1:14" x14ac:dyDescent="0.3">
      <c r="A1244" s="1">
        <v>40497</v>
      </c>
      <c r="B1244">
        <v>69.625</v>
      </c>
      <c r="D1244">
        <f t="shared" si="190"/>
        <v>1</v>
      </c>
      <c r="E1244" s="1">
        <f t="shared" si="191"/>
        <v>40490</v>
      </c>
      <c r="F1244" s="1">
        <f t="shared" si="192"/>
        <v>40489</v>
      </c>
      <c r="G1244" s="1">
        <f t="shared" si="193"/>
        <v>40488</v>
      </c>
      <c r="H1244" s="1">
        <f t="shared" si="194"/>
        <v>40487</v>
      </c>
      <c r="I1244" s="2">
        <f t="shared" si="195"/>
        <v>67.150000000000006</v>
      </c>
      <c r="K1244" s="2">
        <f t="shared" si="196"/>
        <v>0</v>
      </c>
      <c r="L1244" s="2">
        <f t="shared" si="197"/>
        <v>0</v>
      </c>
      <c r="M1244" s="2">
        <f t="shared" si="198"/>
        <v>1</v>
      </c>
      <c r="N1244">
        <f t="shared" si="199"/>
        <v>3.6194775278201363</v>
      </c>
    </row>
    <row r="1245" spans="1:14" x14ac:dyDescent="0.3">
      <c r="A1245" s="1">
        <v>40498</v>
      </c>
      <c r="B1245">
        <v>68.325000000000003</v>
      </c>
      <c r="D1245">
        <f t="shared" si="190"/>
        <v>2</v>
      </c>
      <c r="E1245" s="1">
        <f t="shared" si="191"/>
        <v>40491</v>
      </c>
      <c r="F1245" s="1">
        <f t="shared" si="192"/>
        <v>40490</v>
      </c>
      <c r="G1245" s="1">
        <f t="shared" si="193"/>
        <v>40489</v>
      </c>
      <c r="H1245" s="1">
        <f t="shared" si="194"/>
        <v>40488</v>
      </c>
      <c r="I1245" s="2">
        <f t="shared" si="195"/>
        <v>66.55</v>
      </c>
      <c r="K1245" s="2">
        <f t="shared" si="196"/>
        <v>0</v>
      </c>
      <c r="L1245" s="2">
        <f t="shared" si="197"/>
        <v>0</v>
      </c>
      <c r="M1245" s="2">
        <f t="shared" si="198"/>
        <v>1</v>
      </c>
      <c r="N1245">
        <f t="shared" si="199"/>
        <v>2.6322186973011052</v>
      </c>
    </row>
    <row r="1246" spans="1:14" x14ac:dyDescent="0.3">
      <c r="A1246" s="1">
        <v>40499</v>
      </c>
      <c r="B1246">
        <v>68.625</v>
      </c>
      <c r="D1246">
        <f t="shared" si="190"/>
        <v>3</v>
      </c>
      <c r="E1246" s="1">
        <f t="shared" si="191"/>
        <v>40492</v>
      </c>
      <c r="F1246" s="1">
        <f t="shared" si="192"/>
        <v>40491</v>
      </c>
      <c r="G1246" s="1">
        <f t="shared" si="193"/>
        <v>40490</v>
      </c>
      <c r="H1246" s="1">
        <f t="shared" si="194"/>
        <v>40489</v>
      </c>
      <c r="I1246" s="2">
        <f t="shared" si="195"/>
        <v>68.25</v>
      </c>
      <c r="K1246" s="2">
        <f t="shared" si="196"/>
        <v>0</v>
      </c>
      <c r="L1246" s="2">
        <f t="shared" si="197"/>
        <v>0</v>
      </c>
      <c r="M1246" s="2">
        <f t="shared" si="198"/>
        <v>1</v>
      </c>
      <c r="N1246">
        <f t="shared" si="199"/>
        <v>0.54794657646255707</v>
      </c>
    </row>
    <row r="1247" spans="1:14" x14ac:dyDescent="0.3">
      <c r="A1247" s="1">
        <v>40500</v>
      </c>
      <c r="B1247">
        <v>68.650000000000006</v>
      </c>
      <c r="D1247">
        <f t="shared" si="190"/>
        <v>4</v>
      </c>
      <c r="E1247" s="1">
        <f t="shared" si="191"/>
        <v>40493</v>
      </c>
      <c r="F1247" s="1">
        <f t="shared" si="192"/>
        <v>40492</v>
      </c>
      <c r="G1247" s="1">
        <f t="shared" si="193"/>
        <v>40491</v>
      </c>
      <c r="H1247" s="1">
        <f t="shared" si="194"/>
        <v>40490</v>
      </c>
      <c r="I1247" s="2">
        <f t="shared" si="195"/>
        <v>69.125</v>
      </c>
      <c r="K1247" s="2">
        <f t="shared" si="196"/>
        <v>0</v>
      </c>
      <c r="L1247" s="2">
        <f t="shared" si="197"/>
        <v>0</v>
      </c>
      <c r="M1247" s="2">
        <f t="shared" si="198"/>
        <v>1</v>
      </c>
      <c r="N1247">
        <f t="shared" si="199"/>
        <v>-0.68953276285187726</v>
      </c>
    </row>
    <row r="1248" spans="1:14" x14ac:dyDescent="0.3">
      <c r="A1248" s="1">
        <v>40501</v>
      </c>
      <c r="B1248">
        <v>69.125</v>
      </c>
      <c r="D1248">
        <f t="shared" si="190"/>
        <v>5</v>
      </c>
      <c r="E1248" s="1">
        <f t="shared" si="191"/>
        <v>40494</v>
      </c>
      <c r="F1248" s="1">
        <f t="shared" si="192"/>
        <v>40493</v>
      </c>
      <c r="G1248" s="1">
        <f t="shared" si="193"/>
        <v>40492</v>
      </c>
      <c r="H1248" s="1">
        <f t="shared" si="194"/>
        <v>40491</v>
      </c>
      <c r="I1248" s="2">
        <f t="shared" si="195"/>
        <v>68.974999999999994</v>
      </c>
      <c r="K1248" s="2">
        <f t="shared" si="196"/>
        <v>0</v>
      </c>
      <c r="L1248" s="2">
        <f t="shared" si="197"/>
        <v>0</v>
      </c>
      <c r="M1248" s="2">
        <f t="shared" si="198"/>
        <v>1</v>
      </c>
      <c r="N1248">
        <f t="shared" si="199"/>
        <v>0.21723397391491447</v>
      </c>
    </row>
    <row r="1249" spans="1:14" x14ac:dyDescent="0.3">
      <c r="A1249" s="1">
        <v>40504</v>
      </c>
      <c r="B1249">
        <v>69.400000000000006</v>
      </c>
      <c r="D1249">
        <f t="shared" si="190"/>
        <v>1</v>
      </c>
      <c r="E1249" s="1">
        <f t="shared" si="191"/>
        <v>40497</v>
      </c>
      <c r="F1249" s="1">
        <f t="shared" si="192"/>
        <v>40496</v>
      </c>
      <c r="G1249" s="1">
        <f t="shared" si="193"/>
        <v>40495</v>
      </c>
      <c r="H1249" s="1">
        <f t="shared" si="194"/>
        <v>40494</v>
      </c>
      <c r="I1249" s="2">
        <f t="shared" si="195"/>
        <v>69.625</v>
      </c>
      <c r="K1249" s="2">
        <f t="shared" si="196"/>
        <v>0</v>
      </c>
      <c r="L1249" s="2">
        <f t="shared" si="197"/>
        <v>0</v>
      </c>
      <c r="M1249" s="2">
        <f t="shared" si="198"/>
        <v>1</v>
      </c>
      <c r="N1249">
        <f t="shared" si="199"/>
        <v>-0.32368307346891811</v>
      </c>
    </row>
    <row r="1250" spans="1:14" x14ac:dyDescent="0.3">
      <c r="A1250" s="1">
        <v>40505</v>
      </c>
      <c r="B1250">
        <v>69.825000000000003</v>
      </c>
      <c r="D1250">
        <f t="shared" si="190"/>
        <v>2</v>
      </c>
      <c r="E1250" s="1">
        <f t="shared" si="191"/>
        <v>40498</v>
      </c>
      <c r="F1250" s="1">
        <f t="shared" si="192"/>
        <v>40497</v>
      </c>
      <c r="G1250" s="1">
        <f t="shared" si="193"/>
        <v>40496</v>
      </c>
      <c r="H1250" s="1">
        <f t="shared" si="194"/>
        <v>40495</v>
      </c>
      <c r="I1250" s="2">
        <f t="shared" si="195"/>
        <v>68.325000000000003</v>
      </c>
      <c r="K1250" s="2">
        <f t="shared" si="196"/>
        <v>0</v>
      </c>
      <c r="L1250" s="2">
        <f t="shared" si="197"/>
        <v>0</v>
      </c>
      <c r="M1250" s="2">
        <f t="shared" si="198"/>
        <v>1</v>
      </c>
      <c r="N1250">
        <f t="shared" si="199"/>
        <v>2.1716380017108809</v>
      </c>
    </row>
    <row r="1251" spans="1:14" x14ac:dyDescent="0.3">
      <c r="A1251" s="1">
        <v>40506</v>
      </c>
      <c r="B1251">
        <v>70.375</v>
      </c>
      <c r="D1251">
        <f t="shared" si="190"/>
        <v>3</v>
      </c>
      <c r="E1251" s="1">
        <f t="shared" si="191"/>
        <v>40499</v>
      </c>
      <c r="F1251" s="1">
        <f t="shared" si="192"/>
        <v>40498</v>
      </c>
      <c r="G1251" s="1">
        <f t="shared" si="193"/>
        <v>40497</v>
      </c>
      <c r="H1251" s="1">
        <f t="shared" si="194"/>
        <v>40496</v>
      </c>
      <c r="I1251" s="2">
        <f t="shared" si="195"/>
        <v>68.625</v>
      </c>
      <c r="K1251" s="2">
        <f t="shared" si="196"/>
        <v>0</v>
      </c>
      <c r="L1251" s="2">
        <f t="shared" si="197"/>
        <v>0</v>
      </c>
      <c r="M1251" s="2">
        <f t="shared" si="198"/>
        <v>1</v>
      </c>
      <c r="N1251">
        <f t="shared" si="199"/>
        <v>2.5181186630159851</v>
      </c>
    </row>
    <row r="1252" spans="1:14" x14ac:dyDescent="0.3">
      <c r="A1252" s="1">
        <v>40508</v>
      </c>
      <c r="B1252">
        <v>70.349999999999994</v>
      </c>
      <c r="D1252">
        <f t="shared" si="190"/>
        <v>5</v>
      </c>
      <c r="E1252" s="1">
        <f t="shared" si="191"/>
        <v>40501</v>
      </c>
      <c r="F1252" s="1">
        <f t="shared" si="192"/>
        <v>40500</v>
      </c>
      <c r="G1252" s="1">
        <f t="shared" si="193"/>
        <v>40499</v>
      </c>
      <c r="H1252" s="1">
        <f t="shared" si="194"/>
        <v>40498</v>
      </c>
      <c r="I1252" s="2">
        <f t="shared" si="195"/>
        <v>69.125</v>
      </c>
      <c r="K1252" s="2">
        <f t="shared" si="196"/>
        <v>0</v>
      </c>
      <c r="L1252" s="2">
        <f t="shared" si="197"/>
        <v>0</v>
      </c>
      <c r="M1252" s="2">
        <f t="shared" si="198"/>
        <v>1</v>
      </c>
      <c r="N1252">
        <f t="shared" si="199"/>
        <v>1.7566323717899064</v>
      </c>
    </row>
    <row r="1253" spans="1:14" x14ac:dyDescent="0.3">
      <c r="A1253" s="1">
        <v>40511</v>
      </c>
      <c r="B1253">
        <v>70.025000000000006</v>
      </c>
      <c r="D1253">
        <f t="shared" si="190"/>
        <v>1</v>
      </c>
      <c r="E1253" s="1">
        <f t="shared" si="191"/>
        <v>40504</v>
      </c>
      <c r="F1253" s="1">
        <f t="shared" si="192"/>
        <v>40503</v>
      </c>
      <c r="G1253" s="1">
        <f t="shared" si="193"/>
        <v>40502</v>
      </c>
      <c r="H1253" s="1">
        <f t="shared" si="194"/>
        <v>40501</v>
      </c>
      <c r="I1253" s="2">
        <f t="shared" si="195"/>
        <v>69.400000000000006</v>
      </c>
      <c r="K1253" s="2">
        <f t="shared" si="196"/>
        <v>0</v>
      </c>
      <c r="L1253" s="2">
        <f t="shared" si="197"/>
        <v>0</v>
      </c>
      <c r="M1253" s="2">
        <f t="shared" si="198"/>
        <v>1</v>
      </c>
      <c r="N1253">
        <f t="shared" si="199"/>
        <v>0.89654536334134227</v>
      </c>
    </row>
    <row r="1254" spans="1:14" x14ac:dyDescent="0.3">
      <c r="A1254" s="1">
        <v>40512</v>
      </c>
      <c r="B1254">
        <v>69.025000000000006</v>
      </c>
      <c r="D1254">
        <f t="shared" si="190"/>
        <v>2</v>
      </c>
      <c r="E1254" s="1">
        <f t="shared" si="191"/>
        <v>40505</v>
      </c>
      <c r="F1254" s="1">
        <f t="shared" si="192"/>
        <v>40504</v>
      </c>
      <c r="G1254" s="1">
        <f t="shared" si="193"/>
        <v>40503</v>
      </c>
      <c r="H1254" s="1">
        <f t="shared" si="194"/>
        <v>40502</v>
      </c>
      <c r="I1254" s="2">
        <f t="shared" si="195"/>
        <v>69.825000000000003</v>
      </c>
      <c r="K1254" s="2">
        <f t="shared" si="196"/>
        <v>0</v>
      </c>
      <c r="L1254" s="2">
        <f t="shared" si="197"/>
        <v>0</v>
      </c>
      <c r="M1254" s="2">
        <f t="shared" si="198"/>
        <v>1</v>
      </c>
      <c r="N1254">
        <f t="shared" si="199"/>
        <v>-1.1523354015022313</v>
      </c>
    </row>
    <row r="1255" spans="1:14" x14ac:dyDescent="0.3">
      <c r="A1255" s="1">
        <v>40513</v>
      </c>
      <c r="B1255">
        <v>68.525000000000006</v>
      </c>
      <c r="D1255">
        <f t="shared" si="190"/>
        <v>3</v>
      </c>
      <c r="E1255" s="1">
        <f t="shared" si="191"/>
        <v>40506</v>
      </c>
      <c r="F1255" s="1">
        <f t="shared" si="192"/>
        <v>40505</v>
      </c>
      <c r="G1255" s="1">
        <f t="shared" si="193"/>
        <v>40504</v>
      </c>
      <c r="H1255" s="1">
        <f t="shared" si="194"/>
        <v>40503</v>
      </c>
      <c r="I1255" s="2">
        <f t="shared" si="195"/>
        <v>70.375</v>
      </c>
      <c r="K1255" s="2">
        <f t="shared" si="196"/>
        <v>0</v>
      </c>
      <c r="L1255" s="2">
        <f t="shared" si="197"/>
        <v>0</v>
      </c>
      <c r="M1255" s="2">
        <f t="shared" si="198"/>
        <v>1</v>
      </c>
      <c r="N1255">
        <f t="shared" si="199"/>
        <v>-2.663944427100486</v>
      </c>
    </row>
    <row r="1256" spans="1:14" x14ac:dyDescent="0.3">
      <c r="A1256" s="1">
        <v>40514</v>
      </c>
      <c r="B1256">
        <v>68.924999999999997</v>
      </c>
      <c r="D1256">
        <f t="shared" si="190"/>
        <v>4</v>
      </c>
      <c r="E1256" s="1">
        <f t="shared" si="191"/>
        <v>40507</v>
      </c>
      <c r="F1256" s="1">
        <f t="shared" si="192"/>
        <v>40506</v>
      </c>
      <c r="G1256" s="1">
        <f t="shared" si="193"/>
        <v>40505</v>
      </c>
      <c r="H1256" s="1">
        <f t="shared" si="194"/>
        <v>40504</v>
      </c>
      <c r="I1256" s="2">
        <f t="shared" si="195"/>
        <v>70.375</v>
      </c>
      <c r="K1256" s="2">
        <f t="shared" si="196"/>
        <v>0</v>
      </c>
      <c r="L1256" s="2">
        <f t="shared" si="197"/>
        <v>0</v>
      </c>
      <c r="M1256" s="2">
        <f t="shared" si="198"/>
        <v>1</v>
      </c>
      <c r="N1256">
        <f t="shared" si="199"/>
        <v>-2.0819129549994004</v>
      </c>
    </row>
    <row r="1257" spans="1:14" x14ac:dyDescent="0.3">
      <c r="A1257" s="1">
        <v>40515</v>
      </c>
      <c r="B1257">
        <v>69.275000000000006</v>
      </c>
      <c r="D1257">
        <f t="shared" si="190"/>
        <v>5</v>
      </c>
      <c r="E1257" s="1">
        <f t="shared" si="191"/>
        <v>40508</v>
      </c>
      <c r="F1257" s="1">
        <f t="shared" si="192"/>
        <v>40507</v>
      </c>
      <c r="G1257" s="1">
        <f t="shared" si="193"/>
        <v>40506</v>
      </c>
      <c r="H1257" s="1">
        <f t="shared" si="194"/>
        <v>40505</v>
      </c>
      <c r="I1257" s="2">
        <f t="shared" si="195"/>
        <v>70.349999999999994</v>
      </c>
      <c r="K1257" s="2">
        <f t="shared" si="196"/>
        <v>0</v>
      </c>
      <c r="L1257" s="2">
        <f t="shared" si="197"/>
        <v>0</v>
      </c>
      <c r="M1257" s="2">
        <f t="shared" si="198"/>
        <v>1</v>
      </c>
      <c r="N1257">
        <f t="shared" si="199"/>
        <v>-1.5398692811355761</v>
      </c>
    </row>
    <row r="1258" spans="1:14" x14ac:dyDescent="0.3">
      <c r="A1258" s="1">
        <v>40518</v>
      </c>
      <c r="B1258">
        <v>68.349999999999994</v>
      </c>
      <c r="D1258">
        <f t="shared" si="190"/>
        <v>1</v>
      </c>
      <c r="E1258" s="1">
        <f t="shared" si="191"/>
        <v>40511</v>
      </c>
      <c r="F1258" s="1">
        <f t="shared" si="192"/>
        <v>40510</v>
      </c>
      <c r="G1258" s="1">
        <f t="shared" si="193"/>
        <v>40509</v>
      </c>
      <c r="H1258" s="1">
        <f t="shared" si="194"/>
        <v>40508</v>
      </c>
      <c r="I1258" s="2">
        <f t="shared" si="195"/>
        <v>70.025000000000006</v>
      </c>
      <c r="K1258" s="2">
        <f t="shared" si="196"/>
        <v>0</v>
      </c>
      <c r="L1258" s="2">
        <f t="shared" si="197"/>
        <v>0</v>
      </c>
      <c r="M1258" s="2">
        <f t="shared" si="198"/>
        <v>1</v>
      </c>
      <c r="N1258">
        <f t="shared" si="199"/>
        <v>-2.421075797621385</v>
      </c>
    </row>
    <row r="1259" spans="1:14" x14ac:dyDescent="0.3">
      <c r="A1259" s="1">
        <v>40519</v>
      </c>
      <c r="B1259">
        <v>68.05</v>
      </c>
      <c r="D1259">
        <f t="shared" si="190"/>
        <v>2</v>
      </c>
      <c r="E1259" s="1">
        <f t="shared" si="191"/>
        <v>40512</v>
      </c>
      <c r="F1259" s="1">
        <f t="shared" si="192"/>
        <v>40511</v>
      </c>
      <c r="G1259" s="1">
        <f t="shared" si="193"/>
        <v>40510</v>
      </c>
      <c r="H1259" s="1">
        <f t="shared" si="194"/>
        <v>40509</v>
      </c>
      <c r="I1259" s="2">
        <f t="shared" si="195"/>
        <v>69.025000000000006</v>
      </c>
      <c r="K1259" s="2">
        <f t="shared" si="196"/>
        <v>0</v>
      </c>
      <c r="L1259" s="2">
        <f t="shared" si="197"/>
        <v>0</v>
      </c>
      <c r="M1259" s="2">
        <f t="shared" si="198"/>
        <v>1</v>
      </c>
      <c r="N1259">
        <f t="shared" si="199"/>
        <v>-1.4226028718743149</v>
      </c>
    </row>
    <row r="1260" spans="1:14" x14ac:dyDescent="0.3">
      <c r="A1260" s="1">
        <v>40520</v>
      </c>
      <c r="B1260">
        <v>68.8</v>
      </c>
      <c r="D1260">
        <f t="shared" si="190"/>
        <v>3</v>
      </c>
      <c r="E1260" s="1">
        <f t="shared" si="191"/>
        <v>40513</v>
      </c>
      <c r="F1260" s="1">
        <f t="shared" si="192"/>
        <v>40512</v>
      </c>
      <c r="G1260" s="1">
        <f t="shared" si="193"/>
        <v>40511</v>
      </c>
      <c r="H1260" s="1">
        <f t="shared" si="194"/>
        <v>40510</v>
      </c>
      <c r="I1260" s="2">
        <f t="shared" si="195"/>
        <v>68.525000000000006</v>
      </c>
      <c r="K1260" s="2">
        <f t="shared" si="196"/>
        <v>0</v>
      </c>
      <c r="L1260" s="2">
        <f t="shared" si="197"/>
        <v>0</v>
      </c>
      <c r="M1260" s="2">
        <f t="shared" si="198"/>
        <v>1</v>
      </c>
      <c r="N1260">
        <f t="shared" si="199"/>
        <v>0.4005102750448441</v>
      </c>
    </row>
    <row r="1261" spans="1:14" x14ac:dyDescent="0.3">
      <c r="A1261" s="1">
        <v>40521</v>
      </c>
      <c r="B1261">
        <v>69.424999999999997</v>
      </c>
      <c r="C1261">
        <v>75.900000000000006</v>
      </c>
      <c r="D1261">
        <f t="shared" si="190"/>
        <v>4</v>
      </c>
      <c r="E1261" s="1">
        <f t="shared" si="191"/>
        <v>40514</v>
      </c>
      <c r="F1261" s="1">
        <f t="shared" si="192"/>
        <v>40513</v>
      </c>
      <c r="G1261" s="1">
        <f t="shared" si="193"/>
        <v>40512</v>
      </c>
      <c r="H1261" s="1">
        <f t="shared" si="194"/>
        <v>40511</v>
      </c>
      <c r="I1261" s="2">
        <f t="shared" si="195"/>
        <v>68.924999999999997</v>
      </c>
      <c r="K1261" s="2">
        <f t="shared" si="196"/>
        <v>0</v>
      </c>
      <c r="L1261" s="2">
        <f t="shared" si="197"/>
        <v>0</v>
      </c>
      <c r="M1261" s="2">
        <f t="shared" si="198"/>
        <v>1</v>
      </c>
      <c r="N1261">
        <f t="shared" si="199"/>
        <v>0.72280762830027878</v>
      </c>
    </row>
    <row r="1262" spans="1:14" x14ac:dyDescent="0.3">
      <c r="A1262" s="1">
        <v>40522</v>
      </c>
      <c r="B1262">
        <v>75.150000000000006</v>
      </c>
      <c r="D1262">
        <f t="shared" si="190"/>
        <v>5</v>
      </c>
      <c r="E1262" s="1">
        <f t="shared" si="191"/>
        <v>40515</v>
      </c>
      <c r="F1262" s="1">
        <f t="shared" si="192"/>
        <v>40514</v>
      </c>
      <c r="G1262" s="1">
        <f t="shared" si="193"/>
        <v>40513</v>
      </c>
      <c r="H1262" s="1">
        <f t="shared" si="194"/>
        <v>40512</v>
      </c>
      <c r="I1262" s="2">
        <f t="shared" si="195"/>
        <v>69.275000000000006</v>
      </c>
      <c r="J1262">
        <v>75.900000000000006</v>
      </c>
      <c r="K1262" s="2">
        <f t="shared" si="196"/>
        <v>75.900000000000006</v>
      </c>
      <c r="L1262" s="2">
        <f t="shared" si="197"/>
        <v>69.424999999999997</v>
      </c>
      <c r="M1262" s="2">
        <f t="shared" si="198"/>
        <v>0.91469038208168629</v>
      </c>
      <c r="N1262">
        <f t="shared" si="199"/>
        <v>-0.77676257587797248</v>
      </c>
    </row>
    <row r="1263" spans="1:14" x14ac:dyDescent="0.3">
      <c r="A1263" s="1">
        <v>40525</v>
      </c>
      <c r="B1263">
        <v>76.325000000000003</v>
      </c>
      <c r="D1263">
        <f t="shared" si="190"/>
        <v>1</v>
      </c>
      <c r="E1263" s="1">
        <f t="shared" si="191"/>
        <v>40518</v>
      </c>
      <c r="F1263" s="1">
        <f t="shared" si="192"/>
        <v>40517</v>
      </c>
      <c r="G1263" s="1">
        <f t="shared" si="193"/>
        <v>40516</v>
      </c>
      <c r="H1263" s="1">
        <f t="shared" si="194"/>
        <v>40515</v>
      </c>
      <c r="I1263" s="2">
        <f t="shared" si="195"/>
        <v>68.349999999999994</v>
      </c>
      <c r="K1263" s="2">
        <f t="shared" si="196"/>
        <v>75.900000000000006</v>
      </c>
      <c r="L1263" s="2">
        <f t="shared" si="197"/>
        <v>69.424999999999997</v>
      </c>
      <c r="M1263" s="2">
        <f t="shared" si="198"/>
        <v>0.91469038208168629</v>
      </c>
      <c r="N1263">
        <f t="shared" si="199"/>
        <v>2.1189324242261933</v>
      </c>
    </row>
    <row r="1264" spans="1:14" x14ac:dyDescent="0.3">
      <c r="A1264" s="1">
        <v>40526</v>
      </c>
      <c r="B1264">
        <v>76.125</v>
      </c>
      <c r="D1264">
        <f t="shared" si="190"/>
        <v>2</v>
      </c>
      <c r="E1264" s="1">
        <f t="shared" si="191"/>
        <v>40519</v>
      </c>
      <c r="F1264" s="1">
        <f t="shared" si="192"/>
        <v>40518</v>
      </c>
      <c r="G1264" s="1">
        <f t="shared" si="193"/>
        <v>40517</v>
      </c>
      <c r="H1264" s="1">
        <f t="shared" si="194"/>
        <v>40516</v>
      </c>
      <c r="I1264" s="2">
        <f t="shared" si="195"/>
        <v>68.05</v>
      </c>
      <c r="K1264" s="2">
        <f t="shared" si="196"/>
        <v>75.900000000000006</v>
      </c>
      <c r="L1264" s="2">
        <f t="shared" si="197"/>
        <v>69.424999999999997</v>
      </c>
      <c r="M1264" s="2">
        <f t="shared" si="198"/>
        <v>0.91469038208168629</v>
      </c>
      <c r="N1264">
        <f t="shared" si="199"/>
        <v>2.2964345723865054</v>
      </c>
    </row>
    <row r="1265" spans="1:14" x14ac:dyDescent="0.3">
      <c r="A1265" s="1">
        <v>40527</v>
      </c>
      <c r="B1265">
        <v>75.2</v>
      </c>
      <c r="D1265">
        <f t="shared" si="190"/>
        <v>3</v>
      </c>
      <c r="E1265" s="1">
        <f t="shared" si="191"/>
        <v>40520</v>
      </c>
      <c r="F1265" s="1">
        <f t="shared" si="192"/>
        <v>40519</v>
      </c>
      <c r="G1265" s="1">
        <f t="shared" si="193"/>
        <v>40518</v>
      </c>
      <c r="H1265" s="1">
        <f t="shared" si="194"/>
        <v>40517</v>
      </c>
      <c r="I1265" s="2">
        <f t="shared" si="195"/>
        <v>68.8</v>
      </c>
      <c r="K1265" s="2">
        <f t="shared" si="196"/>
        <v>75.900000000000006</v>
      </c>
      <c r="L1265" s="2">
        <f t="shared" si="197"/>
        <v>69.424999999999997</v>
      </c>
      <c r="M1265" s="2">
        <f t="shared" si="198"/>
        <v>0.91469038208168629</v>
      </c>
      <c r="N1265">
        <f t="shared" si="199"/>
        <v>-2.2216519222479185E-2</v>
      </c>
    </row>
    <row r="1266" spans="1:14" x14ac:dyDescent="0.3">
      <c r="A1266" s="1">
        <v>40528</v>
      </c>
      <c r="B1266">
        <v>74.575000000000003</v>
      </c>
      <c r="D1266">
        <f t="shared" si="190"/>
        <v>4</v>
      </c>
      <c r="E1266" s="1">
        <f t="shared" si="191"/>
        <v>40521</v>
      </c>
      <c r="F1266" s="1">
        <f t="shared" si="192"/>
        <v>40520</v>
      </c>
      <c r="G1266" s="1">
        <f t="shared" si="193"/>
        <v>40519</v>
      </c>
      <c r="H1266" s="1">
        <f t="shared" si="194"/>
        <v>40518</v>
      </c>
      <c r="I1266" s="2">
        <f t="shared" si="195"/>
        <v>69.424999999999997</v>
      </c>
      <c r="K1266" s="2">
        <f t="shared" si="196"/>
        <v>75.900000000000006</v>
      </c>
      <c r="L1266" s="2">
        <f t="shared" si="197"/>
        <v>69.424999999999997</v>
      </c>
      <c r="M1266" s="2">
        <f t="shared" si="198"/>
        <v>0.91469038208168629</v>
      </c>
      <c r="N1266">
        <f t="shared" si="199"/>
        <v>-1.7611354000772077</v>
      </c>
    </row>
    <row r="1267" spans="1:14" x14ac:dyDescent="0.3">
      <c r="A1267" s="1">
        <v>40529</v>
      </c>
      <c r="B1267">
        <v>75.95</v>
      </c>
      <c r="D1267">
        <f t="shared" si="190"/>
        <v>5</v>
      </c>
      <c r="E1267" s="1">
        <f t="shared" si="191"/>
        <v>40522</v>
      </c>
      <c r="F1267" s="1">
        <f t="shared" si="192"/>
        <v>40521</v>
      </c>
      <c r="G1267" s="1">
        <f t="shared" si="193"/>
        <v>40520</v>
      </c>
      <c r="H1267" s="1">
        <f t="shared" si="194"/>
        <v>40519</v>
      </c>
      <c r="I1267" s="2">
        <f t="shared" si="195"/>
        <v>75.150000000000006</v>
      </c>
      <c r="K1267" s="2">
        <f t="shared" si="196"/>
        <v>0</v>
      </c>
      <c r="L1267" s="2">
        <f t="shared" si="197"/>
        <v>0</v>
      </c>
      <c r="M1267" s="2">
        <f t="shared" si="198"/>
        <v>1</v>
      </c>
      <c r="N1267">
        <f t="shared" si="199"/>
        <v>1.0589112842798425</v>
      </c>
    </row>
    <row r="1268" spans="1:14" x14ac:dyDescent="0.3">
      <c r="A1268" s="1">
        <v>40532</v>
      </c>
      <c r="B1268">
        <v>76.075000000000003</v>
      </c>
      <c r="D1268">
        <f t="shared" si="190"/>
        <v>1</v>
      </c>
      <c r="E1268" s="1">
        <f t="shared" si="191"/>
        <v>40525</v>
      </c>
      <c r="F1268" s="1">
        <f t="shared" si="192"/>
        <v>40524</v>
      </c>
      <c r="G1268" s="1">
        <f t="shared" si="193"/>
        <v>40523</v>
      </c>
      <c r="H1268" s="1">
        <f t="shared" si="194"/>
        <v>40522</v>
      </c>
      <c r="I1268" s="2">
        <f t="shared" si="195"/>
        <v>76.325000000000003</v>
      </c>
      <c r="K1268" s="2">
        <f t="shared" si="196"/>
        <v>0</v>
      </c>
      <c r="L1268" s="2">
        <f t="shared" si="197"/>
        <v>0</v>
      </c>
      <c r="M1268" s="2">
        <f t="shared" si="198"/>
        <v>1</v>
      </c>
      <c r="N1268">
        <f t="shared" si="199"/>
        <v>-0.328084283790679</v>
      </c>
    </row>
    <row r="1269" spans="1:14" x14ac:dyDescent="0.3">
      <c r="A1269" s="1">
        <v>40533</v>
      </c>
      <c r="B1269">
        <v>75.974999999999994</v>
      </c>
      <c r="D1269">
        <f t="shared" si="190"/>
        <v>2</v>
      </c>
      <c r="E1269" s="1">
        <f t="shared" si="191"/>
        <v>40526</v>
      </c>
      <c r="F1269" s="1">
        <f t="shared" si="192"/>
        <v>40525</v>
      </c>
      <c r="G1269" s="1">
        <f t="shared" si="193"/>
        <v>40524</v>
      </c>
      <c r="H1269" s="1">
        <f t="shared" si="194"/>
        <v>40523</v>
      </c>
      <c r="I1269" s="2">
        <f t="shared" si="195"/>
        <v>76.125</v>
      </c>
      <c r="K1269" s="2">
        <f t="shared" si="196"/>
        <v>0</v>
      </c>
      <c r="L1269" s="2">
        <f t="shared" si="197"/>
        <v>0</v>
      </c>
      <c r="M1269" s="2">
        <f t="shared" si="198"/>
        <v>1</v>
      </c>
      <c r="N1269">
        <f t="shared" si="199"/>
        <v>-0.19723872272043463</v>
      </c>
    </row>
    <row r="1270" spans="1:14" x14ac:dyDescent="0.3">
      <c r="A1270" s="1">
        <v>40534</v>
      </c>
      <c r="B1270">
        <v>78.875</v>
      </c>
      <c r="D1270">
        <f t="shared" si="190"/>
        <v>3</v>
      </c>
      <c r="E1270" s="1">
        <f t="shared" si="191"/>
        <v>40527</v>
      </c>
      <c r="F1270" s="1">
        <f t="shared" si="192"/>
        <v>40526</v>
      </c>
      <c r="G1270" s="1">
        <f t="shared" si="193"/>
        <v>40525</v>
      </c>
      <c r="H1270" s="1">
        <f t="shared" si="194"/>
        <v>40524</v>
      </c>
      <c r="I1270" s="2">
        <f t="shared" si="195"/>
        <v>75.2</v>
      </c>
      <c r="K1270" s="2">
        <f t="shared" si="196"/>
        <v>0</v>
      </c>
      <c r="L1270" s="2">
        <f t="shared" si="197"/>
        <v>0</v>
      </c>
      <c r="M1270" s="2">
        <f t="shared" si="198"/>
        <v>1</v>
      </c>
      <c r="N1270">
        <f t="shared" si="199"/>
        <v>4.7713089905583059</v>
      </c>
    </row>
    <row r="1271" spans="1:14" x14ac:dyDescent="0.3">
      <c r="A1271" s="1">
        <v>40535</v>
      </c>
      <c r="B1271">
        <v>78.724999999999994</v>
      </c>
      <c r="D1271">
        <f t="shared" si="190"/>
        <v>4</v>
      </c>
      <c r="E1271" s="1">
        <f t="shared" si="191"/>
        <v>40528</v>
      </c>
      <c r="F1271" s="1">
        <f t="shared" si="192"/>
        <v>40527</v>
      </c>
      <c r="G1271" s="1">
        <f t="shared" si="193"/>
        <v>40526</v>
      </c>
      <c r="H1271" s="1">
        <f t="shared" si="194"/>
        <v>40525</v>
      </c>
      <c r="I1271" s="2">
        <f t="shared" si="195"/>
        <v>74.575000000000003</v>
      </c>
      <c r="K1271" s="2">
        <f t="shared" si="196"/>
        <v>0</v>
      </c>
      <c r="L1271" s="2">
        <f t="shared" si="197"/>
        <v>0</v>
      </c>
      <c r="M1271" s="2">
        <f t="shared" si="198"/>
        <v>1</v>
      </c>
      <c r="N1271">
        <f t="shared" si="199"/>
        <v>5.4155436586275956</v>
      </c>
    </row>
    <row r="1272" spans="1:14" x14ac:dyDescent="0.3">
      <c r="A1272" s="1">
        <v>40539</v>
      </c>
      <c r="B1272">
        <v>78.849999999999994</v>
      </c>
      <c r="D1272">
        <f t="shared" si="190"/>
        <v>1</v>
      </c>
      <c r="E1272" s="1">
        <f t="shared" si="191"/>
        <v>40532</v>
      </c>
      <c r="F1272" s="1">
        <f t="shared" si="192"/>
        <v>40531</v>
      </c>
      <c r="G1272" s="1">
        <f t="shared" si="193"/>
        <v>40530</v>
      </c>
      <c r="H1272" s="1">
        <f t="shared" si="194"/>
        <v>40529</v>
      </c>
      <c r="I1272" s="2">
        <f t="shared" si="195"/>
        <v>76.075000000000003</v>
      </c>
      <c r="K1272" s="2">
        <f t="shared" si="196"/>
        <v>0</v>
      </c>
      <c r="L1272" s="2">
        <f t="shared" si="197"/>
        <v>0</v>
      </c>
      <c r="M1272" s="2">
        <f t="shared" si="198"/>
        <v>1</v>
      </c>
      <c r="N1272">
        <f t="shared" si="199"/>
        <v>3.5827617626012436</v>
      </c>
    </row>
    <row r="1273" spans="1:14" x14ac:dyDescent="0.3">
      <c r="A1273" s="1">
        <v>40540</v>
      </c>
      <c r="B1273">
        <v>78.625</v>
      </c>
      <c r="D1273">
        <f t="shared" si="190"/>
        <v>2</v>
      </c>
      <c r="E1273" s="1">
        <f t="shared" si="191"/>
        <v>40533</v>
      </c>
      <c r="F1273" s="1">
        <f t="shared" si="192"/>
        <v>40532</v>
      </c>
      <c r="G1273" s="1">
        <f t="shared" si="193"/>
        <v>40531</v>
      </c>
      <c r="H1273" s="1">
        <f t="shared" si="194"/>
        <v>40530</v>
      </c>
      <c r="I1273" s="2">
        <f t="shared" si="195"/>
        <v>75.974999999999994</v>
      </c>
      <c r="K1273" s="2">
        <f t="shared" si="196"/>
        <v>0</v>
      </c>
      <c r="L1273" s="2">
        <f t="shared" si="197"/>
        <v>0</v>
      </c>
      <c r="M1273" s="2">
        <f t="shared" si="198"/>
        <v>1</v>
      </c>
      <c r="N1273">
        <f t="shared" si="199"/>
        <v>3.4285376217747805</v>
      </c>
    </row>
    <row r="1274" spans="1:14" x14ac:dyDescent="0.3">
      <c r="A1274" s="1">
        <v>40541</v>
      </c>
      <c r="B1274">
        <v>79.599999999999994</v>
      </c>
      <c r="D1274">
        <f t="shared" si="190"/>
        <v>3</v>
      </c>
      <c r="E1274" s="1">
        <f t="shared" si="191"/>
        <v>40534</v>
      </c>
      <c r="F1274" s="1">
        <f t="shared" si="192"/>
        <v>40533</v>
      </c>
      <c r="G1274" s="1">
        <f t="shared" si="193"/>
        <v>40532</v>
      </c>
      <c r="H1274" s="1">
        <f t="shared" si="194"/>
        <v>40531</v>
      </c>
      <c r="I1274" s="2">
        <f t="shared" si="195"/>
        <v>78.875</v>
      </c>
      <c r="K1274" s="2">
        <f t="shared" si="196"/>
        <v>0</v>
      </c>
      <c r="L1274" s="2">
        <f t="shared" si="197"/>
        <v>0</v>
      </c>
      <c r="M1274" s="2">
        <f t="shared" si="198"/>
        <v>1</v>
      </c>
      <c r="N1274">
        <f t="shared" si="199"/>
        <v>0.91497719889599738</v>
      </c>
    </row>
    <row r="1275" spans="1:14" x14ac:dyDescent="0.3">
      <c r="A1275" s="1">
        <v>40542</v>
      </c>
      <c r="B1275">
        <v>78.849999999999994</v>
      </c>
      <c r="D1275">
        <f t="shared" si="190"/>
        <v>4</v>
      </c>
      <c r="E1275" s="1">
        <f t="shared" si="191"/>
        <v>40535</v>
      </c>
      <c r="F1275" s="1">
        <f t="shared" si="192"/>
        <v>40534</v>
      </c>
      <c r="G1275" s="1">
        <f t="shared" si="193"/>
        <v>40533</v>
      </c>
      <c r="H1275" s="1">
        <f t="shared" si="194"/>
        <v>40532</v>
      </c>
      <c r="I1275" s="2">
        <f t="shared" si="195"/>
        <v>78.724999999999994</v>
      </c>
      <c r="K1275" s="2">
        <f t="shared" si="196"/>
        <v>0</v>
      </c>
      <c r="L1275" s="2">
        <f t="shared" si="197"/>
        <v>0</v>
      </c>
      <c r="M1275" s="2">
        <f t="shared" si="198"/>
        <v>1</v>
      </c>
      <c r="N1275">
        <f t="shared" si="199"/>
        <v>0.15865464219591263</v>
      </c>
    </row>
    <row r="1276" spans="1:14" x14ac:dyDescent="0.3">
      <c r="A1276" s="1">
        <v>40543</v>
      </c>
      <c r="B1276">
        <v>79.75</v>
      </c>
      <c r="D1276">
        <f t="shared" si="190"/>
        <v>5</v>
      </c>
      <c r="E1276" s="1">
        <f t="shared" si="191"/>
        <v>40536</v>
      </c>
      <c r="F1276" s="1">
        <f t="shared" si="192"/>
        <v>40535</v>
      </c>
      <c r="G1276" s="1">
        <f t="shared" si="193"/>
        <v>40534</v>
      </c>
      <c r="H1276" s="1">
        <f t="shared" si="194"/>
        <v>40533</v>
      </c>
      <c r="I1276" s="2">
        <f t="shared" si="195"/>
        <v>78.724999999999994</v>
      </c>
      <c r="K1276" s="2">
        <f t="shared" si="196"/>
        <v>0</v>
      </c>
      <c r="L1276" s="2">
        <f t="shared" si="197"/>
        <v>0</v>
      </c>
      <c r="M1276" s="2">
        <f t="shared" si="198"/>
        <v>1</v>
      </c>
      <c r="N1276">
        <f t="shared" si="199"/>
        <v>1.2935974677865689</v>
      </c>
    </row>
    <row r="1277" spans="1:14" x14ac:dyDescent="0.3">
      <c r="A1277" s="1">
        <v>40546</v>
      </c>
      <c r="B1277">
        <v>77.974999999999994</v>
      </c>
      <c r="D1277">
        <f t="shared" si="190"/>
        <v>1</v>
      </c>
      <c r="E1277" s="1">
        <f t="shared" si="191"/>
        <v>40539</v>
      </c>
      <c r="F1277" s="1">
        <f t="shared" si="192"/>
        <v>40538</v>
      </c>
      <c r="G1277" s="1">
        <f t="shared" si="193"/>
        <v>40537</v>
      </c>
      <c r="H1277" s="1">
        <f t="shared" si="194"/>
        <v>40536</v>
      </c>
      <c r="I1277" s="2">
        <f t="shared" si="195"/>
        <v>78.849999999999994</v>
      </c>
      <c r="K1277" s="2">
        <f t="shared" si="196"/>
        <v>0</v>
      </c>
      <c r="L1277" s="2">
        <f t="shared" si="197"/>
        <v>0</v>
      </c>
      <c r="M1277" s="2">
        <f t="shared" si="198"/>
        <v>1</v>
      </c>
      <c r="N1277">
        <f t="shared" si="199"/>
        <v>-1.1159050915180455</v>
      </c>
    </row>
    <row r="1278" spans="1:14" x14ac:dyDescent="0.3">
      <c r="A1278" s="1">
        <v>40547</v>
      </c>
      <c r="B1278">
        <v>77.3</v>
      </c>
      <c r="D1278">
        <f t="shared" si="190"/>
        <v>2</v>
      </c>
      <c r="E1278" s="1">
        <f t="shared" si="191"/>
        <v>40540</v>
      </c>
      <c r="F1278" s="1">
        <f t="shared" si="192"/>
        <v>40539</v>
      </c>
      <c r="G1278" s="1">
        <f t="shared" si="193"/>
        <v>40538</v>
      </c>
      <c r="H1278" s="1">
        <f t="shared" si="194"/>
        <v>40537</v>
      </c>
      <c r="I1278" s="2">
        <f t="shared" si="195"/>
        <v>78.625</v>
      </c>
      <c r="K1278" s="2">
        <f t="shared" si="196"/>
        <v>0</v>
      </c>
      <c r="L1278" s="2">
        <f t="shared" si="197"/>
        <v>0</v>
      </c>
      <c r="M1278" s="2">
        <f t="shared" si="198"/>
        <v>1</v>
      </c>
      <c r="N1278">
        <f t="shared" si="199"/>
        <v>-1.6995759427228312</v>
      </c>
    </row>
    <row r="1279" spans="1:14" x14ac:dyDescent="0.3">
      <c r="A1279" s="1">
        <v>40548</v>
      </c>
      <c r="B1279">
        <v>78.025000000000006</v>
      </c>
      <c r="D1279">
        <f t="shared" si="190"/>
        <v>3</v>
      </c>
      <c r="E1279" s="1">
        <f t="shared" si="191"/>
        <v>40541</v>
      </c>
      <c r="F1279" s="1">
        <f t="shared" si="192"/>
        <v>40540</v>
      </c>
      <c r="G1279" s="1">
        <f t="shared" si="193"/>
        <v>40539</v>
      </c>
      <c r="H1279" s="1">
        <f t="shared" si="194"/>
        <v>40538</v>
      </c>
      <c r="I1279" s="2">
        <f t="shared" si="195"/>
        <v>79.599999999999994</v>
      </c>
      <c r="K1279" s="2">
        <f t="shared" si="196"/>
        <v>0</v>
      </c>
      <c r="L1279" s="2">
        <f t="shared" si="197"/>
        <v>0</v>
      </c>
      <c r="M1279" s="2">
        <f t="shared" si="198"/>
        <v>1</v>
      </c>
      <c r="N1279">
        <f t="shared" si="199"/>
        <v>-1.9984804693494069</v>
      </c>
    </row>
    <row r="1280" spans="1:14" x14ac:dyDescent="0.3">
      <c r="A1280" s="1">
        <v>40549</v>
      </c>
      <c r="B1280">
        <v>79.775000000000006</v>
      </c>
      <c r="D1280">
        <f t="shared" si="190"/>
        <v>4</v>
      </c>
      <c r="E1280" s="1">
        <f t="shared" si="191"/>
        <v>40542</v>
      </c>
      <c r="F1280" s="1">
        <f t="shared" si="192"/>
        <v>40541</v>
      </c>
      <c r="G1280" s="1">
        <f t="shared" si="193"/>
        <v>40540</v>
      </c>
      <c r="H1280" s="1">
        <f t="shared" si="194"/>
        <v>40539</v>
      </c>
      <c r="I1280" s="2">
        <f t="shared" si="195"/>
        <v>78.849999999999994</v>
      </c>
      <c r="K1280" s="2">
        <f t="shared" si="196"/>
        <v>0</v>
      </c>
      <c r="L1280" s="2">
        <f t="shared" si="197"/>
        <v>0</v>
      </c>
      <c r="M1280" s="2">
        <f t="shared" si="198"/>
        <v>1</v>
      </c>
      <c r="N1280">
        <f t="shared" si="199"/>
        <v>1.1662858755259995</v>
      </c>
    </row>
    <row r="1281" spans="1:14" x14ac:dyDescent="0.3">
      <c r="A1281" s="1">
        <v>40550</v>
      </c>
      <c r="B1281">
        <v>79.424999999999997</v>
      </c>
      <c r="D1281">
        <f t="shared" si="190"/>
        <v>5</v>
      </c>
      <c r="E1281" s="1">
        <f t="shared" si="191"/>
        <v>40543</v>
      </c>
      <c r="F1281" s="1">
        <f t="shared" si="192"/>
        <v>40542</v>
      </c>
      <c r="G1281" s="1">
        <f t="shared" si="193"/>
        <v>40541</v>
      </c>
      <c r="H1281" s="1">
        <f t="shared" si="194"/>
        <v>40540</v>
      </c>
      <c r="I1281" s="2">
        <f t="shared" si="195"/>
        <v>79.75</v>
      </c>
      <c r="K1281" s="2">
        <f t="shared" si="196"/>
        <v>0</v>
      </c>
      <c r="L1281" s="2">
        <f t="shared" si="197"/>
        <v>0</v>
      </c>
      <c r="M1281" s="2">
        <f t="shared" si="198"/>
        <v>1</v>
      </c>
      <c r="N1281">
        <f t="shared" si="199"/>
        <v>-0.40835615093740929</v>
      </c>
    </row>
    <row r="1282" spans="1:14" x14ac:dyDescent="0.3">
      <c r="A1282" s="1">
        <v>40553</v>
      </c>
      <c r="B1282">
        <v>79.7</v>
      </c>
      <c r="D1282">
        <f t="shared" si="190"/>
        <v>1</v>
      </c>
      <c r="E1282" s="1">
        <f t="shared" si="191"/>
        <v>40546</v>
      </c>
      <c r="F1282" s="1">
        <f t="shared" si="192"/>
        <v>40545</v>
      </c>
      <c r="G1282" s="1">
        <f t="shared" si="193"/>
        <v>40544</v>
      </c>
      <c r="H1282" s="1">
        <f t="shared" si="194"/>
        <v>40543</v>
      </c>
      <c r="I1282" s="2">
        <f t="shared" si="195"/>
        <v>77.974999999999994</v>
      </c>
      <c r="K1282" s="2">
        <f t="shared" si="196"/>
        <v>0</v>
      </c>
      <c r="L1282" s="2">
        <f t="shared" si="197"/>
        <v>0</v>
      </c>
      <c r="M1282" s="2">
        <f t="shared" si="198"/>
        <v>1</v>
      </c>
      <c r="N1282">
        <f t="shared" si="199"/>
        <v>2.1881323302302591</v>
      </c>
    </row>
    <row r="1283" spans="1:14" x14ac:dyDescent="0.3">
      <c r="A1283" s="1">
        <v>40554</v>
      </c>
      <c r="B1283">
        <v>79.974999999999994</v>
      </c>
      <c r="D1283">
        <f t="shared" ref="D1283:D1346" si="200">WEEKDAY(A1283,2)</f>
        <v>2</v>
      </c>
      <c r="E1283" s="1">
        <f t="shared" si="191"/>
        <v>40547</v>
      </c>
      <c r="F1283" s="1">
        <f t="shared" si="192"/>
        <v>40546</v>
      </c>
      <c r="G1283" s="1">
        <f t="shared" si="193"/>
        <v>40545</v>
      </c>
      <c r="H1283" s="1">
        <f t="shared" si="194"/>
        <v>40544</v>
      </c>
      <c r="I1283" s="2">
        <f t="shared" si="195"/>
        <v>77.3</v>
      </c>
      <c r="K1283" s="2">
        <f t="shared" si="196"/>
        <v>0</v>
      </c>
      <c r="L1283" s="2">
        <f t="shared" si="197"/>
        <v>0</v>
      </c>
      <c r="M1283" s="2">
        <f t="shared" si="198"/>
        <v>1</v>
      </c>
      <c r="N1283">
        <f t="shared" si="199"/>
        <v>3.402013024220544</v>
      </c>
    </row>
    <row r="1284" spans="1:14" x14ac:dyDescent="0.3">
      <c r="A1284" s="1">
        <v>40555</v>
      </c>
      <c r="B1284">
        <v>81.125</v>
      </c>
      <c r="D1284">
        <f t="shared" si="200"/>
        <v>3</v>
      </c>
      <c r="E1284" s="1">
        <f t="shared" si="191"/>
        <v>40548</v>
      </c>
      <c r="F1284" s="1">
        <f t="shared" si="192"/>
        <v>40547</v>
      </c>
      <c r="G1284" s="1">
        <f t="shared" si="193"/>
        <v>40546</v>
      </c>
      <c r="H1284" s="1">
        <f t="shared" si="194"/>
        <v>40545</v>
      </c>
      <c r="I1284" s="2">
        <f t="shared" si="195"/>
        <v>78.025000000000006</v>
      </c>
      <c r="K1284" s="2">
        <f t="shared" si="196"/>
        <v>0</v>
      </c>
      <c r="L1284" s="2">
        <f t="shared" si="197"/>
        <v>0</v>
      </c>
      <c r="M1284" s="2">
        <f t="shared" si="198"/>
        <v>1</v>
      </c>
      <c r="N1284">
        <f t="shared" si="199"/>
        <v>3.8961886867410827</v>
      </c>
    </row>
    <row r="1285" spans="1:14" x14ac:dyDescent="0.3">
      <c r="A1285" s="1">
        <v>40556</v>
      </c>
      <c r="B1285">
        <v>80.3</v>
      </c>
      <c r="D1285">
        <f t="shared" si="200"/>
        <v>4</v>
      </c>
      <c r="E1285" s="1">
        <f t="shared" si="191"/>
        <v>40549</v>
      </c>
      <c r="F1285" s="1">
        <f t="shared" si="192"/>
        <v>40548</v>
      </c>
      <c r="G1285" s="1">
        <f t="shared" si="193"/>
        <v>40547</v>
      </c>
      <c r="H1285" s="1">
        <f t="shared" si="194"/>
        <v>40546</v>
      </c>
      <c r="I1285" s="2">
        <f t="shared" si="195"/>
        <v>79.775000000000006</v>
      </c>
      <c r="K1285" s="2">
        <f t="shared" si="196"/>
        <v>0</v>
      </c>
      <c r="L1285" s="2">
        <f t="shared" si="197"/>
        <v>0</v>
      </c>
      <c r="M1285" s="2">
        <f t="shared" si="198"/>
        <v>1</v>
      </c>
      <c r="N1285">
        <f t="shared" si="199"/>
        <v>0.6559448788408645</v>
      </c>
    </row>
    <row r="1286" spans="1:14" x14ac:dyDescent="0.3">
      <c r="A1286" s="1">
        <v>40557</v>
      </c>
      <c r="B1286">
        <v>79.525000000000006</v>
      </c>
      <c r="D1286">
        <f t="shared" si="200"/>
        <v>5</v>
      </c>
      <c r="E1286" s="1">
        <f t="shared" si="191"/>
        <v>40550</v>
      </c>
      <c r="F1286" s="1">
        <f t="shared" si="192"/>
        <v>40549</v>
      </c>
      <c r="G1286" s="1">
        <f t="shared" si="193"/>
        <v>40548</v>
      </c>
      <c r="H1286" s="1">
        <f t="shared" si="194"/>
        <v>40547</v>
      </c>
      <c r="I1286" s="2">
        <f t="shared" si="195"/>
        <v>79.424999999999997</v>
      </c>
      <c r="K1286" s="2">
        <f t="shared" si="196"/>
        <v>0</v>
      </c>
      <c r="L1286" s="2">
        <f t="shared" si="197"/>
        <v>0</v>
      </c>
      <c r="M1286" s="2">
        <f t="shared" si="198"/>
        <v>1</v>
      </c>
      <c r="N1286">
        <f t="shared" si="199"/>
        <v>0.12582574796281534</v>
      </c>
    </row>
    <row r="1287" spans="1:14" x14ac:dyDescent="0.3">
      <c r="A1287" s="1">
        <v>40561</v>
      </c>
      <c r="B1287">
        <v>80.474999999999994</v>
      </c>
      <c r="D1287">
        <f t="shared" si="200"/>
        <v>2</v>
      </c>
      <c r="E1287" s="1">
        <f t="shared" si="191"/>
        <v>40554</v>
      </c>
      <c r="F1287" s="1">
        <f t="shared" si="192"/>
        <v>40553</v>
      </c>
      <c r="G1287" s="1">
        <f t="shared" si="193"/>
        <v>40552</v>
      </c>
      <c r="H1287" s="1">
        <f t="shared" si="194"/>
        <v>40551</v>
      </c>
      <c r="I1287" s="2">
        <f t="shared" si="195"/>
        <v>79.974999999999994</v>
      </c>
      <c r="K1287" s="2">
        <f t="shared" si="196"/>
        <v>0</v>
      </c>
      <c r="L1287" s="2">
        <f t="shared" si="197"/>
        <v>0</v>
      </c>
      <c r="M1287" s="2">
        <f t="shared" si="198"/>
        <v>1</v>
      </c>
      <c r="N1287">
        <f t="shared" si="199"/>
        <v>0.62324913492901279</v>
      </c>
    </row>
    <row r="1288" spans="1:14" x14ac:dyDescent="0.3">
      <c r="A1288" s="1">
        <v>40562</v>
      </c>
      <c r="B1288">
        <v>80</v>
      </c>
      <c r="D1288">
        <f t="shared" si="200"/>
        <v>3</v>
      </c>
      <c r="E1288" s="1">
        <f t="shared" ref="E1288:E1351" si="201">A1288-7</f>
        <v>40555</v>
      </c>
      <c r="F1288" s="1">
        <f t="shared" ref="F1288:F1351" si="202">E1288-1</f>
        <v>40554</v>
      </c>
      <c r="G1288" s="1">
        <f t="shared" ref="G1288:G1351" si="203">E1288-2</f>
        <v>40553</v>
      </c>
      <c r="H1288" s="1">
        <f t="shared" ref="H1288:H1351" si="204">E1288-3</f>
        <v>40552</v>
      </c>
      <c r="I1288" s="2">
        <f t="shared" si="195"/>
        <v>81.125</v>
      </c>
      <c r="K1288" s="2">
        <f t="shared" si="196"/>
        <v>0</v>
      </c>
      <c r="L1288" s="2">
        <f t="shared" si="197"/>
        <v>0</v>
      </c>
      <c r="M1288" s="2">
        <f t="shared" si="198"/>
        <v>1</v>
      </c>
      <c r="N1288">
        <f t="shared" si="199"/>
        <v>-1.3964540350372447</v>
      </c>
    </row>
    <row r="1289" spans="1:14" x14ac:dyDescent="0.3">
      <c r="A1289" s="1">
        <v>40563</v>
      </c>
      <c r="B1289">
        <v>80.275000000000006</v>
      </c>
      <c r="D1289">
        <f t="shared" si="200"/>
        <v>4</v>
      </c>
      <c r="E1289" s="1">
        <f t="shared" si="201"/>
        <v>40556</v>
      </c>
      <c r="F1289" s="1">
        <f t="shared" si="202"/>
        <v>40555</v>
      </c>
      <c r="G1289" s="1">
        <f t="shared" si="203"/>
        <v>40554</v>
      </c>
      <c r="H1289" s="1">
        <f t="shared" si="204"/>
        <v>40553</v>
      </c>
      <c r="I1289" s="2">
        <f t="shared" ref="I1289:I1352" si="205">IF(SUMIFS($B$2:$B$3569,$A$2:$A$3569,"="&amp;E1289)=0,IF(SUMIFS($B$2:$B$3569,$A$2:$A$3569,"="&amp;F1289)=0,IF(SUMIFS($B$2:$B$3569,$A$2:$A$3569,"="&amp;G1289)=0,SUMIFS($B$2:$B$3569,$A$2:$A$3569,"="&amp;H1289),SUMIFS($B$2:$B$3569,$A$2:$A$3569,"="&amp;G1289)),SUMIFS($B$2:$B$3569,$A$2:$A$3569,"="&amp;F1289)),SUMIFS($B$2:$B$3569,$A$2:$A$3569,"="&amp;E1289))</f>
        <v>80.3</v>
      </c>
      <c r="K1289" s="2">
        <f t="shared" ref="K1289:K1352" si="206">SUMIFS($J$2:$J$3569,$A$2:$A$3569,"&gt;"&amp;E1289,$A$2:$A$3569,"&lt;="&amp;A1289)</f>
        <v>0</v>
      </c>
      <c r="L1289" s="2">
        <f t="shared" ref="L1289:L1352" si="207">IF(K1289&lt;&gt;0,LOOKUP(K1289,C1283:C1289,B1283:B1289),0)</f>
        <v>0</v>
      </c>
      <c r="M1289" s="2">
        <f t="shared" ref="M1289:M1352" si="208">IF(K1289&lt;&gt;0,L1289/K1289,1)</f>
        <v>1</v>
      </c>
      <c r="N1289">
        <f t="shared" ref="N1289:N1352" si="209">LN(B1289*M1289/I1289)*100</f>
        <v>-3.113809771382501E-2</v>
      </c>
    </row>
    <row r="1290" spans="1:14" x14ac:dyDescent="0.3">
      <c r="A1290" s="1">
        <v>40564</v>
      </c>
      <c r="B1290">
        <v>80.325000000000003</v>
      </c>
      <c r="D1290">
        <f t="shared" si="200"/>
        <v>5</v>
      </c>
      <c r="E1290" s="1">
        <f t="shared" si="201"/>
        <v>40557</v>
      </c>
      <c r="F1290" s="1">
        <f t="shared" si="202"/>
        <v>40556</v>
      </c>
      <c r="G1290" s="1">
        <f t="shared" si="203"/>
        <v>40555</v>
      </c>
      <c r="H1290" s="1">
        <f t="shared" si="204"/>
        <v>40554</v>
      </c>
      <c r="I1290" s="2">
        <f t="shared" si="205"/>
        <v>79.525000000000006</v>
      </c>
      <c r="K1290" s="2">
        <f t="shared" si="206"/>
        <v>0</v>
      </c>
      <c r="L1290" s="2">
        <f t="shared" si="207"/>
        <v>0</v>
      </c>
      <c r="M1290" s="2">
        <f t="shared" si="208"/>
        <v>1</v>
      </c>
      <c r="N1290">
        <f t="shared" si="209"/>
        <v>1.0009467366714313</v>
      </c>
    </row>
    <row r="1291" spans="1:14" x14ac:dyDescent="0.3">
      <c r="A1291" s="1">
        <v>40567</v>
      </c>
      <c r="B1291">
        <v>80.650000000000006</v>
      </c>
      <c r="D1291">
        <f t="shared" si="200"/>
        <v>1</v>
      </c>
      <c r="E1291" s="1">
        <f t="shared" si="201"/>
        <v>40560</v>
      </c>
      <c r="F1291" s="1">
        <f t="shared" si="202"/>
        <v>40559</v>
      </c>
      <c r="G1291" s="1">
        <f t="shared" si="203"/>
        <v>40558</v>
      </c>
      <c r="H1291" s="1">
        <f t="shared" si="204"/>
        <v>40557</v>
      </c>
      <c r="I1291" s="2">
        <f t="shared" si="205"/>
        <v>79.525000000000006</v>
      </c>
      <c r="K1291" s="2">
        <f t="shared" si="206"/>
        <v>0</v>
      </c>
      <c r="L1291" s="2">
        <f t="shared" si="207"/>
        <v>0</v>
      </c>
      <c r="M1291" s="2">
        <f t="shared" si="208"/>
        <v>1</v>
      </c>
      <c r="N1291">
        <f t="shared" si="209"/>
        <v>1.4047366936010097</v>
      </c>
    </row>
    <row r="1292" spans="1:14" x14ac:dyDescent="0.3">
      <c r="A1292" s="1">
        <v>40568</v>
      </c>
      <c r="B1292">
        <v>81.825000000000003</v>
      </c>
      <c r="D1292">
        <f t="shared" si="200"/>
        <v>2</v>
      </c>
      <c r="E1292" s="1">
        <f t="shared" si="201"/>
        <v>40561</v>
      </c>
      <c r="F1292" s="1">
        <f t="shared" si="202"/>
        <v>40560</v>
      </c>
      <c r="G1292" s="1">
        <f t="shared" si="203"/>
        <v>40559</v>
      </c>
      <c r="H1292" s="1">
        <f t="shared" si="204"/>
        <v>40558</v>
      </c>
      <c r="I1292" s="2">
        <f t="shared" si="205"/>
        <v>80.474999999999994</v>
      </c>
      <c r="K1292" s="2">
        <f t="shared" si="206"/>
        <v>0</v>
      </c>
      <c r="L1292" s="2">
        <f t="shared" si="207"/>
        <v>0</v>
      </c>
      <c r="M1292" s="2">
        <f t="shared" si="208"/>
        <v>1</v>
      </c>
      <c r="N1292">
        <f t="shared" si="209"/>
        <v>1.6636243202372509</v>
      </c>
    </row>
    <row r="1293" spans="1:14" x14ac:dyDescent="0.3">
      <c r="A1293" s="1">
        <v>40569</v>
      </c>
      <c r="B1293">
        <v>83.025000000000006</v>
      </c>
      <c r="D1293">
        <f t="shared" si="200"/>
        <v>3</v>
      </c>
      <c r="E1293" s="1">
        <f t="shared" si="201"/>
        <v>40562</v>
      </c>
      <c r="F1293" s="1">
        <f t="shared" si="202"/>
        <v>40561</v>
      </c>
      <c r="G1293" s="1">
        <f t="shared" si="203"/>
        <v>40560</v>
      </c>
      <c r="H1293" s="1">
        <f t="shared" si="204"/>
        <v>40559</v>
      </c>
      <c r="I1293" s="2">
        <f t="shared" si="205"/>
        <v>80</v>
      </c>
      <c r="K1293" s="2">
        <f t="shared" si="206"/>
        <v>0</v>
      </c>
      <c r="L1293" s="2">
        <f t="shared" si="207"/>
        <v>0</v>
      </c>
      <c r="M1293" s="2">
        <f t="shared" si="208"/>
        <v>1</v>
      </c>
      <c r="N1293">
        <f t="shared" si="209"/>
        <v>3.7115132588928681</v>
      </c>
    </row>
    <row r="1294" spans="1:14" x14ac:dyDescent="0.3">
      <c r="A1294" s="1">
        <v>40570</v>
      </c>
      <c r="B1294">
        <v>83.95</v>
      </c>
      <c r="D1294">
        <f t="shared" si="200"/>
        <v>4</v>
      </c>
      <c r="E1294" s="1">
        <f t="shared" si="201"/>
        <v>40563</v>
      </c>
      <c r="F1294" s="1">
        <f t="shared" si="202"/>
        <v>40562</v>
      </c>
      <c r="G1294" s="1">
        <f t="shared" si="203"/>
        <v>40561</v>
      </c>
      <c r="H1294" s="1">
        <f t="shared" si="204"/>
        <v>40560</v>
      </c>
      <c r="I1294" s="2">
        <f t="shared" si="205"/>
        <v>80.275000000000006</v>
      </c>
      <c r="K1294" s="2">
        <f t="shared" si="206"/>
        <v>0</v>
      </c>
      <c r="L1294" s="2">
        <f t="shared" si="207"/>
        <v>0</v>
      </c>
      <c r="M1294" s="2">
        <f t="shared" si="208"/>
        <v>1</v>
      </c>
      <c r="N1294">
        <f t="shared" si="209"/>
        <v>4.4763143547972062</v>
      </c>
    </row>
    <row r="1295" spans="1:14" x14ac:dyDescent="0.3">
      <c r="A1295" s="1">
        <v>40571</v>
      </c>
      <c r="B1295">
        <v>85.75</v>
      </c>
      <c r="D1295">
        <f t="shared" si="200"/>
        <v>5</v>
      </c>
      <c r="E1295" s="1">
        <f t="shared" si="201"/>
        <v>40564</v>
      </c>
      <c r="F1295" s="1">
        <f t="shared" si="202"/>
        <v>40563</v>
      </c>
      <c r="G1295" s="1">
        <f t="shared" si="203"/>
        <v>40562</v>
      </c>
      <c r="H1295" s="1">
        <f t="shared" si="204"/>
        <v>40561</v>
      </c>
      <c r="I1295" s="2">
        <f t="shared" si="205"/>
        <v>80.325000000000003</v>
      </c>
      <c r="K1295" s="2">
        <f t="shared" si="206"/>
        <v>0</v>
      </c>
      <c r="L1295" s="2">
        <f t="shared" si="207"/>
        <v>0</v>
      </c>
      <c r="M1295" s="2">
        <f t="shared" si="208"/>
        <v>1</v>
      </c>
      <c r="N1295">
        <f t="shared" si="209"/>
        <v>6.5355181044127049</v>
      </c>
    </row>
    <row r="1296" spans="1:14" x14ac:dyDescent="0.3">
      <c r="A1296" s="1">
        <v>40574</v>
      </c>
      <c r="B1296">
        <v>87.25</v>
      </c>
      <c r="D1296">
        <f t="shared" si="200"/>
        <v>1</v>
      </c>
      <c r="E1296" s="1">
        <f t="shared" si="201"/>
        <v>40567</v>
      </c>
      <c r="F1296" s="1">
        <f t="shared" si="202"/>
        <v>40566</v>
      </c>
      <c r="G1296" s="1">
        <f t="shared" si="203"/>
        <v>40565</v>
      </c>
      <c r="H1296" s="1">
        <f t="shared" si="204"/>
        <v>40564</v>
      </c>
      <c r="I1296" s="2">
        <f t="shared" si="205"/>
        <v>80.650000000000006</v>
      </c>
      <c r="K1296" s="2">
        <f t="shared" si="206"/>
        <v>0</v>
      </c>
      <c r="L1296" s="2">
        <f t="shared" si="207"/>
        <v>0</v>
      </c>
      <c r="M1296" s="2">
        <f t="shared" si="208"/>
        <v>1</v>
      </c>
      <c r="N1296">
        <f t="shared" si="209"/>
        <v>7.8658756511318666</v>
      </c>
    </row>
    <row r="1297" spans="1:14" x14ac:dyDescent="0.3">
      <c r="A1297" s="1">
        <v>40575</v>
      </c>
      <c r="B1297">
        <v>85.075000000000003</v>
      </c>
      <c r="D1297">
        <f t="shared" si="200"/>
        <v>2</v>
      </c>
      <c r="E1297" s="1">
        <f t="shared" si="201"/>
        <v>40568</v>
      </c>
      <c r="F1297" s="1">
        <f t="shared" si="202"/>
        <v>40567</v>
      </c>
      <c r="G1297" s="1">
        <f t="shared" si="203"/>
        <v>40566</v>
      </c>
      <c r="H1297" s="1">
        <f t="shared" si="204"/>
        <v>40565</v>
      </c>
      <c r="I1297" s="2">
        <f t="shared" si="205"/>
        <v>81.825000000000003</v>
      </c>
      <c r="K1297" s="2">
        <f t="shared" si="206"/>
        <v>0</v>
      </c>
      <c r="L1297" s="2">
        <f t="shared" si="207"/>
        <v>0</v>
      </c>
      <c r="M1297" s="2">
        <f t="shared" si="208"/>
        <v>1</v>
      </c>
      <c r="N1297">
        <f t="shared" si="209"/>
        <v>3.8950399999725134</v>
      </c>
    </row>
    <row r="1298" spans="1:14" x14ac:dyDescent="0.3">
      <c r="A1298" s="1">
        <v>40576</v>
      </c>
      <c r="B1298">
        <v>84.025000000000006</v>
      </c>
      <c r="D1298">
        <f t="shared" si="200"/>
        <v>3</v>
      </c>
      <c r="E1298" s="1">
        <f t="shared" si="201"/>
        <v>40569</v>
      </c>
      <c r="F1298" s="1">
        <f t="shared" si="202"/>
        <v>40568</v>
      </c>
      <c r="G1298" s="1">
        <f t="shared" si="203"/>
        <v>40567</v>
      </c>
      <c r="H1298" s="1">
        <f t="shared" si="204"/>
        <v>40566</v>
      </c>
      <c r="I1298" s="2">
        <f t="shared" si="205"/>
        <v>83.025000000000006</v>
      </c>
      <c r="K1298" s="2">
        <f t="shared" si="206"/>
        <v>0</v>
      </c>
      <c r="L1298" s="2">
        <f t="shared" si="207"/>
        <v>0</v>
      </c>
      <c r="M1298" s="2">
        <f t="shared" si="208"/>
        <v>1</v>
      </c>
      <c r="N1298">
        <f t="shared" si="209"/>
        <v>1.1972606348359061</v>
      </c>
    </row>
    <row r="1299" spans="1:14" x14ac:dyDescent="0.3">
      <c r="A1299" s="1">
        <v>40577</v>
      </c>
      <c r="B1299">
        <v>83.35</v>
      </c>
      <c r="D1299">
        <f t="shared" si="200"/>
        <v>4</v>
      </c>
      <c r="E1299" s="1">
        <f t="shared" si="201"/>
        <v>40570</v>
      </c>
      <c r="F1299" s="1">
        <f t="shared" si="202"/>
        <v>40569</v>
      </c>
      <c r="G1299" s="1">
        <f t="shared" si="203"/>
        <v>40568</v>
      </c>
      <c r="H1299" s="1">
        <f t="shared" si="204"/>
        <v>40567</v>
      </c>
      <c r="I1299" s="2">
        <f t="shared" si="205"/>
        <v>83.95</v>
      </c>
      <c r="K1299" s="2">
        <f t="shared" si="206"/>
        <v>0</v>
      </c>
      <c r="L1299" s="2">
        <f t="shared" si="207"/>
        <v>0</v>
      </c>
      <c r="M1299" s="2">
        <f t="shared" si="208"/>
        <v>1</v>
      </c>
      <c r="N1299">
        <f t="shared" si="209"/>
        <v>-0.71727743267469057</v>
      </c>
    </row>
    <row r="1300" spans="1:14" x14ac:dyDescent="0.3">
      <c r="A1300" s="1">
        <v>40578</v>
      </c>
      <c r="B1300">
        <v>84.5</v>
      </c>
      <c r="D1300">
        <f t="shared" si="200"/>
        <v>5</v>
      </c>
      <c r="E1300" s="1">
        <f t="shared" si="201"/>
        <v>40571</v>
      </c>
      <c r="F1300" s="1">
        <f t="shared" si="202"/>
        <v>40570</v>
      </c>
      <c r="G1300" s="1">
        <f t="shared" si="203"/>
        <v>40569</v>
      </c>
      <c r="H1300" s="1">
        <f t="shared" si="204"/>
        <v>40568</v>
      </c>
      <c r="I1300" s="2">
        <f t="shared" si="205"/>
        <v>85.75</v>
      </c>
      <c r="K1300" s="2">
        <f t="shared" si="206"/>
        <v>0</v>
      </c>
      <c r="L1300" s="2">
        <f t="shared" si="207"/>
        <v>0</v>
      </c>
      <c r="M1300" s="2">
        <f t="shared" si="208"/>
        <v>1</v>
      </c>
      <c r="N1300">
        <f t="shared" si="209"/>
        <v>-1.4684551682921181</v>
      </c>
    </row>
    <row r="1301" spans="1:14" x14ac:dyDescent="0.3">
      <c r="A1301" s="1">
        <v>40581</v>
      </c>
      <c r="B1301">
        <v>84.95</v>
      </c>
      <c r="D1301">
        <f t="shared" si="200"/>
        <v>1</v>
      </c>
      <c r="E1301" s="1">
        <f t="shared" si="201"/>
        <v>40574</v>
      </c>
      <c r="F1301" s="1">
        <f t="shared" si="202"/>
        <v>40573</v>
      </c>
      <c r="G1301" s="1">
        <f t="shared" si="203"/>
        <v>40572</v>
      </c>
      <c r="H1301" s="1">
        <f t="shared" si="204"/>
        <v>40571</v>
      </c>
      <c r="I1301" s="2">
        <f t="shared" si="205"/>
        <v>87.25</v>
      </c>
      <c r="K1301" s="2">
        <f t="shared" si="206"/>
        <v>0</v>
      </c>
      <c r="L1301" s="2">
        <f t="shared" si="207"/>
        <v>0</v>
      </c>
      <c r="M1301" s="2">
        <f t="shared" si="208"/>
        <v>1</v>
      </c>
      <c r="N1301">
        <f t="shared" si="209"/>
        <v>-2.6714712964595435</v>
      </c>
    </row>
    <row r="1302" spans="1:14" x14ac:dyDescent="0.3">
      <c r="A1302" s="1">
        <v>40582</v>
      </c>
      <c r="B1302">
        <v>84.825000000000003</v>
      </c>
      <c r="D1302">
        <f t="shared" si="200"/>
        <v>2</v>
      </c>
      <c r="E1302" s="1">
        <f t="shared" si="201"/>
        <v>40575</v>
      </c>
      <c r="F1302" s="1">
        <f t="shared" si="202"/>
        <v>40574</v>
      </c>
      <c r="G1302" s="1">
        <f t="shared" si="203"/>
        <v>40573</v>
      </c>
      <c r="H1302" s="1">
        <f t="shared" si="204"/>
        <v>40572</v>
      </c>
      <c r="I1302" s="2">
        <f t="shared" si="205"/>
        <v>85.075000000000003</v>
      </c>
      <c r="K1302" s="2">
        <f t="shared" si="206"/>
        <v>0</v>
      </c>
      <c r="L1302" s="2">
        <f t="shared" si="207"/>
        <v>0</v>
      </c>
      <c r="M1302" s="2">
        <f t="shared" si="208"/>
        <v>1</v>
      </c>
      <c r="N1302">
        <f t="shared" si="209"/>
        <v>-0.29429097166755769</v>
      </c>
    </row>
    <row r="1303" spans="1:14" x14ac:dyDescent="0.3">
      <c r="A1303" s="1">
        <v>40583</v>
      </c>
      <c r="B1303">
        <v>85.174999999999997</v>
      </c>
      <c r="C1303">
        <v>91.25</v>
      </c>
      <c r="D1303">
        <f t="shared" si="200"/>
        <v>3</v>
      </c>
      <c r="E1303" s="1">
        <f t="shared" si="201"/>
        <v>40576</v>
      </c>
      <c r="F1303" s="1">
        <f t="shared" si="202"/>
        <v>40575</v>
      </c>
      <c r="G1303" s="1">
        <f t="shared" si="203"/>
        <v>40574</v>
      </c>
      <c r="H1303" s="1">
        <f t="shared" si="204"/>
        <v>40573</v>
      </c>
      <c r="I1303" s="2">
        <f t="shared" si="205"/>
        <v>84.025000000000006</v>
      </c>
      <c r="K1303" s="2">
        <f t="shared" si="206"/>
        <v>0</v>
      </c>
      <c r="L1303" s="2">
        <f t="shared" si="207"/>
        <v>0</v>
      </c>
      <c r="M1303" s="2">
        <f t="shared" si="208"/>
        <v>1</v>
      </c>
      <c r="N1303">
        <f t="shared" si="209"/>
        <v>1.3593589935860768</v>
      </c>
    </row>
    <row r="1304" spans="1:14" x14ac:dyDescent="0.3">
      <c r="A1304" s="1">
        <v>40584</v>
      </c>
      <c r="B1304">
        <v>93.7</v>
      </c>
      <c r="D1304">
        <f t="shared" si="200"/>
        <v>4</v>
      </c>
      <c r="E1304" s="1">
        <f t="shared" si="201"/>
        <v>40577</v>
      </c>
      <c r="F1304" s="1">
        <f t="shared" si="202"/>
        <v>40576</v>
      </c>
      <c r="G1304" s="1">
        <f t="shared" si="203"/>
        <v>40575</v>
      </c>
      <c r="H1304" s="1">
        <f t="shared" si="204"/>
        <v>40574</v>
      </c>
      <c r="I1304" s="2">
        <f t="shared" si="205"/>
        <v>83.35</v>
      </c>
      <c r="J1304">
        <v>91.25</v>
      </c>
      <c r="K1304" s="2">
        <f t="shared" si="206"/>
        <v>91.25</v>
      </c>
      <c r="L1304" s="2">
        <f t="shared" si="207"/>
        <v>85.174999999999997</v>
      </c>
      <c r="M1304" s="2">
        <f t="shared" si="208"/>
        <v>0.93342465753424653</v>
      </c>
      <c r="N1304">
        <f t="shared" si="209"/>
        <v>4.8154551132002803</v>
      </c>
    </row>
    <row r="1305" spans="1:14" x14ac:dyDescent="0.3">
      <c r="A1305" s="1">
        <v>40585</v>
      </c>
      <c r="B1305">
        <v>92.375</v>
      </c>
      <c r="D1305">
        <f t="shared" si="200"/>
        <v>5</v>
      </c>
      <c r="E1305" s="1">
        <f t="shared" si="201"/>
        <v>40578</v>
      </c>
      <c r="F1305" s="1">
        <f t="shared" si="202"/>
        <v>40577</v>
      </c>
      <c r="G1305" s="1">
        <f t="shared" si="203"/>
        <v>40576</v>
      </c>
      <c r="H1305" s="1">
        <f t="shared" si="204"/>
        <v>40575</v>
      </c>
      <c r="I1305" s="2">
        <f t="shared" si="205"/>
        <v>84.5</v>
      </c>
      <c r="K1305" s="2">
        <f t="shared" si="206"/>
        <v>91.25</v>
      </c>
      <c r="L1305" s="2">
        <f t="shared" si="207"/>
        <v>85.174999999999997</v>
      </c>
      <c r="M1305" s="2">
        <f t="shared" si="208"/>
        <v>0.93342465753424653</v>
      </c>
      <c r="N1305">
        <f t="shared" si="209"/>
        <v>2.0209815989667064</v>
      </c>
    </row>
    <row r="1306" spans="1:14" x14ac:dyDescent="0.3">
      <c r="A1306" s="1">
        <v>40588</v>
      </c>
      <c r="B1306">
        <v>92.45</v>
      </c>
      <c r="D1306">
        <f t="shared" si="200"/>
        <v>1</v>
      </c>
      <c r="E1306" s="1">
        <f t="shared" si="201"/>
        <v>40581</v>
      </c>
      <c r="F1306" s="1">
        <f t="shared" si="202"/>
        <v>40580</v>
      </c>
      <c r="G1306" s="1">
        <f t="shared" si="203"/>
        <v>40579</v>
      </c>
      <c r="H1306" s="1">
        <f t="shared" si="204"/>
        <v>40578</v>
      </c>
      <c r="I1306" s="2">
        <f t="shared" si="205"/>
        <v>84.95</v>
      </c>
      <c r="K1306" s="2">
        <f t="shared" si="206"/>
        <v>91.25</v>
      </c>
      <c r="L1306" s="2">
        <f t="shared" si="207"/>
        <v>85.174999999999997</v>
      </c>
      <c r="M1306" s="2">
        <f t="shared" si="208"/>
        <v>0.93342465753424653</v>
      </c>
      <c r="N1306">
        <f t="shared" si="209"/>
        <v>1.5710080799622197</v>
      </c>
    </row>
    <row r="1307" spans="1:14" x14ac:dyDescent="0.3">
      <c r="A1307" s="1">
        <v>40589</v>
      </c>
      <c r="B1307">
        <v>92.55</v>
      </c>
      <c r="D1307">
        <f t="shared" si="200"/>
        <v>2</v>
      </c>
      <c r="E1307" s="1">
        <f t="shared" si="201"/>
        <v>40582</v>
      </c>
      <c r="F1307" s="1">
        <f t="shared" si="202"/>
        <v>40581</v>
      </c>
      <c r="G1307" s="1">
        <f t="shared" si="203"/>
        <v>40580</v>
      </c>
      <c r="H1307" s="1">
        <f t="shared" si="204"/>
        <v>40579</v>
      </c>
      <c r="I1307" s="2">
        <f t="shared" si="205"/>
        <v>84.825000000000003</v>
      </c>
      <c r="K1307" s="2">
        <f t="shared" si="206"/>
        <v>91.25</v>
      </c>
      <c r="L1307" s="2">
        <f t="shared" si="207"/>
        <v>85.174999999999997</v>
      </c>
      <c r="M1307" s="2">
        <f t="shared" si="208"/>
        <v>0.93342465753424653</v>
      </c>
      <c r="N1307">
        <f t="shared" si="209"/>
        <v>1.8263699433642027</v>
      </c>
    </row>
    <row r="1308" spans="1:14" x14ac:dyDescent="0.3">
      <c r="A1308" s="1">
        <v>40590</v>
      </c>
      <c r="B1308">
        <v>91.9</v>
      </c>
      <c r="D1308">
        <f t="shared" si="200"/>
        <v>3</v>
      </c>
      <c r="E1308" s="1">
        <f t="shared" si="201"/>
        <v>40583</v>
      </c>
      <c r="F1308" s="1">
        <f t="shared" si="202"/>
        <v>40582</v>
      </c>
      <c r="G1308" s="1">
        <f t="shared" si="203"/>
        <v>40581</v>
      </c>
      <c r="H1308" s="1">
        <f t="shared" si="204"/>
        <v>40580</v>
      </c>
      <c r="I1308" s="2">
        <f t="shared" si="205"/>
        <v>85.174999999999997</v>
      </c>
      <c r="K1308" s="2">
        <f t="shared" si="206"/>
        <v>91.25</v>
      </c>
      <c r="L1308" s="2">
        <f t="shared" si="207"/>
        <v>85.174999999999997</v>
      </c>
      <c r="M1308" s="2">
        <f t="shared" si="208"/>
        <v>0.93342465753424653</v>
      </c>
      <c r="N1308">
        <f t="shared" si="209"/>
        <v>0.70980368990404297</v>
      </c>
    </row>
    <row r="1309" spans="1:14" x14ac:dyDescent="0.3">
      <c r="A1309" s="1">
        <v>40591</v>
      </c>
      <c r="B1309">
        <v>92.174999999999997</v>
      </c>
      <c r="D1309">
        <f t="shared" si="200"/>
        <v>4</v>
      </c>
      <c r="E1309" s="1">
        <f t="shared" si="201"/>
        <v>40584</v>
      </c>
      <c r="F1309" s="1">
        <f t="shared" si="202"/>
        <v>40583</v>
      </c>
      <c r="G1309" s="1">
        <f t="shared" si="203"/>
        <v>40582</v>
      </c>
      <c r="H1309" s="1">
        <f t="shared" si="204"/>
        <v>40581</v>
      </c>
      <c r="I1309" s="2">
        <f t="shared" si="205"/>
        <v>93.7</v>
      </c>
      <c r="K1309" s="2">
        <f t="shared" si="206"/>
        <v>0</v>
      </c>
      <c r="L1309" s="2">
        <f t="shared" si="207"/>
        <v>0</v>
      </c>
      <c r="M1309" s="2">
        <f t="shared" si="208"/>
        <v>1</v>
      </c>
      <c r="N1309">
        <f t="shared" si="209"/>
        <v>-1.6409245124168408</v>
      </c>
    </row>
    <row r="1310" spans="1:14" x14ac:dyDescent="0.3">
      <c r="A1310" s="1">
        <v>40592</v>
      </c>
      <c r="B1310">
        <v>92.275000000000006</v>
      </c>
      <c r="D1310">
        <f t="shared" si="200"/>
        <v>5</v>
      </c>
      <c r="E1310" s="1">
        <f t="shared" si="201"/>
        <v>40585</v>
      </c>
      <c r="F1310" s="1">
        <f t="shared" si="202"/>
        <v>40584</v>
      </c>
      <c r="G1310" s="1">
        <f t="shared" si="203"/>
        <v>40583</v>
      </c>
      <c r="H1310" s="1">
        <f t="shared" si="204"/>
        <v>40582</v>
      </c>
      <c r="I1310" s="2">
        <f t="shared" si="205"/>
        <v>92.375</v>
      </c>
      <c r="K1310" s="2">
        <f t="shared" si="206"/>
        <v>0</v>
      </c>
      <c r="L1310" s="2">
        <f t="shared" si="207"/>
        <v>0</v>
      </c>
      <c r="M1310" s="2">
        <f t="shared" si="208"/>
        <v>1</v>
      </c>
      <c r="N1310">
        <f t="shared" si="209"/>
        <v>-0.1083130352303517</v>
      </c>
    </row>
    <row r="1311" spans="1:14" x14ac:dyDescent="0.3">
      <c r="A1311" s="1">
        <v>40596</v>
      </c>
      <c r="B1311">
        <v>92.275000000000006</v>
      </c>
      <c r="D1311">
        <f t="shared" si="200"/>
        <v>2</v>
      </c>
      <c r="E1311" s="1">
        <f t="shared" si="201"/>
        <v>40589</v>
      </c>
      <c r="F1311" s="1">
        <f t="shared" si="202"/>
        <v>40588</v>
      </c>
      <c r="G1311" s="1">
        <f t="shared" si="203"/>
        <v>40587</v>
      </c>
      <c r="H1311" s="1">
        <f t="shared" si="204"/>
        <v>40586</v>
      </c>
      <c r="I1311" s="2">
        <f t="shared" si="205"/>
        <v>92.55</v>
      </c>
      <c r="K1311" s="2">
        <f t="shared" si="206"/>
        <v>0</v>
      </c>
      <c r="L1311" s="2">
        <f t="shared" si="207"/>
        <v>0</v>
      </c>
      <c r="M1311" s="2">
        <f t="shared" si="208"/>
        <v>1</v>
      </c>
      <c r="N1311">
        <f t="shared" si="209"/>
        <v>-0.29757901034441292</v>
      </c>
    </row>
    <row r="1312" spans="1:14" x14ac:dyDescent="0.3">
      <c r="A1312" s="1">
        <v>40597</v>
      </c>
      <c r="B1312">
        <v>90.974999999999994</v>
      </c>
      <c r="D1312">
        <f t="shared" si="200"/>
        <v>3</v>
      </c>
      <c r="E1312" s="1">
        <f t="shared" si="201"/>
        <v>40590</v>
      </c>
      <c r="F1312" s="1">
        <f t="shared" si="202"/>
        <v>40589</v>
      </c>
      <c r="G1312" s="1">
        <f t="shared" si="203"/>
        <v>40588</v>
      </c>
      <c r="H1312" s="1">
        <f t="shared" si="204"/>
        <v>40587</v>
      </c>
      <c r="I1312" s="2">
        <f t="shared" si="205"/>
        <v>91.9</v>
      </c>
      <c r="K1312" s="2">
        <f t="shared" si="206"/>
        <v>0</v>
      </c>
      <c r="L1312" s="2">
        <f t="shared" si="207"/>
        <v>0</v>
      </c>
      <c r="M1312" s="2">
        <f t="shared" si="208"/>
        <v>1</v>
      </c>
      <c r="N1312">
        <f t="shared" si="209"/>
        <v>-1.0116285863417946</v>
      </c>
    </row>
    <row r="1313" spans="1:14" x14ac:dyDescent="0.3">
      <c r="A1313" s="1">
        <v>40598</v>
      </c>
      <c r="B1313">
        <v>89.5</v>
      </c>
      <c r="D1313">
        <f t="shared" si="200"/>
        <v>4</v>
      </c>
      <c r="E1313" s="1">
        <f t="shared" si="201"/>
        <v>40591</v>
      </c>
      <c r="F1313" s="1">
        <f t="shared" si="202"/>
        <v>40590</v>
      </c>
      <c r="G1313" s="1">
        <f t="shared" si="203"/>
        <v>40589</v>
      </c>
      <c r="H1313" s="1">
        <f t="shared" si="204"/>
        <v>40588</v>
      </c>
      <c r="I1313" s="2">
        <f t="shared" si="205"/>
        <v>92.174999999999997</v>
      </c>
      <c r="K1313" s="2">
        <f t="shared" si="206"/>
        <v>0</v>
      </c>
      <c r="L1313" s="2">
        <f t="shared" si="207"/>
        <v>0</v>
      </c>
      <c r="M1313" s="2">
        <f t="shared" si="208"/>
        <v>1</v>
      </c>
      <c r="N1313">
        <f t="shared" si="209"/>
        <v>-2.9450318839398504</v>
      </c>
    </row>
    <row r="1314" spans="1:14" x14ac:dyDescent="0.3">
      <c r="A1314" s="1">
        <v>40599</v>
      </c>
      <c r="B1314">
        <v>90.2</v>
      </c>
      <c r="D1314">
        <f t="shared" si="200"/>
        <v>5</v>
      </c>
      <c r="E1314" s="1">
        <f t="shared" si="201"/>
        <v>40592</v>
      </c>
      <c r="F1314" s="1">
        <f t="shared" si="202"/>
        <v>40591</v>
      </c>
      <c r="G1314" s="1">
        <f t="shared" si="203"/>
        <v>40590</v>
      </c>
      <c r="H1314" s="1">
        <f t="shared" si="204"/>
        <v>40589</v>
      </c>
      <c r="I1314" s="2">
        <f t="shared" si="205"/>
        <v>92.275000000000006</v>
      </c>
      <c r="K1314" s="2">
        <f t="shared" si="206"/>
        <v>0</v>
      </c>
      <c r="L1314" s="2">
        <f t="shared" si="207"/>
        <v>0</v>
      </c>
      <c r="M1314" s="2">
        <f t="shared" si="208"/>
        <v>1</v>
      </c>
      <c r="N1314">
        <f t="shared" si="209"/>
        <v>-2.2743821847484362</v>
      </c>
    </row>
    <row r="1315" spans="1:14" x14ac:dyDescent="0.3">
      <c r="A1315" s="1">
        <v>40602</v>
      </c>
      <c r="B1315">
        <v>88.8</v>
      </c>
      <c r="D1315">
        <f t="shared" si="200"/>
        <v>1</v>
      </c>
      <c r="E1315" s="1">
        <f t="shared" si="201"/>
        <v>40595</v>
      </c>
      <c r="F1315" s="1">
        <f t="shared" si="202"/>
        <v>40594</v>
      </c>
      <c r="G1315" s="1">
        <f t="shared" si="203"/>
        <v>40593</v>
      </c>
      <c r="H1315" s="1">
        <f t="shared" si="204"/>
        <v>40592</v>
      </c>
      <c r="I1315" s="2">
        <f t="shared" si="205"/>
        <v>92.275000000000006</v>
      </c>
      <c r="K1315" s="2">
        <f t="shared" si="206"/>
        <v>0</v>
      </c>
      <c r="L1315" s="2">
        <f t="shared" si="207"/>
        <v>0</v>
      </c>
      <c r="M1315" s="2">
        <f t="shared" si="208"/>
        <v>1</v>
      </c>
      <c r="N1315">
        <f t="shared" si="209"/>
        <v>-3.8386598917938004</v>
      </c>
    </row>
    <row r="1316" spans="1:14" x14ac:dyDescent="0.3">
      <c r="A1316" s="1">
        <v>40603</v>
      </c>
      <c r="B1316">
        <v>88.1</v>
      </c>
      <c r="D1316">
        <f t="shared" si="200"/>
        <v>2</v>
      </c>
      <c r="E1316" s="1">
        <f t="shared" si="201"/>
        <v>40596</v>
      </c>
      <c r="F1316" s="1">
        <f t="shared" si="202"/>
        <v>40595</v>
      </c>
      <c r="G1316" s="1">
        <f t="shared" si="203"/>
        <v>40594</v>
      </c>
      <c r="H1316" s="1">
        <f t="shared" si="204"/>
        <v>40593</v>
      </c>
      <c r="I1316" s="2">
        <f t="shared" si="205"/>
        <v>92.275000000000006</v>
      </c>
      <c r="K1316" s="2">
        <f t="shared" si="206"/>
        <v>0</v>
      </c>
      <c r="L1316" s="2">
        <f t="shared" si="207"/>
        <v>0</v>
      </c>
      <c r="M1316" s="2">
        <f t="shared" si="208"/>
        <v>1</v>
      </c>
      <c r="N1316">
        <f t="shared" si="209"/>
        <v>-4.6300715973928579</v>
      </c>
    </row>
    <row r="1317" spans="1:14" x14ac:dyDescent="0.3">
      <c r="A1317" s="1">
        <v>40604</v>
      </c>
      <c r="B1317">
        <v>88.25</v>
      </c>
      <c r="D1317">
        <f t="shared" si="200"/>
        <v>3</v>
      </c>
      <c r="E1317" s="1">
        <f t="shared" si="201"/>
        <v>40597</v>
      </c>
      <c r="F1317" s="1">
        <f t="shared" si="202"/>
        <v>40596</v>
      </c>
      <c r="G1317" s="1">
        <f t="shared" si="203"/>
        <v>40595</v>
      </c>
      <c r="H1317" s="1">
        <f t="shared" si="204"/>
        <v>40594</v>
      </c>
      <c r="I1317" s="2">
        <f t="shared" si="205"/>
        <v>90.974999999999994</v>
      </c>
      <c r="K1317" s="2">
        <f t="shared" si="206"/>
        <v>0</v>
      </c>
      <c r="L1317" s="2">
        <f t="shared" si="207"/>
        <v>0</v>
      </c>
      <c r="M1317" s="2">
        <f t="shared" si="208"/>
        <v>1</v>
      </c>
      <c r="N1317">
        <f t="shared" si="209"/>
        <v>-3.0411047684817363</v>
      </c>
    </row>
    <row r="1318" spans="1:14" x14ac:dyDescent="0.3">
      <c r="A1318" s="1">
        <v>40605</v>
      </c>
      <c r="B1318">
        <v>88.8</v>
      </c>
      <c r="D1318">
        <f t="shared" si="200"/>
        <v>4</v>
      </c>
      <c r="E1318" s="1">
        <f t="shared" si="201"/>
        <v>40598</v>
      </c>
      <c r="F1318" s="1">
        <f t="shared" si="202"/>
        <v>40597</v>
      </c>
      <c r="G1318" s="1">
        <f t="shared" si="203"/>
        <v>40596</v>
      </c>
      <c r="H1318" s="1">
        <f t="shared" si="204"/>
        <v>40595</v>
      </c>
      <c r="I1318" s="2">
        <f t="shared" si="205"/>
        <v>89.5</v>
      </c>
      <c r="K1318" s="2">
        <f t="shared" si="206"/>
        <v>0</v>
      </c>
      <c r="L1318" s="2">
        <f t="shared" si="207"/>
        <v>0</v>
      </c>
      <c r="M1318" s="2">
        <f t="shared" si="208"/>
        <v>1</v>
      </c>
      <c r="N1318">
        <f t="shared" si="209"/>
        <v>-0.78519752826853551</v>
      </c>
    </row>
    <row r="1319" spans="1:14" x14ac:dyDescent="0.3">
      <c r="A1319" s="1">
        <v>40606</v>
      </c>
      <c r="B1319">
        <v>88.474999999999994</v>
      </c>
      <c r="D1319">
        <f t="shared" si="200"/>
        <v>5</v>
      </c>
      <c r="E1319" s="1">
        <f t="shared" si="201"/>
        <v>40599</v>
      </c>
      <c r="F1319" s="1">
        <f t="shared" si="202"/>
        <v>40598</v>
      </c>
      <c r="G1319" s="1">
        <f t="shared" si="203"/>
        <v>40597</v>
      </c>
      <c r="H1319" s="1">
        <f t="shared" si="204"/>
        <v>40596</v>
      </c>
      <c r="I1319" s="2">
        <f t="shared" si="205"/>
        <v>90.2</v>
      </c>
      <c r="K1319" s="2">
        <f t="shared" si="206"/>
        <v>0</v>
      </c>
      <c r="L1319" s="2">
        <f t="shared" si="207"/>
        <v>0</v>
      </c>
      <c r="M1319" s="2">
        <f t="shared" si="208"/>
        <v>1</v>
      </c>
      <c r="N1319">
        <f t="shared" si="209"/>
        <v>-1.9309400837051047</v>
      </c>
    </row>
    <row r="1320" spans="1:14" x14ac:dyDescent="0.3">
      <c r="A1320" s="1">
        <v>40609</v>
      </c>
      <c r="B1320">
        <v>86.4</v>
      </c>
      <c r="D1320">
        <f t="shared" si="200"/>
        <v>1</v>
      </c>
      <c r="E1320" s="1">
        <f t="shared" si="201"/>
        <v>40602</v>
      </c>
      <c r="F1320" s="1">
        <f t="shared" si="202"/>
        <v>40601</v>
      </c>
      <c r="G1320" s="1">
        <f t="shared" si="203"/>
        <v>40600</v>
      </c>
      <c r="H1320" s="1">
        <f t="shared" si="204"/>
        <v>40599</v>
      </c>
      <c r="I1320" s="2">
        <f t="shared" si="205"/>
        <v>88.8</v>
      </c>
      <c r="K1320" s="2">
        <f t="shared" si="206"/>
        <v>0</v>
      </c>
      <c r="L1320" s="2">
        <f t="shared" si="207"/>
        <v>0</v>
      </c>
      <c r="M1320" s="2">
        <f t="shared" si="208"/>
        <v>1</v>
      </c>
      <c r="N1320">
        <f t="shared" si="209"/>
        <v>-2.7398974188114389</v>
      </c>
    </row>
    <row r="1321" spans="1:14" x14ac:dyDescent="0.3">
      <c r="A1321" s="1">
        <v>40610</v>
      </c>
      <c r="B1321">
        <v>89.125</v>
      </c>
      <c r="D1321">
        <f t="shared" si="200"/>
        <v>2</v>
      </c>
      <c r="E1321" s="1">
        <f t="shared" si="201"/>
        <v>40603</v>
      </c>
      <c r="F1321" s="1">
        <f t="shared" si="202"/>
        <v>40602</v>
      </c>
      <c r="G1321" s="1">
        <f t="shared" si="203"/>
        <v>40601</v>
      </c>
      <c r="H1321" s="1">
        <f t="shared" si="204"/>
        <v>40600</v>
      </c>
      <c r="I1321" s="2">
        <f t="shared" si="205"/>
        <v>88.1</v>
      </c>
      <c r="K1321" s="2">
        <f t="shared" si="206"/>
        <v>0</v>
      </c>
      <c r="L1321" s="2">
        <f t="shared" si="207"/>
        <v>0</v>
      </c>
      <c r="M1321" s="2">
        <f t="shared" si="208"/>
        <v>1</v>
      </c>
      <c r="N1321">
        <f t="shared" si="209"/>
        <v>1.1567345792326356</v>
      </c>
    </row>
    <row r="1322" spans="1:14" x14ac:dyDescent="0.3">
      <c r="A1322" s="1">
        <v>40611</v>
      </c>
      <c r="B1322">
        <v>89.75</v>
      </c>
      <c r="D1322">
        <f t="shared" si="200"/>
        <v>3</v>
      </c>
      <c r="E1322" s="1">
        <f t="shared" si="201"/>
        <v>40604</v>
      </c>
      <c r="F1322" s="1">
        <f t="shared" si="202"/>
        <v>40603</v>
      </c>
      <c r="G1322" s="1">
        <f t="shared" si="203"/>
        <v>40602</v>
      </c>
      <c r="H1322" s="1">
        <f t="shared" si="204"/>
        <v>40601</v>
      </c>
      <c r="I1322" s="2">
        <f t="shared" si="205"/>
        <v>88.25</v>
      </c>
      <c r="K1322" s="2">
        <f t="shared" si="206"/>
        <v>0</v>
      </c>
      <c r="L1322" s="2">
        <f t="shared" si="207"/>
        <v>0</v>
      </c>
      <c r="M1322" s="2">
        <f t="shared" si="208"/>
        <v>1</v>
      </c>
      <c r="N1322">
        <f t="shared" si="209"/>
        <v>1.6854331554982183</v>
      </c>
    </row>
    <row r="1323" spans="1:14" x14ac:dyDescent="0.3">
      <c r="A1323" s="1">
        <v>40612</v>
      </c>
      <c r="B1323">
        <v>89.85</v>
      </c>
      <c r="D1323">
        <f t="shared" si="200"/>
        <v>4</v>
      </c>
      <c r="E1323" s="1">
        <f t="shared" si="201"/>
        <v>40605</v>
      </c>
      <c r="F1323" s="1">
        <f t="shared" si="202"/>
        <v>40604</v>
      </c>
      <c r="G1323" s="1">
        <f t="shared" si="203"/>
        <v>40603</v>
      </c>
      <c r="H1323" s="1">
        <f t="shared" si="204"/>
        <v>40602</v>
      </c>
      <c r="I1323" s="2">
        <f t="shared" si="205"/>
        <v>88.8</v>
      </c>
      <c r="K1323" s="2">
        <f t="shared" si="206"/>
        <v>0</v>
      </c>
      <c r="L1323" s="2">
        <f t="shared" si="207"/>
        <v>0</v>
      </c>
      <c r="M1323" s="2">
        <f t="shared" si="208"/>
        <v>1</v>
      </c>
      <c r="N1323">
        <f t="shared" si="209"/>
        <v>1.1754963231443685</v>
      </c>
    </row>
    <row r="1324" spans="1:14" x14ac:dyDescent="0.3">
      <c r="A1324" s="1">
        <v>40613</v>
      </c>
      <c r="B1324">
        <v>88.15</v>
      </c>
      <c r="D1324">
        <f t="shared" si="200"/>
        <v>5</v>
      </c>
      <c r="E1324" s="1">
        <f t="shared" si="201"/>
        <v>40606</v>
      </c>
      <c r="F1324" s="1">
        <f t="shared" si="202"/>
        <v>40605</v>
      </c>
      <c r="G1324" s="1">
        <f t="shared" si="203"/>
        <v>40604</v>
      </c>
      <c r="H1324" s="1">
        <f t="shared" si="204"/>
        <v>40603</v>
      </c>
      <c r="I1324" s="2">
        <f t="shared" si="205"/>
        <v>88.474999999999994</v>
      </c>
      <c r="K1324" s="2">
        <f t="shared" si="206"/>
        <v>0</v>
      </c>
      <c r="L1324" s="2">
        <f t="shared" si="207"/>
        <v>0</v>
      </c>
      <c r="M1324" s="2">
        <f t="shared" si="208"/>
        <v>1</v>
      </c>
      <c r="N1324">
        <f t="shared" si="209"/>
        <v>-0.36801173876477106</v>
      </c>
    </row>
    <row r="1325" spans="1:14" x14ac:dyDescent="0.3">
      <c r="A1325" s="1">
        <v>40616</v>
      </c>
      <c r="B1325">
        <v>85.95</v>
      </c>
      <c r="D1325">
        <f t="shared" si="200"/>
        <v>1</v>
      </c>
      <c r="E1325" s="1">
        <f t="shared" si="201"/>
        <v>40609</v>
      </c>
      <c r="F1325" s="1">
        <f t="shared" si="202"/>
        <v>40608</v>
      </c>
      <c r="G1325" s="1">
        <f t="shared" si="203"/>
        <v>40607</v>
      </c>
      <c r="H1325" s="1">
        <f t="shared" si="204"/>
        <v>40606</v>
      </c>
      <c r="I1325" s="2">
        <f t="shared" si="205"/>
        <v>86.4</v>
      </c>
      <c r="K1325" s="2">
        <f t="shared" si="206"/>
        <v>0</v>
      </c>
      <c r="L1325" s="2">
        <f t="shared" si="207"/>
        <v>0</v>
      </c>
      <c r="M1325" s="2">
        <f t="shared" si="208"/>
        <v>1</v>
      </c>
      <c r="N1325">
        <f t="shared" si="209"/>
        <v>-0.52219439811517121</v>
      </c>
    </row>
    <row r="1326" spans="1:14" x14ac:dyDescent="0.3">
      <c r="A1326" s="1">
        <v>40617</v>
      </c>
      <c r="B1326">
        <v>84.875</v>
      </c>
      <c r="D1326">
        <f t="shared" si="200"/>
        <v>2</v>
      </c>
      <c r="E1326" s="1">
        <f t="shared" si="201"/>
        <v>40610</v>
      </c>
      <c r="F1326" s="1">
        <f t="shared" si="202"/>
        <v>40609</v>
      </c>
      <c r="G1326" s="1">
        <f t="shared" si="203"/>
        <v>40608</v>
      </c>
      <c r="H1326" s="1">
        <f t="shared" si="204"/>
        <v>40607</v>
      </c>
      <c r="I1326" s="2">
        <f t="shared" si="205"/>
        <v>89.125</v>
      </c>
      <c r="K1326" s="2">
        <f t="shared" si="206"/>
        <v>0</v>
      </c>
      <c r="L1326" s="2">
        <f t="shared" si="207"/>
        <v>0</v>
      </c>
      <c r="M1326" s="2">
        <f t="shared" si="208"/>
        <v>1</v>
      </c>
      <c r="N1326">
        <f t="shared" si="209"/>
        <v>-4.8860292855599869</v>
      </c>
    </row>
    <row r="1327" spans="1:14" x14ac:dyDescent="0.3">
      <c r="A1327" s="1">
        <v>40618</v>
      </c>
      <c r="B1327">
        <v>85.3</v>
      </c>
      <c r="D1327">
        <f t="shared" si="200"/>
        <v>3</v>
      </c>
      <c r="E1327" s="1">
        <f t="shared" si="201"/>
        <v>40611</v>
      </c>
      <c r="F1327" s="1">
        <f t="shared" si="202"/>
        <v>40610</v>
      </c>
      <c r="G1327" s="1">
        <f t="shared" si="203"/>
        <v>40609</v>
      </c>
      <c r="H1327" s="1">
        <f t="shared" si="204"/>
        <v>40608</v>
      </c>
      <c r="I1327" s="2">
        <f t="shared" si="205"/>
        <v>89.75</v>
      </c>
      <c r="K1327" s="2">
        <f t="shared" si="206"/>
        <v>0</v>
      </c>
      <c r="L1327" s="2">
        <f t="shared" si="207"/>
        <v>0</v>
      </c>
      <c r="M1327" s="2">
        <f t="shared" si="208"/>
        <v>1</v>
      </c>
      <c r="N1327">
        <f t="shared" si="209"/>
        <v>-5.0853572870754826</v>
      </c>
    </row>
    <row r="1328" spans="1:14" x14ac:dyDescent="0.3">
      <c r="A1328" s="1">
        <v>40619</v>
      </c>
      <c r="B1328">
        <v>88.15</v>
      </c>
      <c r="D1328">
        <f t="shared" si="200"/>
        <v>4</v>
      </c>
      <c r="E1328" s="1">
        <f t="shared" si="201"/>
        <v>40612</v>
      </c>
      <c r="F1328" s="1">
        <f t="shared" si="202"/>
        <v>40611</v>
      </c>
      <c r="G1328" s="1">
        <f t="shared" si="203"/>
        <v>40610</v>
      </c>
      <c r="H1328" s="1">
        <f t="shared" si="204"/>
        <v>40609</v>
      </c>
      <c r="I1328" s="2">
        <f t="shared" si="205"/>
        <v>89.85</v>
      </c>
      <c r="K1328" s="2">
        <f t="shared" si="206"/>
        <v>0</v>
      </c>
      <c r="L1328" s="2">
        <f t="shared" si="207"/>
        <v>0</v>
      </c>
      <c r="M1328" s="2">
        <f t="shared" si="208"/>
        <v>1</v>
      </c>
      <c r="N1328">
        <f t="shared" si="209"/>
        <v>-1.9101704385688696</v>
      </c>
    </row>
    <row r="1329" spans="1:14" x14ac:dyDescent="0.3">
      <c r="A1329" s="1">
        <v>40620</v>
      </c>
      <c r="B1329">
        <v>88.325000000000003</v>
      </c>
      <c r="D1329">
        <f t="shared" si="200"/>
        <v>5</v>
      </c>
      <c r="E1329" s="1">
        <f t="shared" si="201"/>
        <v>40613</v>
      </c>
      <c r="F1329" s="1">
        <f t="shared" si="202"/>
        <v>40612</v>
      </c>
      <c r="G1329" s="1">
        <f t="shared" si="203"/>
        <v>40611</v>
      </c>
      <c r="H1329" s="1">
        <f t="shared" si="204"/>
        <v>40610</v>
      </c>
      <c r="I1329" s="2">
        <f t="shared" si="205"/>
        <v>88.15</v>
      </c>
      <c r="K1329" s="2">
        <f t="shared" si="206"/>
        <v>0</v>
      </c>
      <c r="L1329" s="2">
        <f t="shared" si="207"/>
        <v>0</v>
      </c>
      <c r="M1329" s="2">
        <f t="shared" si="208"/>
        <v>1</v>
      </c>
      <c r="N1329">
        <f t="shared" si="209"/>
        <v>0.19832844013296466</v>
      </c>
    </row>
    <row r="1330" spans="1:14" x14ac:dyDescent="0.3">
      <c r="A1330" s="1">
        <v>40623</v>
      </c>
      <c r="B1330">
        <v>88.4</v>
      </c>
      <c r="D1330">
        <f t="shared" si="200"/>
        <v>1</v>
      </c>
      <c r="E1330" s="1">
        <f t="shared" si="201"/>
        <v>40616</v>
      </c>
      <c r="F1330" s="1">
        <f t="shared" si="202"/>
        <v>40615</v>
      </c>
      <c r="G1330" s="1">
        <f t="shared" si="203"/>
        <v>40614</v>
      </c>
      <c r="H1330" s="1">
        <f t="shared" si="204"/>
        <v>40613</v>
      </c>
      <c r="I1330" s="2">
        <f t="shared" si="205"/>
        <v>85.95</v>
      </c>
      <c r="K1330" s="2">
        <f t="shared" si="206"/>
        <v>0</v>
      </c>
      <c r="L1330" s="2">
        <f t="shared" si="207"/>
        <v>0</v>
      </c>
      <c r="M1330" s="2">
        <f t="shared" si="208"/>
        <v>1</v>
      </c>
      <c r="N1330">
        <f t="shared" si="209"/>
        <v>2.8106237814739443</v>
      </c>
    </row>
    <row r="1331" spans="1:14" x14ac:dyDescent="0.3">
      <c r="A1331" s="1">
        <v>40624</v>
      </c>
      <c r="B1331">
        <v>89.7</v>
      </c>
      <c r="D1331">
        <f t="shared" si="200"/>
        <v>2</v>
      </c>
      <c r="E1331" s="1">
        <f t="shared" si="201"/>
        <v>40617</v>
      </c>
      <c r="F1331" s="1">
        <f t="shared" si="202"/>
        <v>40616</v>
      </c>
      <c r="G1331" s="1">
        <f t="shared" si="203"/>
        <v>40615</v>
      </c>
      <c r="H1331" s="1">
        <f t="shared" si="204"/>
        <v>40614</v>
      </c>
      <c r="I1331" s="2">
        <f t="shared" si="205"/>
        <v>84.875</v>
      </c>
      <c r="K1331" s="2">
        <f t="shared" si="206"/>
        <v>0</v>
      </c>
      <c r="L1331" s="2">
        <f t="shared" si="207"/>
        <v>0</v>
      </c>
      <c r="M1331" s="2">
        <f t="shared" si="208"/>
        <v>1</v>
      </c>
      <c r="N1331">
        <f t="shared" si="209"/>
        <v>5.5291183185890258</v>
      </c>
    </row>
    <row r="1332" spans="1:14" x14ac:dyDescent="0.3">
      <c r="A1332" s="1">
        <v>40625</v>
      </c>
      <c r="B1332">
        <v>90.075000000000003</v>
      </c>
      <c r="D1332">
        <f t="shared" si="200"/>
        <v>3</v>
      </c>
      <c r="E1332" s="1">
        <f t="shared" si="201"/>
        <v>40618</v>
      </c>
      <c r="F1332" s="1">
        <f t="shared" si="202"/>
        <v>40617</v>
      </c>
      <c r="G1332" s="1">
        <f t="shared" si="203"/>
        <v>40616</v>
      </c>
      <c r="H1332" s="1">
        <f t="shared" si="204"/>
        <v>40615</v>
      </c>
      <c r="I1332" s="2">
        <f t="shared" si="205"/>
        <v>85.3</v>
      </c>
      <c r="K1332" s="2">
        <f t="shared" si="206"/>
        <v>0</v>
      </c>
      <c r="L1332" s="2">
        <f t="shared" si="207"/>
        <v>0</v>
      </c>
      <c r="M1332" s="2">
        <f t="shared" si="208"/>
        <v>1</v>
      </c>
      <c r="N1332">
        <f t="shared" si="209"/>
        <v>5.446820213652364</v>
      </c>
    </row>
    <row r="1333" spans="1:14" x14ac:dyDescent="0.3">
      <c r="A1333" s="1">
        <v>40626</v>
      </c>
      <c r="B1333">
        <v>90.325000000000003</v>
      </c>
      <c r="D1333">
        <f t="shared" si="200"/>
        <v>4</v>
      </c>
      <c r="E1333" s="1">
        <f t="shared" si="201"/>
        <v>40619</v>
      </c>
      <c r="F1333" s="1">
        <f t="shared" si="202"/>
        <v>40618</v>
      </c>
      <c r="G1333" s="1">
        <f t="shared" si="203"/>
        <v>40617</v>
      </c>
      <c r="H1333" s="1">
        <f t="shared" si="204"/>
        <v>40616</v>
      </c>
      <c r="I1333" s="2">
        <f t="shared" si="205"/>
        <v>88.15</v>
      </c>
      <c r="K1333" s="2">
        <f t="shared" si="206"/>
        <v>0</v>
      </c>
      <c r="L1333" s="2">
        <f t="shared" si="207"/>
        <v>0</v>
      </c>
      <c r="M1333" s="2">
        <f t="shared" si="208"/>
        <v>1</v>
      </c>
      <c r="N1333">
        <f t="shared" si="209"/>
        <v>2.4374368189824707</v>
      </c>
    </row>
    <row r="1334" spans="1:14" x14ac:dyDescent="0.3">
      <c r="A1334" s="1">
        <v>40627</v>
      </c>
      <c r="B1334">
        <v>92.474999999999994</v>
      </c>
      <c r="D1334">
        <f t="shared" si="200"/>
        <v>5</v>
      </c>
      <c r="E1334" s="1">
        <f t="shared" si="201"/>
        <v>40620</v>
      </c>
      <c r="F1334" s="1">
        <f t="shared" si="202"/>
        <v>40619</v>
      </c>
      <c r="G1334" s="1">
        <f t="shared" si="203"/>
        <v>40618</v>
      </c>
      <c r="H1334" s="1">
        <f t="shared" si="204"/>
        <v>40617</v>
      </c>
      <c r="I1334" s="2">
        <f t="shared" si="205"/>
        <v>88.325000000000003</v>
      </c>
      <c r="K1334" s="2">
        <f t="shared" si="206"/>
        <v>0</v>
      </c>
      <c r="L1334" s="2">
        <f t="shared" si="207"/>
        <v>0</v>
      </c>
      <c r="M1334" s="2">
        <f t="shared" si="208"/>
        <v>1</v>
      </c>
      <c r="N1334">
        <f t="shared" si="209"/>
        <v>4.5915144473308702</v>
      </c>
    </row>
    <row r="1335" spans="1:14" x14ac:dyDescent="0.3">
      <c r="A1335" s="1">
        <v>40630</v>
      </c>
      <c r="B1335">
        <v>92.6</v>
      </c>
      <c r="D1335">
        <f t="shared" si="200"/>
        <v>1</v>
      </c>
      <c r="E1335" s="1">
        <f t="shared" si="201"/>
        <v>40623</v>
      </c>
      <c r="F1335" s="1">
        <f t="shared" si="202"/>
        <v>40622</v>
      </c>
      <c r="G1335" s="1">
        <f t="shared" si="203"/>
        <v>40621</v>
      </c>
      <c r="H1335" s="1">
        <f t="shared" si="204"/>
        <v>40620</v>
      </c>
      <c r="I1335" s="2">
        <f t="shared" si="205"/>
        <v>88.4</v>
      </c>
      <c r="K1335" s="2">
        <f t="shared" si="206"/>
        <v>0</v>
      </c>
      <c r="L1335" s="2">
        <f t="shared" si="207"/>
        <v>0</v>
      </c>
      <c r="M1335" s="2">
        <f t="shared" si="208"/>
        <v>1</v>
      </c>
      <c r="N1335">
        <f t="shared" si="209"/>
        <v>4.641717200853579</v>
      </c>
    </row>
    <row r="1336" spans="1:14" x14ac:dyDescent="0.3">
      <c r="A1336" s="1">
        <v>40631</v>
      </c>
      <c r="B1336">
        <v>93.6</v>
      </c>
      <c r="D1336">
        <f t="shared" si="200"/>
        <v>2</v>
      </c>
      <c r="E1336" s="1">
        <f t="shared" si="201"/>
        <v>40624</v>
      </c>
      <c r="F1336" s="1">
        <f t="shared" si="202"/>
        <v>40623</v>
      </c>
      <c r="G1336" s="1">
        <f t="shared" si="203"/>
        <v>40622</v>
      </c>
      <c r="H1336" s="1">
        <f t="shared" si="204"/>
        <v>40621</v>
      </c>
      <c r="I1336" s="2">
        <f t="shared" si="205"/>
        <v>89.7</v>
      </c>
      <c r="K1336" s="2">
        <f t="shared" si="206"/>
        <v>0</v>
      </c>
      <c r="L1336" s="2">
        <f t="shared" si="207"/>
        <v>0</v>
      </c>
      <c r="M1336" s="2">
        <f t="shared" si="208"/>
        <v>1</v>
      </c>
      <c r="N1336">
        <f t="shared" si="209"/>
        <v>4.2559614418795899</v>
      </c>
    </row>
    <row r="1337" spans="1:14" x14ac:dyDescent="0.3">
      <c r="A1337" s="1">
        <v>40632</v>
      </c>
      <c r="B1337">
        <v>93.55</v>
      </c>
      <c r="D1337">
        <f t="shared" si="200"/>
        <v>3</v>
      </c>
      <c r="E1337" s="1">
        <f t="shared" si="201"/>
        <v>40625</v>
      </c>
      <c r="F1337" s="1">
        <f t="shared" si="202"/>
        <v>40624</v>
      </c>
      <c r="G1337" s="1">
        <f t="shared" si="203"/>
        <v>40623</v>
      </c>
      <c r="H1337" s="1">
        <f t="shared" si="204"/>
        <v>40622</v>
      </c>
      <c r="I1337" s="2">
        <f t="shared" si="205"/>
        <v>90.075000000000003</v>
      </c>
      <c r="K1337" s="2">
        <f t="shared" si="206"/>
        <v>0</v>
      </c>
      <c r="L1337" s="2">
        <f t="shared" si="207"/>
        <v>0</v>
      </c>
      <c r="M1337" s="2">
        <f t="shared" si="208"/>
        <v>1</v>
      </c>
      <c r="N1337">
        <f t="shared" si="209"/>
        <v>3.7853396085941666</v>
      </c>
    </row>
    <row r="1338" spans="1:14" x14ac:dyDescent="0.3">
      <c r="A1338" s="1">
        <v>40633</v>
      </c>
      <c r="B1338">
        <v>93.724999999999994</v>
      </c>
      <c r="D1338">
        <f t="shared" si="200"/>
        <v>4</v>
      </c>
      <c r="E1338" s="1">
        <f t="shared" si="201"/>
        <v>40626</v>
      </c>
      <c r="F1338" s="1">
        <f t="shared" si="202"/>
        <v>40625</v>
      </c>
      <c r="G1338" s="1">
        <f t="shared" si="203"/>
        <v>40624</v>
      </c>
      <c r="H1338" s="1">
        <f t="shared" si="204"/>
        <v>40623</v>
      </c>
      <c r="I1338" s="2">
        <f t="shared" si="205"/>
        <v>90.325000000000003</v>
      </c>
      <c r="K1338" s="2">
        <f t="shared" si="206"/>
        <v>0</v>
      </c>
      <c r="L1338" s="2">
        <f t="shared" si="207"/>
        <v>0</v>
      </c>
      <c r="M1338" s="2">
        <f t="shared" si="208"/>
        <v>1</v>
      </c>
      <c r="N1338">
        <f t="shared" si="209"/>
        <v>3.6950685588271677</v>
      </c>
    </row>
    <row r="1339" spans="1:14" x14ac:dyDescent="0.3">
      <c r="A1339" s="1">
        <v>40634</v>
      </c>
      <c r="B1339">
        <v>94.224999999999994</v>
      </c>
      <c r="D1339">
        <f t="shared" si="200"/>
        <v>5</v>
      </c>
      <c r="E1339" s="1">
        <f t="shared" si="201"/>
        <v>40627</v>
      </c>
      <c r="F1339" s="1">
        <f t="shared" si="202"/>
        <v>40626</v>
      </c>
      <c r="G1339" s="1">
        <f t="shared" si="203"/>
        <v>40625</v>
      </c>
      <c r="H1339" s="1">
        <f t="shared" si="204"/>
        <v>40624</v>
      </c>
      <c r="I1339" s="2">
        <f t="shared" si="205"/>
        <v>92.474999999999994</v>
      </c>
      <c r="K1339" s="2">
        <f t="shared" si="206"/>
        <v>0</v>
      </c>
      <c r="L1339" s="2">
        <f t="shared" si="207"/>
        <v>0</v>
      </c>
      <c r="M1339" s="2">
        <f t="shared" si="208"/>
        <v>1</v>
      </c>
      <c r="N1339">
        <f t="shared" si="209"/>
        <v>1.874720143468154</v>
      </c>
    </row>
    <row r="1340" spans="1:14" x14ac:dyDescent="0.3">
      <c r="A1340" s="1">
        <v>40637</v>
      </c>
      <c r="B1340">
        <v>94.2</v>
      </c>
      <c r="D1340">
        <f t="shared" si="200"/>
        <v>1</v>
      </c>
      <c r="E1340" s="1">
        <f t="shared" si="201"/>
        <v>40630</v>
      </c>
      <c r="F1340" s="1">
        <f t="shared" si="202"/>
        <v>40629</v>
      </c>
      <c r="G1340" s="1">
        <f t="shared" si="203"/>
        <v>40628</v>
      </c>
      <c r="H1340" s="1">
        <f t="shared" si="204"/>
        <v>40627</v>
      </c>
      <c r="I1340" s="2">
        <f t="shared" si="205"/>
        <v>92.6</v>
      </c>
      <c r="K1340" s="2">
        <f t="shared" si="206"/>
        <v>0</v>
      </c>
      <c r="L1340" s="2">
        <f t="shared" si="207"/>
        <v>0</v>
      </c>
      <c r="M1340" s="2">
        <f t="shared" si="208"/>
        <v>1</v>
      </c>
      <c r="N1340">
        <f t="shared" si="209"/>
        <v>1.7131039930183773</v>
      </c>
    </row>
    <row r="1341" spans="1:14" x14ac:dyDescent="0.3">
      <c r="A1341" s="1">
        <v>40638</v>
      </c>
      <c r="B1341">
        <v>93.7</v>
      </c>
      <c r="D1341">
        <f t="shared" si="200"/>
        <v>2</v>
      </c>
      <c r="E1341" s="1">
        <f t="shared" si="201"/>
        <v>40631</v>
      </c>
      <c r="F1341" s="1">
        <f t="shared" si="202"/>
        <v>40630</v>
      </c>
      <c r="G1341" s="1">
        <f t="shared" si="203"/>
        <v>40629</v>
      </c>
      <c r="H1341" s="1">
        <f t="shared" si="204"/>
        <v>40628</v>
      </c>
      <c r="I1341" s="2">
        <f t="shared" si="205"/>
        <v>93.6</v>
      </c>
      <c r="K1341" s="2">
        <f t="shared" si="206"/>
        <v>0</v>
      </c>
      <c r="L1341" s="2">
        <f t="shared" si="207"/>
        <v>0</v>
      </c>
      <c r="M1341" s="2">
        <f t="shared" si="208"/>
        <v>1</v>
      </c>
      <c r="N1341">
        <f t="shared" si="209"/>
        <v>0.1067805760830137</v>
      </c>
    </row>
    <row r="1342" spans="1:14" x14ac:dyDescent="0.3">
      <c r="A1342" s="1">
        <v>40639</v>
      </c>
      <c r="B1342">
        <v>93.974999999999994</v>
      </c>
      <c r="D1342">
        <f t="shared" si="200"/>
        <v>3</v>
      </c>
      <c r="E1342" s="1">
        <f t="shared" si="201"/>
        <v>40632</v>
      </c>
      <c r="F1342" s="1">
        <f t="shared" si="202"/>
        <v>40631</v>
      </c>
      <c r="G1342" s="1">
        <f t="shared" si="203"/>
        <v>40630</v>
      </c>
      <c r="H1342" s="1">
        <f t="shared" si="204"/>
        <v>40629</v>
      </c>
      <c r="I1342" s="2">
        <f t="shared" si="205"/>
        <v>93.55</v>
      </c>
      <c r="K1342" s="2">
        <f t="shared" si="206"/>
        <v>0</v>
      </c>
      <c r="L1342" s="2">
        <f t="shared" si="207"/>
        <v>0</v>
      </c>
      <c r="M1342" s="2">
        <f t="shared" si="208"/>
        <v>1</v>
      </c>
      <c r="N1342">
        <f t="shared" si="209"/>
        <v>0.4532736730143026</v>
      </c>
    </row>
    <row r="1343" spans="1:14" x14ac:dyDescent="0.3">
      <c r="A1343" s="1">
        <v>40640</v>
      </c>
      <c r="B1343">
        <v>92.75</v>
      </c>
      <c r="D1343">
        <f t="shared" si="200"/>
        <v>4</v>
      </c>
      <c r="E1343" s="1">
        <f t="shared" si="201"/>
        <v>40633</v>
      </c>
      <c r="F1343" s="1">
        <f t="shared" si="202"/>
        <v>40632</v>
      </c>
      <c r="G1343" s="1">
        <f t="shared" si="203"/>
        <v>40631</v>
      </c>
      <c r="H1343" s="1">
        <f t="shared" si="204"/>
        <v>40630</v>
      </c>
      <c r="I1343" s="2">
        <f t="shared" si="205"/>
        <v>93.724999999999994</v>
      </c>
      <c r="K1343" s="2">
        <f t="shared" si="206"/>
        <v>0</v>
      </c>
      <c r="L1343" s="2">
        <f t="shared" si="207"/>
        <v>0</v>
      </c>
      <c r="M1343" s="2">
        <f t="shared" si="208"/>
        <v>1</v>
      </c>
      <c r="N1343">
        <f t="shared" si="209"/>
        <v>-1.0457261134431139</v>
      </c>
    </row>
    <row r="1344" spans="1:14" x14ac:dyDescent="0.3">
      <c r="A1344" s="1">
        <v>40641</v>
      </c>
      <c r="B1344">
        <v>93.15</v>
      </c>
      <c r="C1344">
        <v>100.65</v>
      </c>
      <c r="D1344">
        <f t="shared" si="200"/>
        <v>5</v>
      </c>
      <c r="E1344" s="1">
        <f t="shared" si="201"/>
        <v>40634</v>
      </c>
      <c r="F1344" s="1">
        <f t="shared" si="202"/>
        <v>40633</v>
      </c>
      <c r="G1344" s="1">
        <f t="shared" si="203"/>
        <v>40632</v>
      </c>
      <c r="H1344" s="1">
        <f t="shared" si="204"/>
        <v>40631</v>
      </c>
      <c r="I1344" s="2">
        <f t="shared" si="205"/>
        <v>94.224999999999994</v>
      </c>
      <c r="K1344" s="2">
        <f t="shared" si="206"/>
        <v>0</v>
      </c>
      <c r="L1344" s="2">
        <f t="shared" si="207"/>
        <v>0</v>
      </c>
      <c r="M1344" s="2">
        <f t="shared" si="208"/>
        <v>1</v>
      </c>
      <c r="N1344">
        <f t="shared" si="209"/>
        <v>-1.1474442105601508</v>
      </c>
    </row>
    <row r="1345" spans="1:14" x14ac:dyDescent="0.3">
      <c r="A1345" s="1">
        <v>40644</v>
      </c>
      <c r="B1345">
        <v>101.05</v>
      </c>
      <c r="D1345">
        <f t="shared" si="200"/>
        <v>1</v>
      </c>
      <c r="E1345" s="1">
        <f t="shared" si="201"/>
        <v>40637</v>
      </c>
      <c r="F1345" s="1">
        <f t="shared" si="202"/>
        <v>40636</v>
      </c>
      <c r="G1345" s="1">
        <f t="shared" si="203"/>
        <v>40635</v>
      </c>
      <c r="H1345" s="1">
        <f t="shared" si="204"/>
        <v>40634</v>
      </c>
      <c r="I1345" s="2">
        <f t="shared" si="205"/>
        <v>94.2</v>
      </c>
      <c r="J1345">
        <v>100.65</v>
      </c>
      <c r="K1345" s="2">
        <f t="shared" si="206"/>
        <v>100.65</v>
      </c>
      <c r="L1345" s="2">
        <f t="shared" si="207"/>
        <v>93.15</v>
      </c>
      <c r="M1345" s="2">
        <f t="shared" si="208"/>
        <v>0.9254843517138599</v>
      </c>
      <c r="N1345">
        <f t="shared" si="209"/>
        <v>-0.72427927708903983</v>
      </c>
    </row>
    <row r="1346" spans="1:14" x14ac:dyDescent="0.3">
      <c r="A1346" s="1">
        <v>40645</v>
      </c>
      <c r="B1346">
        <v>99.35</v>
      </c>
      <c r="D1346">
        <f t="shared" si="200"/>
        <v>2</v>
      </c>
      <c r="E1346" s="1">
        <f t="shared" si="201"/>
        <v>40638</v>
      </c>
      <c r="F1346" s="1">
        <f t="shared" si="202"/>
        <v>40637</v>
      </c>
      <c r="G1346" s="1">
        <f t="shared" si="203"/>
        <v>40636</v>
      </c>
      <c r="H1346" s="1">
        <f t="shared" si="204"/>
        <v>40635</v>
      </c>
      <c r="I1346" s="2">
        <f t="shared" si="205"/>
        <v>93.7</v>
      </c>
      <c r="K1346" s="2">
        <f t="shared" si="206"/>
        <v>100.65</v>
      </c>
      <c r="L1346" s="2">
        <f t="shared" si="207"/>
        <v>93.15</v>
      </c>
      <c r="M1346" s="2">
        <f t="shared" si="208"/>
        <v>0.9254843517138599</v>
      </c>
      <c r="N1346">
        <f t="shared" si="209"/>
        <v>-1.8887275284753764</v>
      </c>
    </row>
    <row r="1347" spans="1:14" x14ac:dyDescent="0.3">
      <c r="A1347" s="1">
        <v>40646</v>
      </c>
      <c r="B1347">
        <v>101.45</v>
      </c>
      <c r="D1347">
        <f t="shared" ref="D1347:D1410" si="210">WEEKDAY(A1347,2)</f>
        <v>3</v>
      </c>
      <c r="E1347" s="1">
        <f t="shared" si="201"/>
        <v>40639</v>
      </c>
      <c r="F1347" s="1">
        <f t="shared" si="202"/>
        <v>40638</v>
      </c>
      <c r="G1347" s="1">
        <f t="shared" si="203"/>
        <v>40637</v>
      </c>
      <c r="H1347" s="1">
        <f t="shared" si="204"/>
        <v>40636</v>
      </c>
      <c r="I1347" s="2">
        <f t="shared" si="205"/>
        <v>93.974999999999994</v>
      </c>
      <c r="K1347" s="2">
        <f t="shared" si="206"/>
        <v>100.65</v>
      </c>
      <c r="L1347" s="2">
        <f t="shared" si="207"/>
        <v>93.15</v>
      </c>
      <c r="M1347" s="2">
        <f t="shared" si="208"/>
        <v>0.9254843517138599</v>
      </c>
      <c r="N1347">
        <f t="shared" si="209"/>
        <v>-9.0077821662089053E-2</v>
      </c>
    </row>
    <row r="1348" spans="1:14" x14ac:dyDescent="0.3">
      <c r="A1348" s="1">
        <v>40647</v>
      </c>
      <c r="B1348">
        <v>102.625</v>
      </c>
      <c r="D1348">
        <f t="shared" si="210"/>
        <v>4</v>
      </c>
      <c r="E1348" s="1">
        <f t="shared" si="201"/>
        <v>40640</v>
      </c>
      <c r="F1348" s="1">
        <f t="shared" si="202"/>
        <v>40639</v>
      </c>
      <c r="G1348" s="1">
        <f t="shared" si="203"/>
        <v>40638</v>
      </c>
      <c r="H1348" s="1">
        <f t="shared" si="204"/>
        <v>40637</v>
      </c>
      <c r="I1348" s="2">
        <f t="shared" si="205"/>
        <v>92.75</v>
      </c>
      <c r="K1348" s="2">
        <f t="shared" si="206"/>
        <v>100.65</v>
      </c>
      <c r="L1348" s="2">
        <f t="shared" si="207"/>
        <v>93.15</v>
      </c>
      <c r="M1348" s="2">
        <f t="shared" si="208"/>
        <v>0.9254843517138599</v>
      </c>
      <c r="N1348">
        <f t="shared" si="209"/>
        <v>2.3735811246844865</v>
      </c>
    </row>
    <row r="1349" spans="1:14" x14ac:dyDescent="0.3">
      <c r="A1349" s="1">
        <v>40648</v>
      </c>
      <c r="B1349">
        <v>101.075</v>
      </c>
      <c r="D1349">
        <f t="shared" si="210"/>
        <v>5</v>
      </c>
      <c r="E1349" s="1">
        <f t="shared" si="201"/>
        <v>40641</v>
      </c>
      <c r="F1349" s="1">
        <f t="shared" si="202"/>
        <v>40640</v>
      </c>
      <c r="G1349" s="1">
        <f t="shared" si="203"/>
        <v>40639</v>
      </c>
      <c r="H1349" s="1">
        <f t="shared" si="204"/>
        <v>40638</v>
      </c>
      <c r="I1349" s="2">
        <f t="shared" si="205"/>
        <v>93.15</v>
      </c>
      <c r="K1349" s="2">
        <f t="shared" si="206"/>
        <v>100.65</v>
      </c>
      <c r="L1349" s="2">
        <f t="shared" si="207"/>
        <v>93.15</v>
      </c>
      <c r="M1349" s="2">
        <f t="shared" si="208"/>
        <v>0.9254843517138599</v>
      </c>
      <c r="N1349">
        <f t="shared" si="209"/>
        <v>0.42136634410340507</v>
      </c>
    </row>
    <row r="1350" spans="1:14" x14ac:dyDescent="0.3">
      <c r="A1350" s="1">
        <v>40651</v>
      </c>
      <c r="B1350">
        <v>101.27500000000001</v>
      </c>
      <c r="D1350">
        <f t="shared" si="210"/>
        <v>1</v>
      </c>
      <c r="E1350" s="1">
        <f t="shared" si="201"/>
        <v>40644</v>
      </c>
      <c r="F1350" s="1">
        <f t="shared" si="202"/>
        <v>40643</v>
      </c>
      <c r="G1350" s="1">
        <f t="shared" si="203"/>
        <v>40642</v>
      </c>
      <c r="H1350" s="1">
        <f t="shared" si="204"/>
        <v>40641</v>
      </c>
      <c r="I1350" s="2">
        <f t="shared" si="205"/>
        <v>101.05</v>
      </c>
      <c r="K1350" s="2">
        <f t="shared" si="206"/>
        <v>0</v>
      </c>
      <c r="L1350" s="2">
        <f t="shared" si="207"/>
        <v>0</v>
      </c>
      <c r="M1350" s="2">
        <f t="shared" si="208"/>
        <v>1</v>
      </c>
      <c r="N1350">
        <f t="shared" si="209"/>
        <v>0.22241452391244021</v>
      </c>
    </row>
    <row r="1351" spans="1:14" x14ac:dyDescent="0.3">
      <c r="A1351" s="1">
        <v>40652</v>
      </c>
      <c r="B1351">
        <v>102.02500000000001</v>
      </c>
      <c r="D1351">
        <f t="shared" si="210"/>
        <v>2</v>
      </c>
      <c r="E1351" s="1">
        <f t="shared" si="201"/>
        <v>40645</v>
      </c>
      <c r="F1351" s="1">
        <f t="shared" si="202"/>
        <v>40644</v>
      </c>
      <c r="G1351" s="1">
        <f t="shared" si="203"/>
        <v>40643</v>
      </c>
      <c r="H1351" s="1">
        <f t="shared" si="204"/>
        <v>40642</v>
      </c>
      <c r="I1351" s="2">
        <f t="shared" si="205"/>
        <v>99.35</v>
      </c>
      <c r="K1351" s="2">
        <f t="shared" si="206"/>
        <v>0</v>
      </c>
      <c r="L1351" s="2">
        <f t="shared" si="207"/>
        <v>0</v>
      </c>
      <c r="M1351" s="2">
        <f t="shared" si="208"/>
        <v>1</v>
      </c>
      <c r="N1351">
        <f t="shared" si="209"/>
        <v>2.6568912294043647</v>
      </c>
    </row>
    <row r="1352" spans="1:14" x14ac:dyDescent="0.3">
      <c r="A1352" s="1">
        <v>40653</v>
      </c>
      <c r="B1352">
        <v>101.4</v>
      </c>
      <c r="D1352">
        <f t="shared" si="210"/>
        <v>3</v>
      </c>
      <c r="E1352" s="1">
        <f t="shared" ref="E1352:E1415" si="211">A1352-7</f>
        <v>40646</v>
      </c>
      <c r="F1352" s="1">
        <f t="shared" ref="F1352:F1415" si="212">E1352-1</f>
        <v>40645</v>
      </c>
      <c r="G1352" s="1">
        <f t="shared" ref="G1352:G1415" si="213">E1352-2</f>
        <v>40644</v>
      </c>
      <c r="H1352" s="1">
        <f t="shared" ref="H1352:H1415" si="214">E1352-3</f>
        <v>40643</v>
      </c>
      <c r="I1352" s="2">
        <f t="shared" si="205"/>
        <v>101.45</v>
      </c>
      <c r="K1352" s="2">
        <f t="shared" si="206"/>
        <v>0</v>
      </c>
      <c r="L1352" s="2">
        <f t="shared" si="207"/>
        <v>0</v>
      </c>
      <c r="M1352" s="2">
        <f t="shared" si="208"/>
        <v>1</v>
      </c>
      <c r="N1352">
        <f t="shared" si="209"/>
        <v>-4.9297511474092302E-2</v>
      </c>
    </row>
    <row r="1353" spans="1:14" x14ac:dyDescent="0.3">
      <c r="A1353" s="1">
        <v>40654</v>
      </c>
      <c r="B1353">
        <v>100.05</v>
      </c>
      <c r="D1353">
        <f t="shared" si="210"/>
        <v>4</v>
      </c>
      <c r="E1353" s="1">
        <f t="shared" si="211"/>
        <v>40647</v>
      </c>
      <c r="F1353" s="1">
        <f t="shared" si="212"/>
        <v>40646</v>
      </c>
      <c r="G1353" s="1">
        <f t="shared" si="213"/>
        <v>40645</v>
      </c>
      <c r="H1353" s="1">
        <f t="shared" si="214"/>
        <v>40644</v>
      </c>
      <c r="I1353" s="2">
        <f t="shared" ref="I1353:I1416" si="215">IF(SUMIFS($B$2:$B$3569,$A$2:$A$3569,"="&amp;E1353)=0,IF(SUMIFS($B$2:$B$3569,$A$2:$A$3569,"="&amp;F1353)=0,IF(SUMIFS($B$2:$B$3569,$A$2:$A$3569,"="&amp;G1353)=0,SUMIFS($B$2:$B$3569,$A$2:$A$3569,"="&amp;H1353),SUMIFS($B$2:$B$3569,$A$2:$A$3569,"="&amp;G1353)),SUMIFS($B$2:$B$3569,$A$2:$A$3569,"="&amp;F1353)),SUMIFS($B$2:$B$3569,$A$2:$A$3569,"="&amp;E1353))</f>
        <v>102.625</v>
      </c>
      <c r="K1353" s="2">
        <f t="shared" ref="K1353:K1416" si="216">SUMIFS($J$2:$J$3569,$A$2:$A$3569,"&gt;"&amp;E1353,$A$2:$A$3569,"&lt;="&amp;A1353)</f>
        <v>0</v>
      </c>
      <c r="L1353" s="2">
        <f t="shared" ref="L1353:L1416" si="217">IF(K1353&lt;&gt;0,LOOKUP(K1353,C1347:C1353,B1347:B1353),0)</f>
        <v>0</v>
      </c>
      <c r="M1353" s="2">
        <f t="shared" ref="M1353:M1416" si="218">IF(K1353&lt;&gt;0,L1353/K1353,1)</f>
        <v>1</v>
      </c>
      <c r="N1353">
        <f t="shared" ref="N1353:N1416" si="219">LN(B1353*M1353/I1353)*100</f>
        <v>-2.5411506742849879</v>
      </c>
    </row>
    <row r="1354" spans="1:14" x14ac:dyDescent="0.3">
      <c r="A1354" s="1">
        <v>40658</v>
      </c>
      <c r="B1354">
        <v>98.525000000000006</v>
      </c>
      <c r="D1354">
        <f t="shared" si="210"/>
        <v>1</v>
      </c>
      <c r="E1354" s="1">
        <f t="shared" si="211"/>
        <v>40651</v>
      </c>
      <c r="F1354" s="1">
        <f t="shared" si="212"/>
        <v>40650</v>
      </c>
      <c r="G1354" s="1">
        <f t="shared" si="213"/>
        <v>40649</v>
      </c>
      <c r="H1354" s="1">
        <f t="shared" si="214"/>
        <v>40648</v>
      </c>
      <c r="I1354" s="2">
        <f t="shared" si="215"/>
        <v>101.27500000000001</v>
      </c>
      <c r="K1354" s="2">
        <f t="shared" si="216"/>
        <v>0</v>
      </c>
      <c r="L1354" s="2">
        <f t="shared" si="217"/>
        <v>0</v>
      </c>
      <c r="M1354" s="2">
        <f t="shared" si="218"/>
        <v>1</v>
      </c>
      <c r="N1354">
        <f t="shared" si="219"/>
        <v>-2.7529266007686846</v>
      </c>
    </row>
    <row r="1355" spans="1:14" x14ac:dyDescent="0.3">
      <c r="A1355" s="1">
        <v>40659</v>
      </c>
      <c r="B1355">
        <v>97.1</v>
      </c>
      <c r="D1355">
        <f t="shared" si="210"/>
        <v>2</v>
      </c>
      <c r="E1355" s="1">
        <f t="shared" si="211"/>
        <v>40652</v>
      </c>
      <c r="F1355" s="1">
        <f t="shared" si="212"/>
        <v>40651</v>
      </c>
      <c r="G1355" s="1">
        <f t="shared" si="213"/>
        <v>40650</v>
      </c>
      <c r="H1355" s="1">
        <f t="shared" si="214"/>
        <v>40649</v>
      </c>
      <c r="I1355" s="2">
        <f t="shared" si="215"/>
        <v>102.02500000000001</v>
      </c>
      <c r="K1355" s="2">
        <f t="shared" si="216"/>
        <v>0</v>
      </c>
      <c r="L1355" s="2">
        <f t="shared" si="217"/>
        <v>0</v>
      </c>
      <c r="M1355" s="2">
        <f t="shared" si="218"/>
        <v>1</v>
      </c>
      <c r="N1355">
        <f t="shared" si="219"/>
        <v>-4.9476505994590223</v>
      </c>
    </row>
    <row r="1356" spans="1:14" x14ac:dyDescent="0.3">
      <c r="A1356" s="1">
        <v>40660</v>
      </c>
      <c r="B1356">
        <v>96.7</v>
      </c>
      <c r="D1356">
        <f t="shared" si="210"/>
        <v>3</v>
      </c>
      <c r="E1356" s="1">
        <f t="shared" si="211"/>
        <v>40653</v>
      </c>
      <c r="F1356" s="1">
        <f t="shared" si="212"/>
        <v>40652</v>
      </c>
      <c r="G1356" s="1">
        <f t="shared" si="213"/>
        <v>40651</v>
      </c>
      <c r="H1356" s="1">
        <f t="shared" si="214"/>
        <v>40650</v>
      </c>
      <c r="I1356" s="2">
        <f t="shared" si="215"/>
        <v>101.4</v>
      </c>
      <c r="K1356" s="2">
        <f t="shared" si="216"/>
        <v>0</v>
      </c>
      <c r="L1356" s="2">
        <f t="shared" si="217"/>
        <v>0</v>
      </c>
      <c r="M1356" s="2">
        <f t="shared" si="218"/>
        <v>1</v>
      </c>
      <c r="N1356">
        <f t="shared" si="219"/>
        <v>-4.7459688697834164</v>
      </c>
    </row>
    <row r="1357" spans="1:14" x14ac:dyDescent="0.3">
      <c r="A1357" s="1">
        <v>40661</v>
      </c>
      <c r="B1357">
        <v>96.5</v>
      </c>
      <c r="D1357">
        <f t="shared" si="210"/>
        <v>4</v>
      </c>
      <c r="E1357" s="1">
        <f t="shared" si="211"/>
        <v>40654</v>
      </c>
      <c r="F1357" s="1">
        <f t="shared" si="212"/>
        <v>40653</v>
      </c>
      <c r="G1357" s="1">
        <f t="shared" si="213"/>
        <v>40652</v>
      </c>
      <c r="H1357" s="1">
        <f t="shared" si="214"/>
        <v>40651</v>
      </c>
      <c r="I1357" s="2">
        <f t="shared" si="215"/>
        <v>100.05</v>
      </c>
      <c r="K1357" s="2">
        <f t="shared" si="216"/>
        <v>0</v>
      </c>
      <c r="L1357" s="2">
        <f t="shared" si="217"/>
        <v>0</v>
      </c>
      <c r="M1357" s="2">
        <f t="shared" si="218"/>
        <v>1</v>
      </c>
      <c r="N1357">
        <f t="shared" si="219"/>
        <v>-3.6127052684802119</v>
      </c>
    </row>
    <row r="1358" spans="1:14" x14ac:dyDescent="0.3">
      <c r="A1358" s="1">
        <v>40662</v>
      </c>
      <c r="B1358">
        <v>95.224999999999994</v>
      </c>
      <c r="D1358">
        <f t="shared" si="210"/>
        <v>5</v>
      </c>
      <c r="E1358" s="1">
        <f t="shared" si="211"/>
        <v>40655</v>
      </c>
      <c r="F1358" s="1">
        <f t="shared" si="212"/>
        <v>40654</v>
      </c>
      <c r="G1358" s="1">
        <f t="shared" si="213"/>
        <v>40653</v>
      </c>
      <c r="H1358" s="1">
        <f t="shared" si="214"/>
        <v>40652</v>
      </c>
      <c r="I1358" s="2">
        <f t="shared" si="215"/>
        <v>100.05</v>
      </c>
      <c r="K1358" s="2">
        <f t="shared" si="216"/>
        <v>0</v>
      </c>
      <c r="L1358" s="2">
        <f t="shared" si="217"/>
        <v>0</v>
      </c>
      <c r="M1358" s="2">
        <f t="shared" si="218"/>
        <v>1</v>
      </c>
      <c r="N1358">
        <f t="shared" si="219"/>
        <v>-4.942754866507471</v>
      </c>
    </row>
    <row r="1359" spans="1:14" x14ac:dyDescent="0.3">
      <c r="A1359" s="1">
        <v>40665</v>
      </c>
      <c r="B1359">
        <v>95.474999999999994</v>
      </c>
      <c r="D1359">
        <f t="shared" si="210"/>
        <v>1</v>
      </c>
      <c r="E1359" s="1">
        <f t="shared" si="211"/>
        <v>40658</v>
      </c>
      <c r="F1359" s="1">
        <f t="shared" si="212"/>
        <v>40657</v>
      </c>
      <c r="G1359" s="1">
        <f t="shared" si="213"/>
        <v>40656</v>
      </c>
      <c r="H1359" s="1">
        <f t="shared" si="214"/>
        <v>40655</v>
      </c>
      <c r="I1359" s="2">
        <f t="shared" si="215"/>
        <v>98.525000000000006</v>
      </c>
      <c r="K1359" s="2">
        <f t="shared" si="216"/>
        <v>0</v>
      </c>
      <c r="L1359" s="2">
        <f t="shared" si="217"/>
        <v>0</v>
      </c>
      <c r="M1359" s="2">
        <f t="shared" si="218"/>
        <v>1</v>
      </c>
      <c r="N1359">
        <f t="shared" si="219"/>
        <v>-3.1445889969487544</v>
      </c>
    </row>
    <row r="1360" spans="1:14" x14ac:dyDescent="0.3">
      <c r="A1360" s="1">
        <v>40666</v>
      </c>
      <c r="B1360">
        <v>92.474999999999994</v>
      </c>
      <c r="D1360">
        <f t="shared" si="210"/>
        <v>2</v>
      </c>
      <c r="E1360" s="1">
        <f t="shared" si="211"/>
        <v>40659</v>
      </c>
      <c r="F1360" s="1">
        <f t="shared" si="212"/>
        <v>40658</v>
      </c>
      <c r="G1360" s="1">
        <f t="shared" si="213"/>
        <v>40657</v>
      </c>
      <c r="H1360" s="1">
        <f t="shared" si="214"/>
        <v>40656</v>
      </c>
      <c r="I1360" s="2">
        <f t="shared" si="215"/>
        <v>97.1</v>
      </c>
      <c r="K1360" s="2">
        <f t="shared" si="216"/>
        <v>0</v>
      </c>
      <c r="L1360" s="2">
        <f t="shared" si="217"/>
        <v>0</v>
      </c>
      <c r="M1360" s="2">
        <f t="shared" si="218"/>
        <v>1</v>
      </c>
      <c r="N1360">
        <f t="shared" si="219"/>
        <v>-4.880303757876149</v>
      </c>
    </row>
    <row r="1361" spans="1:14" x14ac:dyDescent="0.3">
      <c r="A1361" s="1">
        <v>40667</v>
      </c>
      <c r="B1361">
        <v>92.15</v>
      </c>
      <c r="D1361">
        <f t="shared" si="210"/>
        <v>3</v>
      </c>
      <c r="E1361" s="1">
        <f t="shared" si="211"/>
        <v>40660</v>
      </c>
      <c r="F1361" s="1">
        <f t="shared" si="212"/>
        <v>40659</v>
      </c>
      <c r="G1361" s="1">
        <f t="shared" si="213"/>
        <v>40658</v>
      </c>
      <c r="H1361" s="1">
        <f t="shared" si="214"/>
        <v>40657</v>
      </c>
      <c r="I1361" s="2">
        <f t="shared" si="215"/>
        <v>96.7</v>
      </c>
      <c r="K1361" s="2">
        <f t="shared" si="216"/>
        <v>0</v>
      </c>
      <c r="L1361" s="2">
        <f t="shared" si="217"/>
        <v>0</v>
      </c>
      <c r="M1361" s="2">
        <f t="shared" si="218"/>
        <v>1</v>
      </c>
      <c r="N1361">
        <f t="shared" si="219"/>
        <v>-4.8195718343416303</v>
      </c>
    </row>
    <row r="1362" spans="1:14" x14ac:dyDescent="0.3">
      <c r="A1362" s="1">
        <v>40668</v>
      </c>
      <c r="B1362">
        <v>92.424999999999997</v>
      </c>
      <c r="D1362">
        <f t="shared" si="210"/>
        <v>4</v>
      </c>
      <c r="E1362" s="1">
        <f t="shared" si="211"/>
        <v>40661</v>
      </c>
      <c r="F1362" s="1">
        <f t="shared" si="212"/>
        <v>40660</v>
      </c>
      <c r="G1362" s="1">
        <f t="shared" si="213"/>
        <v>40659</v>
      </c>
      <c r="H1362" s="1">
        <f t="shared" si="214"/>
        <v>40658</v>
      </c>
      <c r="I1362" s="2">
        <f t="shared" si="215"/>
        <v>96.5</v>
      </c>
      <c r="K1362" s="2">
        <f t="shared" si="216"/>
        <v>0</v>
      </c>
      <c r="L1362" s="2">
        <f t="shared" si="217"/>
        <v>0</v>
      </c>
      <c r="M1362" s="2">
        <f t="shared" si="218"/>
        <v>1</v>
      </c>
      <c r="N1362">
        <f t="shared" si="219"/>
        <v>-4.3145503522244653</v>
      </c>
    </row>
    <row r="1363" spans="1:14" x14ac:dyDescent="0.3">
      <c r="A1363" s="1">
        <v>40669</v>
      </c>
      <c r="B1363">
        <v>92.375</v>
      </c>
      <c r="D1363">
        <f t="shared" si="210"/>
        <v>5</v>
      </c>
      <c r="E1363" s="1">
        <f t="shared" si="211"/>
        <v>40662</v>
      </c>
      <c r="F1363" s="1">
        <f t="shared" si="212"/>
        <v>40661</v>
      </c>
      <c r="G1363" s="1">
        <f t="shared" si="213"/>
        <v>40660</v>
      </c>
      <c r="H1363" s="1">
        <f t="shared" si="214"/>
        <v>40659</v>
      </c>
      <c r="I1363" s="2">
        <f t="shared" si="215"/>
        <v>95.224999999999994</v>
      </c>
      <c r="K1363" s="2">
        <f t="shared" si="216"/>
        <v>0</v>
      </c>
      <c r="L1363" s="2">
        <f t="shared" si="217"/>
        <v>0</v>
      </c>
      <c r="M1363" s="2">
        <f t="shared" si="218"/>
        <v>1</v>
      </c>
      <c r="N1363">
        <f t="shared" si="219"/>
        <v>-3.0386133096301853</v>
      </c>
    </row>
    <row r="1364" spans="1:14" x14ac:dyDescent="0.3">
      <c r="A1364" s="1">
        <v>40672</v>
      </c>
      <c r="B1364">
        <v>92.65</v>
      </c>
      <c r="D1364">
        <f t="shared" si="210"/>
        <v>1</v>
      </c>
      <c r="E1364" s="1">
        <f t="shared" si="211"/>
        <v>40665</v>
      </c>
      <c r="F1364" s="1">
        <f t="shared" si="212"/>
        <v>40664</v>
      </c>
      <c r="G1364" s="1">
        <f t="shared" si="213"/>
        <v>40663</v>
      </c>
      <c r="H1364" s="1">
        <f t="shared" si="214"/>
        <v>40662</v>
      </c>
      <c r="I1364" s="2">
        <f t="shared" si="215"/>
        <v>95.474999999999994</v>
      </c>
      <c r="K1364" s="2">
        <f t="shared" si="216"/>
        <v>0</v>
      </c>
      <c r="L1364" s="2">
        <f t="shared" si="217"/>
        <v>0</v>
      </c>
      <c r="M1364" s="2">
        <f t="shared" si="218"/>
        <v>1</v>
      </c>
      <c r="N1364">
        <f t="shared" si="219"/>
        <v>-3.0035480380211048</v>
      </c>
    </row>
    <row r="1365" spans="1:14" x14ac:dyDescent="0.3">
      <c r="A1365" s="1">
        <v>40673</v>
      </c>
      <c r="B1365">
        <v>93.474999999999994</v>
      </c>
      <c r="D1365">
        <f t="shared" si="210"/>
        <v>2</v>
      </c>
      <c r="E1365" s="1">
        <f t="shared" si="211"/>
        <v>40666</v>
      </c>
      <c r="F1365" s="1">
        <f t="shared" si="212"/>
        <v>40665</v>
      </c>
      <c r="G1365" s="1">
        <f t="shared" si="213"/>
        <v>40664</v>
      </c>
      <c r="H1365" s="1">
        <f t="shared" si="214"/>
        <v>40663</v>
      </c>
      <c r="I1365" s="2">
        <f t="shared" si="215"/>
        <v>92.474999999999994</v>
      </c>
      <c r="K1365" s="2">
        <f t="shared" si="216"/>
        <v>0</v>
      </c>
      <c r="L1365" s="2">
        <f t="shared" si="217"/>
        <v>0</v>
      </c>
      <c r="M1365" s="2">
        <f t="shared" si="218"/>
        <v>1</v>
      </c>
      <c r="N1365">
        <f t="shared" si="219"/>
        <v>1.0755683144659691</v>
      </c>
    </row>
    <row r="1366" spans="1:14" x14ac:dyDescent="0.3">
      <c r="A1366" s="1">
        <v>40674</v>
      </c>
      <c r="B1366">
        <v>93.224999999999994</v>
      </c>
      <c r="D1366">
        <f t="shared" si="210"/>
        <v>3</v>
      </c>
      <c r="E1366" s="1">
        <f t="shared" si="211"/>
        <v>40667</v>
      </c>
      <c r="F1366" s="1">
        <f t="shared" si="212"/>
        <v>40666</v>
      </c>
      <c r="G1366" s="1">
        <f t="shared" si="213"/>
        <v>40665</v>
      </c>
      <c r="H1366" s="1">
        <f t="shared" si="214"/>
        <v>40664</v>
      </c>
      <c r="I1366" s="2">
        <f t="shared" si="215"/>
        <v>92.15</v>
      </c>
      <c r="K1366" s="2">
        <f t="shared" si="216"/>
        <v>0</v>
      </c>
      <c r="L1366" s="2">
        <f t="shared" si="217"/>
        <v>0</v>
      </c>
      <c r="M1366" s="2">
        <f t="shared" si="218"/>
        <v>1</v>
      </c>
      <c r="N1366">
        <f t="shared" si="219"/>
        <v>1.1598241949052057</v>
      </c>
    </row>
    <row r="1367" spans="1:14" x14ac:dyDescent="0.3">
      <c r="A1367" s="1">
        <v>40675</v>
      </c>
      <c r="B1367">
        <v>94.2</v>
      </c>
      <c r="D1367">
        <f t="shared" si="210"/>
        <v>4</v>
      </c>
      <c r="E1367" s="1">
        <f t="shared" si="211"/>
        <v>40668</v>
      </c>
      <c r="F1367" s="1">
        <f t="shared" si="212"/>
        <v>40667</v>
      </c>
      <c r="G1367" s="1">
        <f t="shared" si="213"/>
        <v>40666</v>
      </c>
      <c r="H1367" s="1">
        <f t="shared" si="214"/>
        <v>40665</v>
      </c>
      <c r="I1367" s="2">
        <f t="shared" si="215"/>
        <v>92.424999999999997</v>
      </c>
      <c r="K1367" s="2">
        <f t="shared" si="216"/>
        <v>0</v>
      </c>
      <c r="L1367" s="2">
        <f t="shared" si="217"/>
        <v>0</v>
      </c>
      <c r="M1367" s="2">
        <f t="shared" si="218"/>
        <v>1</v>
      </c>
      <c r="N1367">
        <f t="shared" si="219"/>
        <v>1.9022676759621784</v>
      </c>
    </row>
    <row r="1368" spans="1:14" x14ac:dyDescent="0.3">
      <c r="A1368" s="1">
        <v>40676</v>
      </c>
      <c r="B1368">
        <v>94.55</v>
      </c>
      <c r="D1368">
        <f t="shared" si="210"/>
        <v>5</v>
      </c>
      <c r="E1368" s="1">
        <f t="shared" si="211"/>
        <v>40669</v>
      </c>
      <c r="F1368" s="1">
        <f t="shared" si="212"/>
        <v>40668</v>
      </c>
      <c r="G1368" s="1">
        <f t="shared" si="213"/>
        <v>40667</v>
      </c>
      <c r="H1368" s="1">
        <f t="shared" si="214"/>
        <v>40666</v>
      </c>
      <c r="I1368" s="2">
        <f t="shared" si="215"/>
        <v>92.375</v>
      </c>
      <c r="K1368" s="2">
        <f t="shared" si="216"/>
        <v>0</v>
      </c>
      <c r="L1368" s="2">
        <f t="shared" si="217"/>
        <v>0</v>
      </c>
      <c r="M1368" s="2">
        <f t="shared" si="218"/>
        <v>1</v>
      </c>
      <c r="N1368">
        <f t="shared" si="219"/>
        <v>2.3272415836100722</v>
      </c>
    </row>
    <row r="1369" spans="1:14" x14ac:dyDescent="0.3">
      <c r="A1369" s="1">
        <v>40679</v>
      </c>
      <c r="B1369">
        <v>93.6</v>
      </c>
      <c r="D1369">
        <f t="shared" si="210"/>
        <v>1</v>
      </c>
      <c r="E1369" s="1">
        <f t="shared" si="211"/>
        <v>40672</v>
      </c>
      <c r="F1369" s="1">
        <f t="shared" si="212"/>
        <v>40671</v>
      </c>
      <c r="G1369" s="1">
        <f t="shared" si="213"/>
        <v>40670</v>
      </c>
      <c r="H1369" s="1">
        <f t="shared" si="214"/>
        <v>40669</v>
      </c>
      <c r="I1369" s="2">
        <f t="shared" si="215"/>
        <v>92.65</v>
      </c>
      <c r="K1369" s="2">
        <f t="shared" si="216"/>
        <v>0</v>
      </c>
      <c r="L1369" s="2">
        <f t="shared" si="217"/>
        <v>0</v>
      </c>
      <c r="M1369" s="2">
        <f t="shared" si="218"/>
        <v>1</v>
      </c>
      <c r="N1369">
        <f t="shared" si="219"/>
        <v>1.0201430752177398</v>
      </c>
    </row>
    <row r="1370" spans="1:14" x14ac:dyDescent="0.3">
      <c r="A1370" s="1">
        <v>40680</v>
      </c>
      <c r="B1370">
        <v>93.875</v>
      </c>
      <c r="D1370">
        <f t="shared" si="210"/>
        <v>2</v>
      </c>
      <c r="E1370" s="1">
        <f t="shared" si="211"/>
        <v>40673</v>
      </c>
      <c r="F1370" s="1">
        <f t="shared" si="212"/>
        <v>40672</v>
      </c>
      <c r="G1370" s="1">
        <f t="shared" si="213"/>
        <v>40671</v>
      </c>
      <c r="H1370" s="1">
        <f t="shared" si="214"/>
        <v>40670</v>
      </c>
      <c r="I1370" s="2">
        <f t="shared" si="215"/>
        <v>93.474999999999994</v>
      </c>
      <c r="K1370" s="2">
        <f t="shared" si="216"/>
        <v>0</v>
      </c>
      <c r="L1370" s="2">
        <f t="shared" si="217"/>
        <v>0</v>
      </c>
      <c r="M1370" s="2">
        <f t="shared" si="218"/>
        <v>1</v>
      </c>
      <c r="N1370">
        <f t="shared" si="219"/>
        <v>0.42700892211213681</v>
      </c>
    </row>
    <row r="1371" spans="1:14" x14ac:dyDescent="0.3">
      <c r="A1371" s="1">
        <v>40681</v>
      </c>
      <c r="B1371">
        <v>91.65</v>
      </c>
      <c r="D1371">
        <f t="shared" si="210"/>
        <v>3</v>
      </c>
      <c r="E1371" s="1">
        <f t="shared" si="211"/>
        <v>40674</v>
      </c>
      <c r="F1371" s="1">
        <f t="shared" si="212"/>
        <v>40673</v>
      </c>
      <c r="G1371" s="1">
        <f t="shared" si="213"/>
        <v>40672</v>
      </c>
      <c r="H1371" s="1">
        <f t="shared" si="214"/>
        <v>40671</v>
      </c>
      <c r="I1371" s="2">
        <f t="shared" si="215"/>
        <v>93.224999999999994</v>
      </c>
      <c r="K1371" s="2">
        <f t="shared" si="216"/>
        <v>0</v>
      </c>
      <c r="L1371" s="2">
        <f t="shared" si="217"/>
        <v>0</v>
      </c>
      <c r="M1371" s="2">
        <f t="shared" si="218"/>
        <v>1</v>
      </c>
      <c r="N1371">
        <f t="shared" si="219"/>
        <v>-1.7038951779170395</v>
      </c>
    </row>
    <row r="1372" spans="1:14" x14ac:dyDescent="0.3">
      <c r="A1372" s="1">
        <v>40682</v>
      </c>
      <c r="B1372">
        <v>91.325000000000003</v>
      </c>
      <c r="D1372">
        <f t="shared" si="210"/>
        <v>4</v>
      </c>
      <c r="E1372" s="1">
        <f t="shared" si="211"/>
        <v>40675</v>
      </c>
      <c r="F1372" s="1">
        <f t="shared" si="212"/>
        <v>40674</v>
      </c>
      <c r="G1372" s="1">
        <f t="shared" si="213"/>
        <v>40673</v>
      </c>
      <c r="H1372" s="1">
        <f t="shared" si="214"/>
        <v>40672</v>
      </c>
      <c r="I1372" s="2">
        <f t="shared" si="215"/>
        <v>94.2</v>
      </c>
      <c r="K1372" s="2">
        <f t="shared" si="216"/>
        <v>0</v>
      </c>
      <c r="L1372" s="2">
        <f t="shared" si="217"/>
        <v>0</v>
      </c>
      <c r="M1372" s="2">
        <f t="shared" si="218"/>
        <v>1</v>
      </c>
      <c r="N1372">
        <f t="shared" si="219"/>
        <v>-3.0995608900971199</v>
      </c>
    </row>
    <row r="1373" spans="1:14" x14ac:dyDescent="0.3">
      <c r="A1373" s="1">
        <v>40683</v>
      </c>
      <c r="B1373">
        <v>91.974999999999994</v>
      </c>
      <c r="D1373">
        <f t="shared" si="210"/>
        <v>5</v>
      </c>
      <c r="E1373" s="1">
        <f t="shared" si="211"/>
        <v>40676</v>
      </c>
      <c r="F1373" s="1">
        <f t="shared" si="212"/>
        <v>40675</v>
      </c>
      <c r="G1373" s="1">
        <f t="shared" si="213"/>
        <v>40674</v>
      </c>
      <c r="H1373" s="1">
        <f t="shared" si="214"/>
        <v>40673</v>
      </c>
      <c r="I1373" s="2">
        <f t="shared" si="215"/>
        <v>94.55</v>
      </c>
      <c r="K1373" s="2">
        <f t="shared" si="216"/>
        <v>0</v>
      </c>
      <c r="L1373" s="2">
        <f t="shared" si="217"/>
        <v>0</v>
      </c>
      <c r="M1373" s="2">
        <f t="shared" si="218"/>
        <v>1</v>
      </c>
      <c r="N1373">
        <f t="shared" si="219"/>
        <v>-2.7611994113628464</v>
      </c>
    </row>
    <row r="1374" spans="1:14" x14ac:dyDescent="0.3">
      <c r="A1374" s="1">
        <v>40686</v>
      </c>
      <c r="B1374">
        <v>89.25</v>
      </c>
      <c r="D1374">
        <f t="shared" si="210"/>
        <v>1</v>
      </c>
      <c r="E1374" s="1">
        <f t="shared" si="211"/>
        <v>40679</v>
      </c>
      <c r="F1374" s="1">
        <f t="shared" si="212"/>
        <v>40678</v>
      </c>
      <c r="G1374" s="1">
        <f t="shared" si="213"/>
        <v>40677</v>
      </c>
      <c r="H1374" s="1">
        <f t="shared" si="214"/>
        <v>40676</v>
      </c>
      <c r="I1374" s="2">
        <f t="shared" si="215"/>
        <v>93.6</v>
      </c>
      <c r="K1374" s="2">
        <f t="shared" si="216"/>
        <v>0</v>
      </c>
      <c r="L1374" s="2">
        <f t="shared" si="217"/>
        <v>0</v>
      </c>
      <c r="M1374" s="2">
        <f t="shared" si="218"/>
        <v>1</v>
      </c>
      <c r="N1374">
        <f t="shared" si="219"/>
        <v>-4.7588962823797845</v>
      </c>
    </row>
    <row r="1375" spans="1:14" x14ac:dyDescent="0.3">
      <c r="A1375" s="1">
        <v>40687</v>
      </c>
      <c r="B1375">
        <v>87.45</v>
      </c>
      <c r="D1375">
        <f t="shared" si="210"/>
        <v>2</v>
      </c>
      <c r="E1375" s="1">
        <f t="shared" si="211"/>
        <v>40680</v>
      </c>
      <c r="F1375" s="1">
        <f t="shared" si="212"/>
        <v>40679</v>
      </c>
      <c r="G1375" s="1">
        <f t="shared" si="213"/>
        <v>40678</v>
      </c>
      <c r="H1375" s="1">
        <f t="shared" si="214"/>
        <v>40677</v>
      </c>
      <c r="I1375" s="2">
        <f t="shared" si="215"/>
        <v>93.875</v>
      </c>
      <c r="K1375" s="2">
        <f t="shared" si="216"/>
        <v>0</v>
      </c>
      <c r="L1375" s="2">
        <f t="shared" si="217"/>
        <v>0</v>
      </c>
      <c r="M1375" s="2">
        <f t="shared" si="218"/>
        <v>1</v>
      </c>
      <c r="N1375">
        <f t="shared" si="219"/>
        <v>-7.0896908619687657</v>
      </c>
    </row>
    <row r="1376" spans="1:14" x14ac:dyDescent="0.3">
      <c r="A1376" s="1">
        <v>40688</v>
      </c>
      <c r="B1376">
        <v>88.3</v>
      </c>
      <c r="D1376">
        <f t="shared" si="210"/>
        <v>3</v>
      </c>
      <c r="E1376" s="1">
        <f t="shared" si="211"/>
        <v>40681</v>
      </c>
      <c r="F1376" s="1">
        <f t="shared" si="212"/>
        <v>40680</v>
      </c>
      <c r="G1376" s="1">
        <f t="shared" si="213"/>
        <v>40679</v>
      </c>
      <c r="H1376" s="1">
        <f t="shared" si="214"/>
        <v>40678</v>
      </c>
      <c r="I1376" s="2">
        <f t="shared" si="215"/>
        <v>91.65</v>
      </c>
      <c r="K1376" s="2">
        <f t="shared" si="216"/>
        <v>0</v>
      </c>
      <c r="L1376" s="2">
        <f t="shared" si="217"/>
        <v>0</v>
      </c>
      <c r="M1376" s="2">
        <f t="shared" si="218"/>
        <v>1</v>
      </c>
      <c r="N1376">
        <f t="shared" si="219"/>
        <v>-3.72368666757998</v>
      </c>
    </row>
    <row r="1377" spans="1:14" x14ac:dyDescent="0.3">
      <c r="A1377" s="1">
        <v>40689</v>
      </c>
      <c r="B1377">
        <v>87.8</v>
      </c>
      <c r="D1377">
        <f t="shared" si="210"/>
        <v>4</v>
      </c>
      <c r="E1377" s="1">
        <f t="shared" si="211"/>
        <v>40682</v>
      </c>
      <c r="F1377" s="1">
        <f t="shared" si="212"/>
        <v>40681</v>
      </c>
      <c r="G1377" s="1">
        <f t="shared" si="213"/>
        <v>40680</v>
      </c>
      <c r="H1377" s="1">
        <f t="shared" si="214"/>
        <v>40679</v>
      </c>
      <c r="I1377" s="2">
        <f t="shared" si="215"/>
        <v>91.325000000000003</v>
      </c>
      <c r="K1377" s="2">
        <f t="shared" si="216"/>
        <v>0</v>
      </c>
      <c r="L1377" s="2">
        <f t="shared" si="217"/>
        <v>0</v>
      </c>
      <c r="M1377" s="2">
        <f t="shared" si="218"/>
        <v>1</v>
      </c>
      <c r="N1377">
        <f t="shared" si="219"/>
        <v>-3.9363072040275249</v>
      </c>
    </row>
    <row r="1378" spans="1:14" x14ac:dyDescent="0.3">
      <c r="A1378" s="1">
        <v>40690</v>
      </c>
      <c r="B1378">
        <v>88.924999999999997</v>
      </c>
      <c r="D1378">
        <f t="shared" si="210"/>
        <v>5</v>
      </c>
      <c r="E1378" s="1">
        <f t="shared" si="211"/>
        <v>40683</v>
      </c>
      <c r="F1378" s="1">
        <f t="shared" si="212"/>
        <v>40682</v>
      </c>
      <c r="G1378" s="1">
        <f t="shared" si="213"/>
        <v>40681</v>
      </c>
      <c r="H1378" s="1">
        <f t="shared" si="214"/>
        <v>40680</v>
      </c>
      <c r="I1378" s="2">
        <f t="shared" si="215"/>
        <v>91.974999999999994</v>
      </c>
      <c r="K1378" s="2">
        <f t="shared" si="216"/>
        <v>0</v>
      </c>
      <c r="L1378" s="2">
        <f t="shared" si="217"/>
        <v>0</v>
      </c>
      <c r="M1378" s="2">
        <f t="shared" si="218"/>
        <v>1</v>
      </c>
      <c r="N1378">
        <f t="shared" si="219"/>
        <v>-3.3723483156319096</v>
      </c>
    </row>
    <row r="1379" spans="1:14" x14ac:dyDescent="0.3">
      <c r="A1379" s="1">
        <v>40694</v>
      </c>
      <c r="B1379">
        <v>90.174999999999997</v>
      </c>
      <c r="D1379">
        <f t="shared" si="210"/>
        <v>2</v>
      </c>
      <c r="E1379" s="1">
        <f t="shared" si="211"/>
        <v>40687</v>
      </c>
      <c r="F1379" s="1">
        <f t="shared" si="212"/>
        <v>40686</v>
      </c>
      <c r="G1379" s="1">
        <f t="shared" si="213"/>
        <v>40685</v>
      </c>
      <c r="H1379" s="1">
        <f t="shared" si="214"/>
        <v>40684</v>
      </c>
      <c r="I1379" s="2">
        <f t="shared" si="215"/>
        <v>87.45</v>
      </c>
      <c r="K1379" s="2">
        <f t="shared" si="216"/>
        <v>0</v>
      </c>
      <c r="L1379" s="2">
        <f t="shared" si="217"/>
        <v>0</v>
      </c>
      <c r="M1379" s="2">
        <f t="shared" si="218"/>
        <v>1</v>
      </c>
      <c r="N1379">
        <f t="shared" si="219"/>
        <v>3.0685025324991657</v>
      </c>
    </row>
    <row r="1380" spans="1:14" x14ac:dyDescent="0.3">
      <c r="A1380" s="1">
        <v>40695</v>
      </c>
      <c r="B1380">
        <v>89.775000000000006</v>
      </c>
      <c r="D1380">
        <f t="shared" si="210"/>
        <v>3</v>
      </c>
      <c r="E1380" s="1">
        <f t="shared" si="211"/>
        <v>40688</v>
      </c>
      <c r="F1380" s="1">
        <f t="shared" si="212"/>
        <v>40687</v>
      </c>
      <c r="G1380" s="1">
        <f t="shared" si="213"/>
        <v>40686</v>
      </c>
      <c r="H1380" s="1">
        <f t="shared" si="214"/>
        <v>40685</v>
      </c>
      <c r="I1380" s="2">
        <f t="shared" si="215"/>
        <v>88.3</v>
      </c>
      <c r="K1380" s="2">
        <f t="shared" si="216"/>
        <v>0</v>
      </c>
      <c r="L1380" s="2">
        <f t="shared" si="217"/>
        <v>0</v>
      </c>
      <c r="M1380" s="2">
        <f t="shared" si="218"/>
        <v>1</v>
      </c>
      <c r="N1380">
        <f t="shared" si="219"/>
        <v>1.6566432502232256</v>
      </c>
    </row>
    <row r="1381" spans="1:14" x14ac:dyDescent="0.3">
      <c r="A1381" s="1">
        <v>40696</v>
      </c>
      <c r="B1381">
        <v>89.075000000000003</v>
      </c>
      <c r="D1381">
        <f t="shared" si="210"/>
        <v>4</v>
      </c>
      <c r="E1381" s="1">
        <f t="shared" si="211"/>
        <v>40689</v>
      </c>
      <c r="F1381" s="1">
        <f t="shared" si="212"/>
        <v>40688</v>
      </c>
      <c r="G1381" s="1">
        <f t="shared" si="213"/>
        <v>40687</v>
      </c>
      <c r="H1381" s="1">
        <f t="shared" si="214"/>
        <v>40686</v>
      </c>
      <c r="I1381" s="2">
        <f t="shared" si="215"/>
        <v>87.8</v>
      </c>
      <c r="K1381" s="2">
        <f t="shared" si="216"/>
        <v>0</v>
      </c>
      <c r="L1381" s="2">
        <f t="shared" si="217"/>
        <v>0</v>
      </c>
      <c r="M1381" s="2">
        <f t="shared" si="218"/>
        <v>1</v>
      </c>
      <c r="N1381">
        <f t="shared" si="219"/>
        <v>1.4417210850828932</v>
      </c>
    </row>
    <row r="1382" spans="1:14" x14ac:dyDescent="0.3">
      <c r="A1382" s="1">
        <v>40697</v>
      </c>
      <c r="B1382">
        <v>89.224999999999994</v>
      </c>
      <c r="D1382">
        <f t="shared" si="210"/>
        <v>5</v>
      </c>
      <c r="E1382" s="1">
        <f t="shared" si="211"/>
        <v>40690</v>
      </c>
      <c r="F1382" s="1">
        <f t="shared" si="212"/>
        <v>40689</v>
      </c>
      <c r="G1382" s="1">
        <f t="shared" si="213"/>
        <v>40688</v>
      </c>
      <c r="H1382" s="1">
        <f t="shared" si="214"/>
        <v>40687</v>
      </c>
      <c r="I1382" s="2">
        <f t="shared" si="215"/>
        <v>88.924999999999997</v>
      </c>
      <c r="K1382" s="2">
        <f t="shared" si="216"/>
        <v>0</v>
      </c>
      <c r="L1382" s="2">
        <f t="shared" si="217"/>
        <v>0</v>
      </c>
      <c r="M1382" s="2">
        <f t="shared" si="218"/>
        <v>1</v>
      </c>
      <c r="N1382">
        <f t="shared" si="219"/>
        <v>0.33679515417051625</v>
      </c>
    </row>
    <row r="1383" spans="1:14" x14ac:dyDescent="0.3">
      <c r="A1383" s="1">
        <v>40700</v>
      </c>
      <c r="B1383">
        <v>89.7</v>
      </c>
      <c r="D1383">
        <f t="shared" si="210"/>
        <v>1</v>
      </c>
      <c r="E1383" s="1">
        <f t="shared" si="211"/>
        <v>40693</v>
      </c>
      <c r="F1383" s="1">
        <f t="shared" si="212"/>
        <v>40692</v>
      </c>
      <c r="G1383" s="1">
        <f t="shared" si="213"/>
        <v>40691</v>
      </c>
      <c r="H1383" s="1">
        <f t="shared" si="214"/>
        <v>40690</v>
      </c>
      <c r="I1383" s="2">
        <f t="shared" si="215"/>
        <v>88.924999999999997</v>
      </c>
      <c r="K1383" s="2">
        <f t="shared" si="216"/>
        <v>0</v>
      </c>
      <c r="L1383" s="2">
        <f t="shared" si="217"/>
        <v>0</v>
      </c>
      <c r="M1383" s="2">
        <f t="shared" si="218"/>
        <v>1</v>
      </c>
      <c r="N1383">
        <f t="shared" si="219"/>
        <v>0.86774512302317042</v>
      </c>
    </row>
    <row r="1384" spans="1:14" x14ac:dyDescent="0.3">
      <c r="A1384" s="1">
        <v>40701</v>
      </c>
      <c r="B1384">
        <v>89.625</v>
      </c>
      <c r="D1384">
        <f t="shared" si="210"/>
        <v>2</v>
      </c>
      <c r="E1384" s="1">
        <f t="shared" si="211"/>
        <v>40694</v>
      </c>
      <c r="F1384" s="1">
        <f t="shared" si="212"/>
        <v>40693</v>
      </c>
      <c r="G1384" s="1">
        <f t="shared" si="213"/>
        <v>40692</v>
      </c>
      <c r="H1384" s="1">
        <f t="shared" si="214"/>
        <v>40691</v>
      </c>
      <c r="I1384" s="2">
        <f t="shared" si="215"/>
        <v>90.174999999999997</v>
      </c>
      <c r="K1384" s="2">
        <f t="shared" si="216"/>
        <v>0</v>
      </c>
      <c r="L1384" s="2">
        <f t="shared" si="217"/>
        <v>0</v>
      </c>
      <c r="M1384" s="2">
        <f t="shared" si="218"/>
        <v>1</v>
      </c>
      <c r="N1384">
        <f t="shared" si="219"/>
        <v>-0.61179278698182349</v>
      </c>
    </row>
    <row r="1385" spans="1:14" x14ac:dyDescent="0.3">
      <c r="A1385" s="1">
        <v>40702</v>
      </c>
      <c r="B1385">
        <v>89.7</v>
      </c>
      <c r="D1385">
        <f t="shared" si="210"/>
        <v>3</v>
      </c>
      <c r="E1385" s="1">
        <f t="shared" si="211"/>
        <v>40695</v>
      </c>
      <c r="F1385" s="1">
        <f t="shared" si="212"/>
        <v>40694</v>
      </c>
      <c r="G1385" s="1">
        <f t="shared" si="213"/>
        <v>40693</v>
      </c>
      <c r="H1385" s="1">
        <f t="shared" si="214"/>
        <v>40692</v>
      </c>
      <c r="I1385" s="2">
        <f t="shared" si="215"/>
        <v>89.775000000000006</v>
      </c>
      <c r="K1385" s="2">
        <f t="shared" si="216"/>
        <v>0</v>
      </c>
      <c r="L1385" s="2">
        <f t="shared" si="217"/>
        <v>0</v>
      </c>
      <c r="M1385" s="2">
        <f t="shared" si="218"/>
        <v>1</v>
      </c>
      <c r="N1385">
        <f t="shared" si="219"/>
        <v>-8.3577104739615771E-2</v>
      </c>
    </row>
    <row r="1386" spans="1:14" x14ac:dyDescent="0.3">
      <c r="A1386" s="1">
        <v>40703</v>
      </c>
      <c r="B1386">
        <v>90.45</v>
      </c>
      <c r="C1386">
        <v>92.974999999999994</v>
      </c>
      <c r="D1386">
        <f t="shared" si="210"/>
        <v>4</v>
      </c>
      <c r="E1386" s="1">
        <f t="shared" si="211"/>
        <v>40696</v>
      </c>
      <c r="F1386" s="1">
        <f t="shared" si="212"/>
        <v>40695</v>
      </c>
      <c r="G1386" s="1">
        <f t="shared" si="213"/>
        <v>40694</v>
      </c>
      <c r="H1386" s="1">
        <f t="shared" si="214"/>
        <v>40693</v>
      </c>
      <c r="I1386" s="2">
        <f t="shared" si="215"/>
        <v>89.075000000000003</v>
      </c>
      <c r="K1386" s="2">
        <f t="shared" si="216"/>
        <v>0</v>
      </c>
      <c r="L1386" s="2">
        <f t="shared" si="217"/>
        <v>0</v>
      </c>
      <c r="M1386" s="2">
        <f t="shared" si="218"/>
        <v>1</v>
      </c>
      <c r="N1386">
        <f t="shared" si="219"/>
        <v>1.5318500349404491</v>
      </c>
    </row>
    <row r="1387" spans="1:14" x14ac:dyDescent="0.3">
      <c r="A1387" s="1">
        <v>40704</v>
      </c>
      <c r="B1387">
        <v>93.224999999999994</v>
      </c>
      <c r="D1387">
        <f t="shared" si="210"/>
        <v>5</v>
      </c>
      <c r="E1387" s="1">
        <f t="shared" si="211"/>
        <v>40697</v>
      </c>
      <c r="F1387" s="1">
        <f t="shared" si="212"/>
        <v>40696</v>
      </c>
      <c r="G1387" s="1">
        <f t="shared" si="213"/>
        <v>40695</v>
      </c>
      <c r="H1387" s="1">
        <f t="shared" si="214"/>
        <v>40694</v>
      </c>
      <c r="I1387" s="2">
        <f t="shared" si="215"/>
        <v>89.224999999999994</v>
      </c>
      <c r="J1387">
        <v>92.974999999999994</v>
      </c>
      <c r="K1387" s="2">
        <f t="shared" si="216"/>
        <v>92.974999999999994</v>
      </c>
      <c r="L1387" s="2">
        <f t="shared" si="217"/>
        <v>90.45</v>
      </c>
      <c r="M1387" s="2">
        <f t="shared" si="218"/>
        <v>0.97284216187147088</v>
      </c>
      <c r="N1387">
        <f t="shared" si="219"/>
        <v>1.6321228718830885</v>
      </c>
    </row>
    <row r="1388" spans="1:14" x14ac:dyDescent="0.3">
      <c r="A1388" s="1">
        <v>40707</v>
      </c>
      <c r="B1388">
        <v>93.525000000000006</v>
      </c>
      <c r="D1388">
        <f t="shared" si="210"/>
        <v>1</v>
      </c>
      <c r="E1388" s="1">
        <f t="shared" si="211"/>
        <v>40700</v>
      </c>
      <c r="F1388" s="1">
        <f t="shared" si="212"/>
        <v>40699</v>
      </c>
      <c r="G1388" s="1">
        <f t="shared" si="213"/>
        <v>40698</v>
      </c>
      <c r="H1388" s="1">
        <f t="shared" si="214"/>
        <v>40697</v>
      </c>
      <c r="I1388" s="2">
        <f t="shared" si="215"/>
        <v>89.7</v>
      </c>
      <c r="K1388" s="2">
        <f t="shared" si="216"/>
        <v>92.974999999999994</v>
      </c>
      <c r="L1388" s="2">
        <f t="shared" si="217"/>
        <v>90.45</v>
      </c>
      <c r="M1388" s="2">
        <f t="shared" si="218"/>
        <v>0.97284216187147088</v>
      </c>
      <c r="N1388">
        <f t="shared" si="219"/>
        <v>1.4224583199629985</v>
      </c>
    </row>
    <row r="1389" spans="1:14" x14ac:dyDescent="0.3">
      <c r="A1389" s="1">
        <v>40708</v>
      </c>
      <c r="B1389">
        <v>94.45</v>
      </c>
      <c r="D1389">
        <f t="shared" si="210"/>
        <v>2</v>
      </c>
      <c r="E1389" s="1">
        <f t="shared" si="211"/>
        <v>40701</v>
      </c>
      <c r="F1389" s="1">
        <f t="shared" si="212"/>
        <v>40700</v>
      </c>
      <c r="G1389" s="1">
        <f t="shared" si="213"/>
        <v>40699</v>
      </c>
      <c r="H1389" s="1">
        <f t="shared" si="214"/>
        <v>40698</v>
      </c>
      <c r="I1389" s="2">
        <f t="shared" si="215"/>
        <v>89.625</v>
      </c>
      <c r="K1389" s="2">
        <f t="shared" si="216"/>
        <v>92.974999999999994</v>
      </c>
      <c r="L1389" s="2">
        <f t="shared" si="217"/>
        <v>90.45</v>
      </c>
      <c r="M1389" s="2">
        <f t="shared" si="218"/>
        <v>0.97284216187147088</v>
      </c>
      <c r="N1389">
        <f t="shared" si="219"/>
        <v>2.4902867057904592</v>
      </c>
    </row>
    <row r="1390" spans="1:14" x14ac:dyDescent="0.3">
      <c r="A1390" s="1">
        <v>40709</v>
      </c>
      <c r="B1390">
        <v>95.25</v>
      </c>
      <c r="D1390">
        <f t="shared" si="210"/>
        <v>3</v>
      </c>
      <c r="E1390" s="1">
        <f t="shared" si="211"/>
        <v>40702</v>
      </c>
      <c r="F1390" s="1">
        <f t="shared" si="212"/>
        <v>40701</v>
      </c>
      <c r="G1390" s="1">
        <f t="shared" si="213"/>
        <v>40700</v>
      </c>
      <c r="H1390" s="1">
        <f t="shared" si="214"/>
        <v>40699</v>
      </c>
      <c r="I1390" s="2">
        <f t="shared" si="215"/>
        <v>89.7</v>
      </c>
      <c r="K1390" s="2">
        <f t="shared" si="216"/>
        <v>92.974999999999994</v>
      </c>
      <c r="L1390" s="2">
        <f t="shared" si="217"/>
        <v>90.45</v>
      </c>
      <c r="M1390" s="2">
        <f t="shared" si="218"/>
        <v>0.97284216187147088</v>
      </c>
      <c r="N1390">
        <f t="shared" si="219"/>
        <v>3.2500816972230422</v>
      </c>
    </row>
    <row r="1391" spans="1:14" x14ac:dyDescent="0.3">
      <c r="A1391" s="1">
        <v>40710</v>
      </c>
      <c r="B1391">
        <v>95.5</v>
      </c>
      <c r="D1391">
        <f t="shared" si="210"/>
        <v>4</v>
      </c>
      <c r="E1391" s="1">
        <f t="shared" si="211"/>
        <v>40703</v>
      </c>
      <c r="F1391" s="1">
        <f t="shared" si="212"/>
        <v>40702</v>
      </c>
      <c r="G1391" s="1">
        <f t="shared" si="213"/>
        <v>40701</v>
      </c>
      <c r="H1391" s="1">
        <f t="shared" si="214"/>
        <v>40700</v>
      </c>
      <c r="I1391" s="2">
        <f t="shared" si="215"/>
        <v>90.45</v>
      </c>
      <c r="K1391" s="2">
        <f t="shared" si="216"/>
        <v>92.974999999999994</v>
      </c>
      <c r="L1391" s="2">
        <f t="shared" si="217"/>
        <v>90.45</v>
      </c>
      <c r="M1391" s="2">
        <f t="shared" si="218"/>
        <v>0.97284216187147088</v>
      </c>
      <c r="N1391">
        <f t="shared" si="219"/>
        <v>2.6795607675550772</v>
      </c>
    </row>
    <row r="1392" spans="1:14" x14ac:dyDescent="0.3">
      <c r="A1392" s="1">
        <v>40711</v>
      </c>
      <c r="B1392">
        <v>95.65</v>
      </c>
      <c r="D1392">
        <f t="shared" si="210"/>
        <v>5</v>
      </c>
      <c r="E1392" s="1">
        <f t="shared" si="211"/>
        <v>40704</v>
      </c>
      <c r="F1392" s="1">
        <f t="shared" si="212"/>
        <v>40703</v>
      </c>
      <c r="G1392" s="1">
        <f t="shared" si="213"/>
        <v>40702</v>
      </c>
      <c r="H1392" s="1">
        <f t="shared" si="214"/>
        <v>40701</v>
      </c>
      <c r="I1392" s="2">
        <f t="shared" si="215"/>
        <v>93.224999999999994</v>
      </c>
      <c r="K1392" s="2">
        <f t="shared" si="216"/>
        <v>0</v>
      </c>
      <c r="L1392" s="2">
        <f t="shared" si="217"/>
        <v>0</v>
      </c>
      <c r="M1392" s="2">
        <f t="shared" si="218"/>
        <v>1</v>
      </c>
      <c r="N1392">
        <f t="shared" si="219"/>
        <v>2.5679769821377492</v>
      </c>
    </row>
    <row r="1393" spans="1:14" x14ac:dyDescent="0.3">
      <c r="A1393" s="1">
        <v>40714</v>
      </c>
      <c r="B1393">
        <v>97.55</v>
      </c>
      <c r="D1393">
        <f t="shared" si="210"/>
        <v>1</v>
      </c>
      <c r="E1393" s="1">
        <f t="shared" si="211"/>
        <v>40707</v>
      </c>
      <c r="F1393" s="1">
        <f t="shared" si="212"/>
        <v>40706</v>
      </c>
      <c r="G1393" s="1">
        <f t="shared" si="213"/>
        <v>40705</v>
      </c>
      <c r="H1393" s="1">
        <f t="shared" si="214"/>
        <v>40704</v>
      </c>
      <c r="I1393" s="2">
        <f t="shared" si="215"/>
        <v>93.525000000000006</v>
      </c>
      <c r="K1393" s="2">
        <f t="shared" si="216"/>
        <v>0</v>
      </c>
      <c r="L1393" s="2">
        <f t="shared" si="217"/>
        <v>0</v>
      </c>
      <c r="M1393" s="2">
        <f t="shared" si="218"/>
        <v>1</v>
      </c>
      <c r="N1393">
        <f t="shared" si="219"/>
        <v>4.2136286834910237</v>
      </c>
    </row>
    <row r="1394" spans="1:14" x14ac:dyDescent="0.3">
      <c r="A1394" s="1">
        <v>40715</v>
      </c>
      <c r="B1394">
        <v>99</v>
      </c>
      <c r="D1394">
        <f t="shared" si="210"/>
        <v>2</v>
      </c>
      <c r="E1394" s="1">
        <f t="shared" si="211"/>
        <v>40708</v>
      </c>
      <c r="F1394" s="1">
        <f t="shared" si="212"/>
        <v>40707</v>
      </c>
      <c r="G1394" s="1">
        <f t="shared" si="213"/>
        <v>40706</v>
      </c>
      <c r="H1394" s="1">
        <f t="shared" si="214"/>
        <v>40705</v>
      </c>
      <c r="I1394" s="2">
        <f t="shared" si="215"/>
        <v>94.45</v>
      </c>
      <c r="K1394" s="2">
        <f t="shared" si="216"/>
        <v>0</v>
      </c>
      <c r="L1394" s="2">
        <f t="shared" si="217"/>
        <v>0</v>
      </c>
      <c r="M1394" s="2">
        <f t="shared" si="218"/>
        <v>1</v>
      </c>
      <c r="N1394">
        <f t="shared" si="219"/>
        <v>4.70492561870714</v>
      </c>
    </row>
    <row r="1395" spans="1:14" x14ac:dyDescent="0.3">
      <c r="A1395" s="1">
        <v>40716</v>
      </c>
      <c r="B1395">
        <v>98.275000000000006</v>
      </c>
      <c r="D1395">
        <f t="shared" si="210"/>
        <v>3</v>
      </c>
      <c r="E1395" s="1">
        <f t="shared" si="211"/>
        <v>40709</v>
      </c>
      <c r="F1395" s="1">
        <f t="shared" si="212"/>
        <v>40708</v>
      </c>
      <c r="G1395" s="1">
        <f t="shared" si="213"/>
        <v>40707</v>
      </c>
      <c r="H1395" s="1">
        <f t="shared" si="214"/>
        <v>40706</v>
      </c>
      <c r="I1395" s="2">
        <f t="shared" si="215"/>
        <v>95.25</v>
      </c>
      <c r="K1395" s="2">
        <f t="shared" si="216"/>
        <v>0</v>
      </c>
      <c r="L1395" s="2">
        <f t="shared" si="217"/>
        <v>0</v>
      </c>
      <c r="M1395" s="2">
        <f t="shared" si="218"/>
        <v>1</v>
      </c>
      <c r="N1395">
        <f t="shared" si="219"/>
        <v>3.1264657301113732</v>
      </c>
    </row>
    <row r="1396" spans="1:14" x14ac:dyDescent="0.3">
      <c r="A1396" s="1">
        <v>40717</v>
      </c>
      <c r="B1396">
        <v>97</v>
      </c>
      <c r="D1396">
        <f t="shared" si="210"/>
        <v>4</v>
      </c>
      <c r="E1396" s="1">
        <f t="shared" si="211"/>
        <v>40710</v>
      </c>
      <c r="F1396" s="1">
        <f t="shared" si="212"/>
        <v>40709</v>
      </c>
      <c r="G1396" s="1">
        <f t="shared" si="213"/>
        <v>40708</v>
      </c>
      <c r="H1396" s="1">
        <f t="shared" si="214"/>
        <v>40707</v>
      </c>
      <c r="I1396" s="2">
        <f t="shared" si="215"/>
        <v>95.5</v>
      </c>
      <c r="K1396" s="2">
        <f t="shared" si="216"/>
        <v>0</v>
      </c>
      <c r="L1396" s="2">
        <f t="shared" si="217"/>
        <v>0</v>
      </c>
      <c r="M1396" s="2">
        <f t="shared" si="218"/>
        <v>1</v>
      </c>
      <c r="N1396">
        <f t="shared" si="219"/>
        <v>1.558473101669833</v>
      </c>
    </row>
    <row r="1397" spans="1:14" x14ac:dyDescent="0.3">
      <c r="A1397" s="1">
        <v>40718</v>
      </c>
      <c r="B1397">
        <v>96</v>
      </c>
      <c r="D1397">
        <f t="shared" si="210"/>
        <v>5</v>
      </c>
      <c r="E1397" s="1">
        <f t="shared" si="211"/>
        <v>40711</v>
      </c>
      <c r="F1397" s="1">
        <f t="shared" si="212"/>
        <v>40710</v>
      </c>
      <c r="G1397" s="1">
        <f t="shared" si="213"/>
        <v>40709</v>
      </c>
      <c r="H1397" s="1">
        <f t="shared" si="214"/>
        <v>40708</v>
      </c>
      <c r="I1397" s="2">
        <f t="shared" si="215"/>
        <v>95.65</v>
      </c>
      <c r="K1397" s="2">
        <f t="shared" si="216"/>
        <v>0</v>
      </c>
      <c r="L1397" s="2">
        <f t="shared" si="217"/>
        <v>0</v>
      </c>
      <c r="M1397" s="2">
        <f t="shared" si="218"/>
        <v>1</v>
      </c>
      <c r="N1397">
        <f t="shared" si="219"/>
        <v>0.36524955815742477</v>
      </c>
    </row>
    <row r="1398" spans="1:14" x14ac:dyDescent="0.3">
      <c r="A1398" s="1">
        <v>40721</v>
      </c>
      <c r="B1398">
        <v>94.15</v>
      </c>
      <c r="D1398">
        <f t="shared" si="210"/>
        <v>1</v>
      </c>
      <c r="E1398" s="1">
        <f t="shared" si="211"/>
        <v>40714</v>
      </c>
      <c r="F1398" s="1">
        <f t="shared" si="212"/>
        <v>40713</v>
      </c>
      <c r="G1398" s="1">
        <f t="shared" si="213"/>
        <v>40712</v>
      </c>
      <c r="H1398" s="1">
        <f t="shared" si="214"/>
        <v>40711</v>
      </c>
      <c r="I1398" s="2">
        <f t="shared" si="215"/>
        <v>97.55</v>
      </c>
      <c r="K1398" s="2">
        <f t="shared" si="216"/>
        <v>0</v>
      </c>
      <c r="L1398" s="2">
        <f t="shared" si="217"/>
        <v>0</v>
      </c>
      <c r="M1398" s="2">
        <f t="shared" si="218"/>
        <v>1</v>
      </c>
      <c r="N1398">
        <f t="shared" si="219"/>
        <v>-3.5475811965958699</v>
      </c>
    </row>
    <row r="1399" spans="1:14" x14ac:dyDescent="0.3">
      <c r="A1399" s="1">
        <v>40722</v>
      </c>
      <c r="B1399">
        <v>94.375</v>
      </c>
      <c r="D1399">
        <f t="shared" si="210"/>
        <v>2</v>
      </c>
      <c r="E1399" s="1">
        <f t="shared" si="211"/>
        <v>40715</v>
      </c>
      <c r="F1399" s="1">
        <f t="shared" si="212"/>
        <v>40714</v>
      </c>
      <c r="G1399" s="1">
        <f t="shared" si="213"/>
        <v>40713</v>
      </c>
      <c r="H1399" s="1">
        <f t="shared" si="214"/>
        <v>40712</v>
      </c>
      <c r="I1399" s="2">
        <f t="shared" si="215"/>
        <v>99</v>
      </c>
      <c r="K1399" s="2">
        <f t="shared" si="216"/>
        <v>0</v>
      </c>
      <c r="L1399" s="2">
        <f t="shared" si="217"/>
        <v>0</v>
      </c>
      <c r="M1399" s="2">
        <f t="shared" si="218"/>
        <v>1</v>
      </c>
      <c r="N1399">
        <f t="shared" si="219"/>
        <v>-4.7843642565401145</v>
      </c>
    </row>
    <row r="1400" spans="1:14" x14ac:dyDescent="0.3">
      <c r="A1400" s="1">
        <v>40723</v>
      </c>
      <c r="B1400">
        <v>95.224999999999994</v>
      </c>
      <c r="D1400">
        <f t="shared" si="210"/>
        <v>3</v>
      </c>
      <c r="E1400" s="1">
        <f t="shared" si="211"/>
        <v>40716</v>
      </c>
      <c r="F1400" s="1">
        <f t="shared" si="212"/>
        <v>40715</v>
      </c>
      <c r="G1400" s="1">
        <f t="shared" si="213"/>
        <v>40714</v>
      </c>
      <c r="H1400" s="1">
        <f t="shared" si="214"/>
        <v>40713</v>
      </c>
      <c r="I1400" s="2">
        <f t="shared" si="215"/>
        <v>98.275000000000006</v>
      </c>
      <c r="K1400" s="2">
        <f t="shared" si="216"/>
        <v>0</v>
      </c>
      <c r="L1400" s="2">
        <f t="shared" si="217"/>
        <v>0</v>
      </c>
      <c r="M1400" s="2">
        <f t="shared" si="218"/>
        <v>1</v>
      </c>
      <c r="N1400">
        <f t="shared" si="219"/>
        <v>-3.1527158943256355</v>
      </c>
    </row>
    <row r="1401" spans="1:14" x14ac:dyDescent="0.3">
      <c r="A1401" s="1">
        <v>40724</v>
      </c>
      <c r="B1401">
        <v>94.4</v>
      </c>
      <c r="D1401">
        <f t="shared" si="210"/>
        <v>4</v>
      </c>
      <c r="E1401" s="1">
        <f t="shared" si="211"/>
        <v>40717</v>
      </c>
      <c r="F1401" s="1">
        <f t="shared" si="212"/>
        <v>40716</v>
      </c>
      <c r="G1401" s="1">
        <f t="shared" si="213"/>
        <v>40715</v>
      </c>
      <c r="H1401" s="1">
        <f t="shared" si="214"/>
        <v>40714</v>
      </c>
      <c r="I1401" s="2">
        <f t="shared" si="215"/>
        <v>97</v>
      </c>
      <c r="K1401" s="2">
        <f t="shared" si="216"/>
        <v>0</v>
      </c>
      <c r="L1401" s="2">
        <f t="shared" si="217"/>
        <v>0</v>
      </c>
      <c r="M1401" s="2">
        <f t="shared" si="218"/>
        <v>1</v>
      </c>
      <c r="N1401">
        <f t="shared" si="219"/>
        <v>-2.7169905351927719</v>
      </c>
    </row>
    <row r="1402" spans="1:14" x14ac:dyDescent="0.3">
      <c r="A1402" s="1">
        <v>40725</v>
      </c>
      <c r="B1402">
        <v>95.5</v>
      </c>
      <c r="D1402">
        <f t="shared" si="210"/>
        <v>5</v>
      </c>
      <c r="E1402" s="1">
        <f t="shared" si="211"/>
        <v>40718</v>
      </c>
      <c r="F1402" s="1">
        <f t="shared" si="212"/>
        <v>40717</v>
      </c>
      <c r="G1402" s="1">
        <f t="shared" si="213"/>
        <v>40716</v>
      </c>
      <c r="H1402" s="1">
        <f t="shared" si="214"/>
        <v>40715</v>
      </c>
      <c r="I1402" s="2">
        <f t="shared" si="215"/>
        <v>96</v>
      </c>
      <c r="K1402" s="2">
        <f t="shared" si="216"/>
        <v>0</v>
      </c>
      <c r="L1402" s="2">
        <f t="shared" si="217"/>
        <v>0</v>
      </c>
      <c r="M1402" s="2">
        <f t="shared" si="218"/>
        <v>1</v>
      </c>
      <c r="N1402">
        <f t="shared" si="219"/>
        <v>-0.52219439811517121</v>
      </c>
    </row>
    <row r="1403" spans="1:14" x14ac:dyDescent="0.3">
      <c r="A1403" s="1">
        <v>40729</v>
      </c>
      <c r="B1403">
        <v>95.775000000000006</v>
      </c>
      <c r="D1403">
        <f t="shared" si="210"/>
        <v>2</v>
      </c>
      <c r="E1403" s="1">
        <f t="shared" si="211"/>
        <v>40722</v>
      </c>
      <c r="F1403" s="1">
        <f t="shared" si="212"/>
        <v>40721</v>
      </c>
      <c r="G1403" s="1">
        <f t="shared" si="213"/>
        <v>40720</v>
      </c>
      <c r="H1403" s="1">
        <f t="shared" si="214"/>
        <v>40719</v>
      </c>
      <c r="I1403" s="2">
        <f t="shared" si="215"/>
        <v>94.375</v>
      </c>
      <c r="K1403" s="2">
        <f t="shared" si="216"/>
        <v>0</v>
      </c>
      <c r="L1403" s="2">
        <f t="shared" si="217"/>
        <v>0</v>
      </c>
      <c r="M1403" s="2">
        <f t="shared" si="218"/>
        <v>1</v>
      </c>
      <c r="N1403">
        <f t="shared" si="219"/>
        <v>1.4725483017523857</v>
      </c>
    </row>
    <row r="1404" spans="1:14" x14ac:dyDescent="0.3">
      <c r="A1404" s="1">
        <v>40730</v>
      </c>
      <c r="B1404">
        <v>96.025000000000006</v>
      </c>
      <c r="D1404">
        <f t="shared" si="210"/>
        <v>3</v>
      </c>
      <c r="E1404" s="1">
        <f t="shared" si="211"/>
        <v>40723</v>
      </c>
      <c r="F1404" s="1">
        <f t="shared" si="212"/>
        <v>40722</v>
      </c>
      <c r="G1404" s="1">
        <f t="shared" si="213"/>
        <v>40721</v>
      </c>
      <c r="H1404" s="1">
        <f t="shared" si="214"/>
        <v>40720</v>
      </c>
      <c r="I1404" s="2">
        <f t="shared" si="215"/>
        <v>95.224999999999994</v>
      </c>
      <c r="K1404" s="2">
        <f t="shared" si="216"/>
        <v>0</v>
      </c>
      <c r="L1404" s="2">
        <f t="shared" si="217"/>
        <v>0</v>
      </c>
      <c r="M1404" s="2">
        <f t="shared" si="218"/>
        <v>1</v>
      </c>
      <c r="N1404">
        <f t="shared" si="219"/>
        <v>0.83660618673009646</v>
      </c>
    </row>
    <row r="1405" spans="1:14" x14ac:dyDescent="0.3">
      <c r="A1405" s="1">
        <v>40731</v>
      </c>
      <c r="B1405">
        <v>97.15</v>
      </c>
      <c r="D1405">
        <f t="shared" si="210"/>
        <v>4</v>
      </c>
      <c r="E1405" s="1">
        <f t="shared" si="211"/>
        <v>40724</v>
      </c>
      <c r="F1405" s="1">
        <f t="shared" si="212"/>
        <v>40723</v>
      </c>
      <c r="G1405" s="1">
        <f t="shared" si="213"/>
        <v>40722</v>
      </c>
      <c r="H1405" s="1">
        <f t="shared" si="214"/>
        <v>40721</v>
      </c>
      <c r="I1405" s="2">
        <f t="shared" si="215"/>
        <v>94.4</v>
      </c>
      <c r="K1405" s="2">
        <f t="shared" si="216"/>
        <v>0</v>
      </c>
      <c r="L1405" s="2">
        <f t="shared" si="217"/>
        <v>0</v>
      </c>
      <c r="M1405" s="2">
        <f t="shared" si="218"/>
        <v>1</v>
      </c>
      <c r="N1405">
        <f t="shared" si="219"/>
        <v>2.8715102671993988</v>
      </c>
    </row>
    <row r="1406" spans="1:14" x14ac:dyDescent="0.3">
      <c r="A1406" s="1">
        <v>40732</v>
      </c>
      <c r="B1406">
        <v>95.875</v>
      </c>
      <c r="C1406">
        <v>96.174999999999997</v>
      </c>
      <c r="D1406">
        <f t="shared" si="210"/>
        <v>5</v>
      </c>
      <c r="E1406" s="1">
        <f t="shared" si="211"/>
        <v>40725</v>
      </c>
      <c r="F1406" s="1">
        <f t="shared" si="212"/>
        <v>40724</v>
      </c>
      <c r="G1406" s="1">
        <f t="shared" si="213"/>
        <v>40723</v>
      </c>
      <c r="H1406" s="1">
        <f t="shared" si="214"/>
        <v>40722</v>
      </c>
      <c r="I1406" s="2">
        <f t="shared" si="215"/>
        <v>95.5</v>
      </c>
      <c r="K1406" s="2">
        <f t="shared" si="216"/>
        <v>0</v>
      </c>
      <c r="L1406" s="2">
        <f t="shared" si="217"/>
        <v>0</v>
      </c>
      <c r="M1406" s="2">
        <f t="shared" si="218"/>
        <v>1</v>
      </c>
      <c r="N1406">
        <f t="shared" si="219"/>
        <v>0.39190122007356021</v>
      </c>
    </row>
    <row r="1407" spans="1:14" x14ac:dyDescent="0.3">
      <c r="A1407" s="1">
        <v>40735</v>
      </c>
      <c r="B1407">
        <v>99.174999999999997</v>
      </c>
      <c r="D1407">
        <f t="shared" si="210"/>
        <v>1</v>
      </c>
      <c r="E1407" s="1">
        <f t="shared" si="211"/>
        <v>40728</v>
      </c>
      <c r="F1407" s="1">
        <f t="shared" si="212"/>
        <v>40727</v>
      </c>
      <c r="G1407" s="1">
        <f t="shared" si="213"/>
        <v>40726</v>
      </c>
      <c r="H1407" s="1">
        <f t="shared" si="214"/>
        <v>40725</v>
      </c>
      <c r="I1407" s="2">
        <f t="shared" si="215"/>
        <v>95.5</v>
      </c>
      <c r="J1407">
        <v>96.174999999999997</v>
      </c>
      <c r="K1407" s="2">
        <f t="shared" si="216"/>
        <v>96.174999999999997</v>
      </c>
      <c r="L1407" s="2">
        <f t="shared" si="217"/>
        <v>95.875</v>
      </c>
      <c r="M1407" s="2">
        <f t="shared" si="218"/>
        <v>0.99688068624902526</v>
      </c>
      <c r="N1407">
        <f t="shared" si="219"/>
        <v>3.4635529962770737</v>
      </c>
    </row>
    <row r="1408" spans="1:14" x14ac:dyDescent="0.3">
      <c r="A1408" s="1">
        <v>40736</v>
      </c>
      <c r="B1408">
        <v>97.924999999999997</v>
      </c>
      <c r="D1408">
        <f t="shared" si="210"/>
        <v>2</v>
      </c>
      <c r="E1408" s="1">
        <f t="shared" si="211"/>
        <v>40729</v>
      </c>
      <c r="F1408" s="1">
        <f t="shared" si="212"/>
        <v>40728</v>
      </c>
      <c r="G1408" s="1">
        <f t="shared" si="213"/>
        <v>40727</v>
      </c>
      <c r="H1408" s="1">
        <f t="shared" si="214"/>
        <v>40726</v>
      </c>
      <c r="I1408" s="2">
        <f t="shared" si="215"/>
        <v>95.775000000000006</v>
      </c>
      <c r="K1408" s="2">
        <f t="shared" si="216"/>
        <v>96.174999999999997</v>
      </c>
      <c r="L1408" s="2">
        <f t="shared" si="217"/>
        <v>95.875</v>
      </c>
      <c r="M1408" s="2">
        <f t="shared" si="218"/>
        <v>0.99688068624902526</v>
      </c>
      <c r="N1408">
        <f t="shared" si="219"/>
        <v>1.9076000014243772</v>
      </c>
    </row>
    <row r="1409" spans="1:14" x14ac:dyDescent="0.3">
      <c r="A1409" s="1">
        <v>40737</v>
      </c>
      <c r="B1409">
        <v>99.275000000000006</v>
      </c>
      <c r="D1409">
        <f t="shared" si="210"/>
        <v>3</v>
      </c>
      <c r="E1409" s="1">
        <f t="shared" si="211"/>
        <v>40730</v>
      </c>
      <c r="F1409" s="1">
        <f t="shared" si="212"/>
        <v>40729</v>
      </c>
      <c r="G1409" s="1">
        <f t="shared" si="213"/>
        <v>40728</v>
      </c>
      <c r="H1409" s="1">
        <f t="shared" si="214"/>
        <v>40727</v>
      </c>
      <c r="I1409" s="2">
        <f t="shared" si="215"/>
        <v>96.025000000000006</v>
      </c>
      <c r="K1409" s="2">
        <f t="shared" si="216"/>
        <v>96.174999999999997</v>
      </c>
      <c r="L1409" s="2">
        <f t="shared" si="217"/>
        <v>95.875</v>
      </c>
      <c r="M1409" s="2">
        <f t="shared" si="218"/>
        <v>0.99688068624902526</v>
      </c>
      <c r="N1409">
        <f t="shared" si="219"/>
        <v>3.0161013834408159</v>
      </c>
    </row>
    <row r="1410" spans="1:14" x14ac:dyDescent="0.3">
      <c r="A1410" s="1">
        <v>40738</v>
      </c>
      <c r="B1410">
        <v>98.174999999999997</v>
      </c>
      <c r="D1410">
        <f t="shared" si="210"/>
        <v>4</v>
      </c>
      <c r="E1410" s="1">
        <f t="shared" si="211"/>
        <v>40731</v>
      </c>
      <c r="F1410" s="1">
        <f t="shared" si="212"/>
        <v>40730</v>
      </c>
      <c r="G1410" s="1">
        <f t="shared" si="213"/>
        <v>40729</v>
      </c>
      <c r="H1410" s="1">
        <f t="shared" si="214"/>
        <v>40728</v>
      </c>
      <c r="I1410" s="2">
        <f t="shared" si="215"/>
        <v>97.15</v>
      </c>
      <c r="K1410" s="2">
        <f t="shared" si="216"/>
        <v>96.174999999999997</v>
      </c>
      <c r="L1410" s="2">
        <f t="shared" si="217"/>
        <v>95.875</v>
      </c>
      <c r="M1410" s="2">
        <f t="shared" si="218"/>
        <v>0.99688068624902526</v>
      </c>
      <c r="N1410">
        <f t="shared" si="219"/>
        <v>0.73712356896857678</v>
      </c>
    </row>
    <row r="1411" spans="1:14" x14ac:dyDescent="0.3">
      <c r="A1411" s="1">
        <v>40739</v>
      </c>
      <c r="B1411">
        <v>98.95</v>
      </c>
      <c r="D1411">
        <f t="shared" ref="D1411:D1474" si="220">WEEKDAY(A1411,2)</f>
        <v>5</v>
      </c>
      <c r="E1411" s="1">
        <f t="shared" si="211"/>
        <v>40732</v>
      </c>
      <c r="F1411" s="1">
        <f t="shared" si="212"/>
        <v>40731</v>
      </c>
      <c r="G1411" s="1">
        <f t="shared" si="213"/>
        <v>40730</v>
      </c>
      <c r="H1411" s="1">
        <f t="shared" si="214"/>
        <v>40729</v>
      </c>
      <c r="I1411" s="2">
        <f t="shared" si="215"/>
        <v>95.875</v>
      </c>
      <c r="K1411" s="2">
        <f t="shared" si="216"/>
        <v>96.174999999999997</v>
      </c>
      <c r="L1411" s="2">
        <f t="shared" si="217"/>
        <v>95.875</v>
      </c>
      <c r="M1411" s="2">
        <f t="shared" si="218"/>
        <v>0.99688068624902526</v>
      </c>
      <c r="N1411">
        <f t="shared" si="219"/>
        <v>2.8445223410215958</v>
      </c>
    </row>
    <row r="1412" spans="1:14" x14ac:dyDescent="0.3">
      <c r="A1412" s="1">
        <v>40742</v>
      </c>
      <c r="B1412">
        <v>98.45</v>
      </c>
      <c r="D1412">
        <f t="shared" si="220"/>
        <v>1</v>
      </c>
      <c r="E1412" s="1">
        <f t="shared" si="211"/>
        <v>40735</v>
      </c>
      <c r="F1412" s="1">
        <f t="shared" si="212"/>
        <v>40734</v>
      </c>
      <c r="G1412" s="1">
        <f t="shared" si="213"/>
        <v>40733</v>
      </c>
      <c r="H1412" s="1">
        <f t="shared" si="214"/>
        <v>40732</v>
      </c>
      <c r="I1412" s="2">
        <f t="shared" si="215"/>
        <v>99.174999999999997</v>
      </c>
      <c r="K1412" s="2">
        <f t="shared" si="216"/>
        <v>0</v>
      </c>
      <c r="L1412" s="2">
        <f t="shared" si="217"/>
        <v>0</v>
      </c>
      <c r="M1412" s="2">
        <f t="shared" si="218"/>
        <v>1</v>
      </c>
      <c r="N1412">
        <f t="shared" si="219"/>
        <v>-0.73371613152591864</v>
      </c>
    </row>
    <row r="1413" spans="1:14" x14ac:dyDescent="0.3">
      <c r="A1413" s="1">
        <v>40743</v>
      </c>
      <c r="B1413">
        <v>99.65</v>
      </c>
      <c r="D1413">
        <f t="shared" si="220"/>
        <v>2</v>
      </c>
      <c r="E1413" s="1">
        <f t="shared" si="211"/>
        <v>40736</v>
      </c>
      <c r="F1413" s="1">
        <f t="shared" si="212"/>
        <v>40735</v>
      </c>
      <c r="G1413" s="1">
        <f t="shared" si="213"/>
        <v>40734</v>
      </c>
      <c r="H1413" s="1">
        <f t="shared" si="214"/>
        <v>40733</v>
      </c>
      <c r="I1413" s="2">
        <f t="shared" si="215"/>
        <v>97.924999999999997</v>
      </c>
      <c r="K1413" s="2">
        <f t="shared" si="216"/>
        <v>0</v>
      </c>
      <c r="L1413" s="2">
        <f t="shared" si="217"/>
        <v>0</v>
      </c>
      <c r="M1413" s="2">
        <f t="shared" si="218"/>
        <v>1</v>
      </c>
      <c r="N1413">
        <f t="shared" si="219"/>
        <v>1.7462167106908795</v>
      </c>
    </row>
    <row r="1414" spans="1:14" x14ac:dyDescent="0.3">
      <c r="A1414" s="1">
        <v>40744</v>
      </c>
      <c r="B1414">
        <v>97.85</v>
      </c>
      <c r="D1414">
        <f t="shared" si="220"/>
        <v>3</v>
      </c>
      <c r="E1414" s="1">
        <f t="shared" si="211"/>
        <v>40737</v>
      </c>
      <c r="F1414" s="1">
        <f t="shared" si="212"/>
        <v>40736</v>
      </c>
      <c r="G1414" s="1">
        <f t="shared" si="213"/>
        <v>40735</v>
      </c>
      <c r="H1414" s="1">
        <f t="shared" si="214"/>
        <v>40734</v>
      </c>
      <c r="I1414" s="2">
        <f t="shared" si="215"/>
        <v>99.275000000000006</v>
      </c>
      <c r="K1414" s="2">
        <f t="shared" si="216"/>
        <v>0</v>
      </c>
      <c r="L1414" s="2">
        <f t="shared" si="217"/>
        <v>0</v>
      </c>
      <c r="M1414" s="2">
        <f t="shared" si="218"/>
        <v>1</v>
      </c>
      <c r="N1414">
        <f t="shared" si="219"/>
        <v>-1.4458083175230001</v>
      </c>
    </row>
    <row r="1415" spans="1:14" x14ac:dyDescent="0.3">
      <c r="A1415" s="1">
        <v>40745</v>
      </c>
      <c r="B1415">
        <v>98.1</v>
      </c>
      <c r="D1415">
        <f t="shared" si="220"/>
        <v>4</v>
      </c>
      <c r="E1415" s="1">
        <f t="shared" si="211"/>
        <v>40738</v>
      </c>
      <c r="F1415" s="1">
        <f t="shared" si="212"/>
        <v>40737</v>
      </c>
      <c r="G1415" s="1">
        <f t="shared" si="213"/>
        <v>40736</v>
      </c>
      <c r="H1415" s="1">
        <f t="shared" si="214"/>
        <v>40735</v>
      </c>
      <c r="I1415" s="2">
        <f t="shared" si="215"/>
        <v>98.174999999999997</v>
      </c>
      <c r="K1415" s="2">
        <f t="shared" si="216"/>
        <v>0</v>
      </c>
      <c r="L1415" s="2">
        <f t="shared" si="217"/>
        <v>0</v>
      </c>
      <c r="M1415" s="2">
        <f t="shared" si="218"/>
        <v>1</v>
      </c>
      <c r="N1415">
        <f t="shared" si="219"/>
        <v>-7.64233892755906E-2</v>
      </c>
    </row>
    <row r="1416" spans="1:14" x14ac:dyDescent="0.3">
      <c r="A1416" s="1">
        <v>40746</v>
      </c>
      <c r="B1416">
        <v>100.825</v>
      </c>
      <c r="D1416">
        <f t="shared" si="220"/>
        <v>5</v>
      </c>
      <c r="E1416" s="1">
        <f t="shared" ref="E1416:E1479" si="221">A1416-7</f>
        <v>40739</v>
      </c>
      <c r="F1416" s="1">
        <f t="shared" ref="F1416:F1479" si="222">E1416-1</f>
        <v>40738</v>
      </c>
      <c r="G1416" s="1">
        <f t="shared" ref="G1416:G1479" si="223">E1416-2</f>
        <v>40737</v>
      </c>
      <c r="H1416" s="1">
        <f t="shared" ref="H1416:H1479" si="224">E1416-3</f>
        <v>40736</v>
      </c>
      <c r="I1416" s="2">
        <f t="shared" si="215"/>
        <v>98.95</v>
      </c>
      <c r="K1416" s="2">
        <f t="shared" si="216"/>
        <v>0</v>
      </c>
      <c r="L1416" s="2">
        <f t="shared" si="217"/>
        <v>0</v>
      </c>
      <c r="M1416" s="2">
        <f t="shared" si="218"/>
        <v>1</v>
      </c>
      <c r="N1416">
        <f t="shared" si="219"/>
        <v>1.8771668710857015</v>
      </c>
    </row>
    <row r="1417" spans="1:14" x14ac:dyDescent="0.3">
      <c r="A1417" s="1">
        <v>40749</v>
      </c>
      <c r="B1417">
        <v>100.925</v>
      </c>
      <c r="D1417">
        <f t="shared" si="220"/>
        <v>1</v>
      </c>
      <c r="E1417" s="1">
        <f t="shared" si="221"/>
        <v>40742</v>
      </c>
      <c r="F1417" s="1">
        <f t="shared" si="222"/>
        <v>40741</v>
      </c>
      <c r="G1417" s="1">
        <f t="shared" si="223"/>
        <v>40740</v>
      </c>
      <c r="H1417" s="1">
        <f t="shared" si="224"/>
        <v>40739</v>
      </c>
      <c r="I1417" s="2">
        <f t="shared" ref="I1417:I1480" si="225">IF(SUMIFS($B$2:$B$3569,$A$2:$A$3569,"="&amp;E1417)=0,IF(SUMIFS($B$2:$B$3569,$A$2:$A$3569,"="&amp;F1417)=0,IF(SUMIFS($B$2:$B$3569,$A$2:$A$3569,"="&amp;G1417)=0,SUMIFS($B$2:$B$3569,$A$2:$A$3569,"="&amp;H1417),SUMIFS($B$2:$B$3569,$A$2:$A$3569,"="&amp;G1417)),SUMIFS($B$2:$B$3569,$A$2:$A$3569,"="&amp;F1417)),SUMIFS($B$2:$B$3569,$A$2:$A$3569,"="&amp;E1417))</f>
        <v>98.45</v>
      </c>
      <c r="K1417" s="2">
        <f t="shared" ref="K1417:K1480" si="226">SUMIFS($J$2:$J$3569,$A$2:$A$3569,"&gt;"&amp;E1417,$A$2:$A$3569,"&lt;="&amp;A1417)</f>
        <v>0</v>
      </c>
      <c r="L1417" s="2">
        <f t="shared" ref="L1417:L1480" si="227">IF(K1417&lt;&gt;0,LOOKUP(K1417,C1411:C1417,B1411:B1417),0)</f>
        <v>0</v>
      </c>
      <c r="M1417" s="2">
        <f t="shared" ref="M1417:M1480" si="228">IF(K1417&lt;&gt;0,L1417/K1417,1)</f>
        <v>1</v>
      </c>
      <c r="N1417">
        <f t="shared" ref="N1417:N1480" si="229">LN(B1417*M1417/I1417)*100</f>
        <v>2.4828861653869967</v>
      </c>
    </row>
    <row r="1418" spans="1:14" x14ac:dyDescent="0.3">
      <c r="A1418" s="1">
        <v>40750</v>
      </c>
      <c r="B1418">
        <v>100.47499999999999</v>
      </c>
      <c r="D1418">
        <f t="shared" si="220"/>
        <v>2</v>
      </c>
      <c r="E1418" s="1">
        <f t="shared" si="221"/>
        <v>40743</v>
      </c>
      <c r="F1418" s="1">
        <f t="shared" si="222"/>
        <v>40742</v>
      </c>
      <c r="G1418" s="1">
        <f t="shared" si="223"/>
        <v>40741</v>
      </c>
      <c r="H1418" s="1">
        <f t="shared" si="224"/>
        <v>40740</v>
      </c>
      <c r="I1418" s="2">
        <f t="shared" si="225"/>
        <v>99.65</v>
      </c>
      <c r="K1418" s="2">
        <f t="shared" si="226"/>
        <v>0</v>
      </c>
      <c r="L1418" s="2">
        <f t="shared" si="227"/>
        <v>0</v>
      </c>
      <c r="M1418" s="2">
        <f t="shared" si="228"/>
        <v>1</v>
      </c>
      <c r="N1418">
        <f t="shared" si="229"/>
        <v>0.82448936764608605</v>
      </c>
    </row>
    <row r="1419" spans="1:14" x14ac:dyDescent="0.3">
      <c r="A1419" s="1">
        <v>40751</v>
      </c>
      <c r="B1419">
        <v>101.925</v>
      </c>
      <c r="D1419">
        <f t="shared" si="220"/>
        <v>3</v>
      </c>
      <c r="E1419" s="1">
        <f t="shared" si="221"/>
        <v>40744</v>
      </c>
      <c r="F1419" s="1">
        <f t="shared" si="222"/>
        <v>40743</v>
      </c>
      <c r="G1419" s="1">
        <f t="shared" si="223"/>
        <v>40742</v>
      </c>
      <c r="H1419" s="1">
        <f t="shared" si="224"/>
        <v>40741</v>
      </c>
      <c r="I1419" s="2">
        <f t="shared" si="225"/>
        <v>97.85</v>
      </c>
      <c r="K1419" s="2">
        <f t="shared" si="226"/>
        <v>0</v>
      </c>
      <c r="L1419" s="2">
        <f t="shared" si="227"/>
        <v>0</v>
      </c>
      <c r="M1419" s="2">
        <f t="shared" si="228"/>
        <v>1</v>
      </c>
      <c r="N1419">
        <f t="shared" si="229"/>
        <v>4.0801554863231972</v>
      </c>
    </row>
    <row r="1420" spans="1:14" x14ac:dyDescent="0.3">
      <c r="A1420" s="1">
        <v>40752</v>
      </c>
      <c r="B1420">
        <v>102.47499999999999</v>
      </c>
      <c r="D1420">
        <f t="shared" si="220"/>
        <v>4</v>
      </c>
      <c r="E1420" s="1">
        <f t="shared" si="221"/>
        <v>40745</v>
      </c>
      <c r="F1420" s="1">
        <f t="shared" si="222"/>
        <v>40744</v>
      </c>
      <c r="G1420" s="1">
        <f t="shared" si="223"/>
        <v>40743</v>
      </c>
      <c r="H1420" s="1">
        <f t="shared" si="224"/>
        <v>40742</v>
      </c>
      <c r="I1420" s="2">
        <f t="shared" si="225"/>
        <v>98.1</v>
      </c>
      <c r="K1420" s="2">
        <f t="shared" si="226"/>
        <v>0</v>
      </c>
      <c r="L1420" s="2">
        <f t="shared" si="227"/>
        <v>0</v>
      </c>
      <c r="M1420" s="2">
        <f t="shared" si="228"/>
        <v>1</v>
      </c>
      <c r="N1420">
        <f t="shared" si="229"/>
        <v>4.3631499819083919</v>
      </c>
    </row>
    <row r="1421" spans="1:14" x14ac:dyDescent="0.3">
      <c r="A1421" s="1">
        <v>40753</v>
      </c>
      <c r="B1421">
        <v>102.77500000000001</v>
      </c>
      <c r="D1421">
        <f t="shared" si="220"/>
        <v>5</v>
      </c>
      <c r="E1421" s="1">
        <f t="shared" si="221"/>
        <v>40746</v>
      </c>
      <c r="F1421" s="1">
        <f t="shared" si="222"/>
        <v>40745</v>
      </c>
      <c r="G1421" s="1">
        <f t="shared" si="223"/>
        <v>40744</v>
      </c>
      <c r="H1421" s="1">
        <f t="shared" si="224"/>
        <v>40743</v>
      </c>
      <c r="I1421" s="2">
        <f t="shared" si="225"/>
        <v>100.825</v>
      </c>
      <c r="K1421" s="2">
        <f t="shared" si="226"/>
        <v>0</v>
      </c>
      <c r="L1421" s="2">
        <f t="shared" si="227"/>
        <v>0</v>
      </c>
      <c r="M1421" s="2">
        <f t="shared" si="228"/>
        <v>1</v>
      </c>
      <c r="N1421">
        <f t="shared" si="229"/>
        <v>1.9155792024510379</v>
      </c>
    </row>
    <row r="1422" spans="1:14" x14ac:dyDescent="0.3">
      <c r="A1422" s="1">
        <v>40756</v>
      </c>
      <c r="B1422">
        <v>103.1</v>
      </c>
      <c r="D1422">
        <f t="shared" si="220"/>
        <v>1</v>
      </c>
      <c r="E1422" s="1">
        <f t="shared" si="221"/>
        <v>40749</v>
      </c>
      <c r="F1422" s="1">
        <f t="shared" si="222"/>
        <v>40748</v>
      </c>
      <c r="G1422" s="1">
        <f t="shared" si="223"/>
        <v>40747</v>
      </c>
      <c r="H1422" s="1">
        <f t="shared" si="224"/>
        <v>40746</v>
      </c>
      <c r="I1422" s="2">
        <f t="shared" si="225"/>
        <v>100.925</v>
      </c>
      <c r="K1422" s="2">
        <f t="shared" si="226"/>
        <v>0</v>
      </c>
      <c r="L1422" s="2">
        <f t="shared" si="227"/>
        <v>0</v>
      </c>
      <c r="M1422" s="2">
        <f t="shared" si="228"/>
        <v>1</v>
      </c>
      <c r="N1422">
        <f t="shared" si="229"/>
        <v>2.1321724283909651</v>
      </c>
    </row>
    <row r="1423" spans="1:14" x14ac:dyDescent="0.3">
      <c r="A1423" s="1">
        <v>40757</v>
      </c>
      <c r="B1423">
        <v>103.8</v>
      </c>
      <c r="D1423">
        <f t="shared" si="220"/>
        <v>2</v>
      </c>
      <c r="E1423" s="1">
        <f t="shared" si="221"/>
        <v>40750</v>
      </c>
      <c r="F1423" s="1">
        <f t="shared" si="222"/>
        <v>40749</v>
      </c>
      <c r="G1423" s="1">
        <f t="shared" si="223"/>
        <v>40748</v>
      </c>
      <c r="H1423" s="1">
        <f t="shared" si="224"/>
        <v>40747</v>
      </c>
      <c r="I1423" s="2">
        <f t="shared" si="225"/>
        <v>100.47499999999999</v>
      </c>
      <c r="K1423" s="2">
        <f t="shared" si="226"/>
        <v>0</v>
      </c>
      <c r="L1423" s="2">
        <f t="shared" si="227"/>
        <v>0</v>
      </c>
      <c r="M1423" s="2">
        <f t="shared" si="228"/>
        <v>1</v>
      </c>
      <c r="N1423">
        <f t="shared" si="229"/>
        <v>3.2557030396523454</v>
      </c>
    </row>
    <row r="1424" spans="1:14" x14ac:dyDescent="0.3">
      <c r="A1424" s="1">
        <v>40758</v>
      </c>
      <c r="B1424">
        <v>104.65</v>
      </c>
      <c r="D1424">
        <f t="shared" si="220"/>
        <v>3</v>
      </c>
      <c r="E1424" s="1">
        <f t="shared" si="221"/>
        <v>40751</v>
      </c>
      <c r="F1424" s="1">
        <f t="shared" si="222"/>
        <v>40750</v>
      </c>
      <c r="G1424" s="1">
        <f t="shared" si="223"/>
        <v>40749</v>
      </c>
      <c r="H1424" s="1">
        <f t="shared" si="224"/>
        <v>40748</v>
      </c>
      <c r="I1424" s="2">
        <f t="shared" si="225"/>
        <v>101.925</v>
      </c>
      <c r="K1424" s="2">
        <f t="shared" si="226"/>
        <v>0</v>
      </c>
      <c r="L1424" s="2">
        <f t="shared" si="227"/>
        <v>0</v>
      </c>
      <c r="M1424" s="2">
        <f t="shared" si="228"/>
        <v>1</v>
      </c>
      <c r="N1424">
        <f t="shared" si="229"/>
        <v>2.6384200186691675</v>
      </c>
    </row>
    <row r="1425" spans="1:14" x14ac:dyDescent="0.3">
      <c r="A1425" s="1">
        <v>40759</v>
      </c>
      <c r="B1425">
        <v>105.55</v>
      </c>
      <c r="D1425">
        <f t="shared" si="220"/>
        <v>4</v>
      </c>
      <c r="E1425" s="1">
        <f t="shared" si="221"/>
        <v>40752</v>
      </c>
      <c r="F1425" s="1">
        <f t="shared" si="222"/>
        <v>40751</v>
      </c>
      <c r="G1425" s="1">
        <f t="shared" si="223"/>
        <v>40750</v>
      </c>
      <c r="H1425" s="1">
        <f t="shared" si="224"/>
        <v>40749</v>
      </c>
      <c r="I1425" s="2">
        <f t="shared" si="225"/>
        <v>102.47499999999999</v>
      </c>
      <c r="K1425" s="2">
        <f t="shared" si="226"/>
        <v>0</v>
      </c>
      <c r="L1425" s="2">
        <f t="shared" si="227"/>
        <v>0</v>
      </c>
      <c r="M1425" s="2">
        <f t="shared" si="228"/>
        <v>1</v>
      </c>
      <c r="N1425">
        <f t="shared" si="229"/>
        <v>2.9565907903928381</v>
      </c>
    </row>
    <row r="1426" spans="1:14" x14ac:dyDescent="0.3">
      <c r="A1426" s="1">
        <v>40760</v>
      </c>
      <c r="B1426">
        <v>104.925</v>
      </c>
      <c r="D1426">
        <f t="shared" si="220"/>
        <v>5</v>
      </c>
      <c r="E1426" s="1">
        <f t="shared" si="221"/>
        <v>40753</v>
      </c>
      <c r="F1426" s="1">
        <f t="shared" si="222"/>
        <v>40752</v>
      </c>
      <c r="G1426" s="1">
        <f t="shared" si="223"/>
        <v>40751</v>
      </c>
      <c r="H1426" s="1">
        <f t="shared" si="224"/>
        <v>40750</v>
      </c>
      <c r="I1426" s="2">
        <f t="shared" si="225"/>
        <v>102.77500000000001</v>
      </c>
      <c r="K1426" s="2">
        <f t="shared" si="226"/>
        <v>0</v>
      </c>
      <c r="L1426" s="2">
        <f t="shared" si="227"/>
        <v>0</v>
      </c>
      <c r="M1426" s="2">
        <f t="shared" si="228"/>
        <v>1</v>
      </c>
      <c r="N1426">
        <f t="shared" si="229"/>
        <v>2.0703676435712288</v>
      </c>
    </row>
    <row r="1427" spans="1:14" x14ac:dyDescent="0.3">
      <c r="A1427" s="1">
        <v>40763</v>
      </c>
      <c r="B1427">
        <v>104.925</v>
      </c>
      <c r="D1427">
        <f t="shared" si="220"/>
        <v>1</v>
      </c>
      <c r="E1427" s="1">
        <f t="shared" si="221"/>
        <v>40756</v>
      </c>
      <c r="F1427" s="1">
        <f t="shared" si="222"/>
        <v>40755</v>
      </c>
      <c r="G1427" s="1">
        <f t="shared" si="223"/>
        <v>40754</v>
      </c>
      <c r="H1427" s="1">
        <f t="shared" si="224"/>
        <v>40753</v>
      </c>
      <c r="I1427" s="2">
        <f t="shared" si="225"/>
        <v>103.1</v>
      </c>
      <c r="K1427" s="2">
        <f t="shared" si="226"/>
        <v>0</v>
      </c>
      <c r="L1427" s="2">
        <f t="shared" si="227"/>
        <v>0</v>
      </c>
      <c r="M1427" s="2">
        <f t="shared" si="228"/>
        <v>1</v>
      </c>
      <c r="N1427">
        <f t="shared" si="229"/>
        <v>1.7546418196740325</v>
      </c>
    </row>
    <row r="1428" spans="1:14" x14ac:dyDescent="0.3">
      <c r="A1428" s="1">
        <v>40764</v>
      </c>
      <c r="B1428">
        <v>105.4</v>
      </c>
      <c r="C1428">
        <v>89.125</v>
      </c>
      <c r="D1428">
        <f t="shared" si="220"/>
        <v>2</v>
      </c>
      <c r="E1428" s="1">
        <f t="shared" si="221"/>
        <v>40757</v>
      </c>
      <c r="F1428" s="1">
        <f t="shared" si="222"/>
        <v>40756</v>
      </c>
      <c r="G1428" s="1">
        <f t="shared" si="223"/>
        <v>40755</v>
      </c>
      <c r="H1428" s="1">
        <f t="shared" si="224"/>
        <v>40754</v>
      </c>
      <c r="I1428" s="2">
        <f t="shared" si="225"/>
        <v>103.8</v>
      </c>
      <c r="K1428" s="2">
        <f t="shared" si="226"/>
        <v>0</v>
      </c>
      <c r="L1428" s="2">
        <f t="shared" si="227"/>
        <v>0</v>
      </c>
      <c r="M1428" s="2">
        <f t="shared" si="228"/>
        <v>1</v>
      </c>
      <c r="N1428">
        <f t="shared" si="229"/>
        <v>1.5296665375473826</v>
      </c>
    </row>
    <row r="1429" spans="1:14" x14ac:dyDescent="0.3">
      <c r="A1429" s="1">
        <v>40765</v>
      </c>
      <c r="B1429">
        <v>86.85</v>
      </c>
      <c r="D1429">
        <f t="shared" si="220"/>
        <v>3</v>
      </c>
      <c r="E1429" s="1">
        <f t="shared" si="221"/>
        <v>40758</v>
      </c>
      <c r="F1429" s="1">
        <f t="shared" si="222"/>
        <v>40757</v>
      </c>
      <c r="G1429" s="1">
        <f t="shared" si="223"/>
        <v>40756</v>
      </c>
      <c r="H1429" s="1">
        <f t="shared" si="224"/>
        <v>40755</v>
      </c>
      <c r="I1429" s="2">
        <f t="shared" si="225"/>
        <v>104.65</v>
      </c>
      <c r="J1429">
        <v>89.125</v>
      </c>
      <c r="K1429" s="2">
        <f t="shared" si="226"/>
        <v>89.125</v>
      </c>
      <c r="L1429" s="2">
        <f t="shared" si="227"/>
        <v>105.4</v>
      </c>
      <c r="M1429" s="2">
        <f t="shared" si="228"/>
        <v>1.182608695652174</v>
      </c>
      <c r="N1429">
        <f t="shared" si="229"/>
        <v>-1.8716198832092987</v>
      </c>
    </row>
    <row r="1430" spans="1:14" x14ac:dyDescent="0.3">
      <c r="A1430" s="1">
        <v>40766</v>
      </c>
      <c r="B1430">
        <v>88.1</v>
      </c>
      <c r="D1430">
        <f t="shared" si="220"/>
        <v>4</v>
      </c>
      <c r="E1430" s="1">
        <f t="shared" si="221"/>
        <v>40759</v>
      </c>
      <c r="F1430" s="1">
        <f t="shared" si="222"/>
        <v>40758</v>
      </c>
      <c r="G1430" s="1">
        <f t="shared" si="223"/>
        <v>40757</v>
      </c>
      <c r="H1430" s="1">
        <f t="shared" si="224"/>
        <v>40756</v>
      </c>
      <c r="I1430" s="2">
        <f t="shared" si="225"/>
        <v>105.55</v>
      </c>
      <c r="K1430" s="2">
        <f t="shared" si="226"/>
        <v>89.125</v>
      </c>
      <c r="L1430" s="2">
        <f t="shared" si="227"/>
        <v>105.4</v>
      </c>
      <c r="M1430" s="2">
        <f t="shared" si="228"/>
        <v>1.182608695652174</v>
      </c>
      <c r="N1430">
        <f t="shared" si="229"/>
        <v>-1.2989483979393788</v>
      </c>
    </row>
    <row r="1431" spans="1:14" x14ac:dyDescent="0.3">
      <c r="A1431" s="1">
        <v>40767</v>
      </c>
      <c r="B1431">
        <v>89.474999999999994</v>
      </c>
      <c r="D1431">
        <f t="shared" si="220"/>
        <v>5</v>
      </c>
      <c r="E1431" s="1">
        <f t="shared" si="221"/>
        <v>40760</v>
      </c>
      <c r="F1431" s="1">
        <f t="shared" si="222"/>
        <v>40759</v>
      </c>
      <c r="G1431" s="1">
        <f t="shared" si="223"/>
        <v>40758</v>
      </c>
      <c r="H1431" s="1">
        <f t="shared" si="224"/>
        <v>40757</v>
      </c>
      <c r="I1431" s="2">
        <f t="shared" si="225"/>
        <v>104.925</v>
      </c>
      <c r="K1431" s="2">
        <f t="shared" si="226"/>
        <v>89.125</v>
      </c>
      <c r="L1431" s="2">
        <f t="shared" si="227"/>
        <v>105.4</v>
      </c>
      <c r="M1431" s="2">
        <f t="shared" si="228"/>
        <v>1.182608695652174</v>
      </c>
      <c r="N1431">
        <f t="shared" si="229"/>
        <v>0.84362048052368777</v>
      </c>
    </row>
    <row r="1432" spans="1:14" x14ac:dyDescent="0.3">
      <c r="A1432" s="1">
        <v>40770</v>
      </c>
      <c r="B1432">
        <v>89.974999999999994</v>
      </c>
      <c r="D1432">
        <f t="shared" si="220"/>
        <v>1</v>
      </c>
      <c r="E1432" s="1">
        <f t="shared" si="221"/>
        <v>40763</v>
      </c>
      <c r="F1432" s="1">
        <f t="shared" si="222"/>
        <v>40762</v>
      </c>
      <c r="G1432" s="1">
        <f t="shared" si="223"/>
        <v>40761</v>
      </c>
      <c r="H1432" s="1">
        <f t="shared" si="224"/>
        <v>40760</v>
      </c>
      <c r="I1432" s="2">
        <f t="shared" si="225"/>
        <v>104.925</v>
      </c>
      <c r="K1432" s="2">
        <f t="shared" si="226"/>
        <v>89.125</v>
      </c>
      <c r="L1432" s="2">
        <f t="shared" si="227"/>
        <v>105.4</v>
      </c>
      <c r="M1432" s="2">
        <f t="shared" si="228"/>
        <v>1.182608695652174</v>
      </c>
      <c r="N1432">
        <f t="shared" si="229"/>
        <v>1.4008802118241823</v>
      </c>
    </row>
    <row r="1433" spans="1:14" x14ac:dyDescent="0.3">
      <c r="A1433" s="1">
        <v>40771</v>
      </c>
      <c r="B1433">
        <v>89.4</v>
      </c>
      <c r="D1433">
        <f t="shared" si="220"/>
        <v>2</v>
      </c>
      <c r="E1433" s="1">
        <f t="shared" si="221"/>
        <v>40764</v>
      </c>
      <c r="F1433" s="1">
        <f t="shared" si="222"/>
        <v>40763</v>
      </c>
      <c r="G1433" s="1">
        <f t="shared" si="223"/>
        <v>40762</v>
      </c>
      <c r="H1433" s="1">
        <f t="shared" si="224"/>
        <v>40761</v>
      </c>
      <c r="I1433" s="2">
        <f t="shared" si="225"/>
        <v>105.4</v>
      </c>
      <c r="K1433" s="2">
        <f t="shared" si="226"/>
        <v>89.125</v>
      </c>
      <c r="L1433" s="2">
        <f t="shared" si="227"/>
        <v>105.4</v>
      </c>
      <c r="M1433" s="2">
        <f t="shared" si="228"/>
        <v>1.182608695652174</v>
      </c>
      <c r="N1433">
        <f t="shared" si="229"/>
        <v>0.30808034450085103</v>
      </c>
    </row>
    <row r="1434" spans="1:14" x14ac:dyDescent="0.3">
      <c r="A1434" s="1">
        <v>40772</v>
      </c>
      <c r="B1434">
        <v>87.4</v>
      </c>
      <c r="D1434">
        <f t="shared" si="220"/>
        <v>3</v>
      </c>
      <c r="E1434" s="1">
        <f t="shared" si="221"/>
        <v>40765</v>
      </c>
      <c r="F1434" s="1">
        <f t="shared" si="222"/>
        <v>40764</v>
      </c>
      <c r="G1434" s="1">
        <f t="shared" si="223"/>
        <v>40763</v>
      </c>
      <c r="H1434" s="1">
        <f t="shared" si="224"/>
        <v>40762</v>
      </c>
      <c r="I1434" s="2">
        <f t="shared" si="225"/>
        <v>86.85</v>
      </c>
      <c r="K1434" s="2">
        <f t="shared" si="226"/>
        <v>0</v>
      </c>
      <c r="L1434" s="2">
        <f t="shared" si="227"/>
        <v>0</v>
      </c>
      <c r="M1434" s="2">
        <f t="shared" si="228"/>
        <v>1</v>
      </c>
      <c r="N1434">
        <f t="shared" si="229"/>
        <v>0.63127899743759064</v>
      </c>
    </row>
    <row r="1435" spans="1:14" x14ac:dyDescent="0.3">
      <c r="A1435" s="1">
        <v>40773</v>
      </c>
      <c r="B1435">
        <v>86.825000000000003</v>
      </c>
      <c r="D1435">
        <f t="shared" si="220"/>
        <v>4</v>
      </c>
      <c r="E1435" s="1">
        <f t="shared" si="221"/>
        <v>40766</v>
      </c>
      <c r="F1435" s="1">
        <f t="shared" si="222"/>
        <v>40765</v>
      </c>
      <c r="G1435" s="1">
        <f t="shared" si="223"/>
        <v>40764</v>
      </c>
      <c r="H1435" s="1">
        <f t="shared" si="224"/>
        <v>40763</v>
      </c>
      <c r="I1435" s="2">
        <f t="shared" si="225"/>
        <v>88.1</v>
      </c>
      <c r="K1435" s="2">
        <f t="shared" si="226"/>
        <v>0</v>
      </c>
      <c r="L1435" s="2">
        <f t="shared" si="227"/>
        <v>0</v>
      </c>
      <c r="M1435" s="2">
        <f t="shared" si="228"/>
        <v>1</v>
      </c>
      <c r="N1435">
        <f t="shared" si="229"/>
        <v>-1.4577934311996015</v>
      </c>
    </row>
    <row r="1436" spans="1:14" x14ac:dyDescent="0.3">
      <c r="A1436" s="1">
        <v>40774</v>
      </c>
      <c r="B1436">
        <v>88.375</v>
      </c>
      <c r="D1436">
        <f t="shared" si="220"/>
        <v>5</v>
      </c>
      <c r="E1436" s="1">
        <f t="shared" si="221"/>
        <v>40767</v>
      </c>
      <c r="F1436" s="1">
        <f t="shared" si="222"/>
        <v>40766</v>
      </c>
      <c r="G1436" s="1">
        <f t="shared" si="223"/>
        <v>40765</v>
      </c>
      <c r="H1436" s="1">
        <f t="shared" si="224"/>
        <v>40764</v>
      </c>
      <c r="I1436" s="2">
        <f t="shared" si="225"/>
        <v>89.474999999999994</v>
      </c>
      <c r="K1436" s="2">
        <f t="shared" si="226"/>
        <v>0</v>
      </c>
      <c r="L1436" s="2">
        <f t="shared" si="227"/>
        <v>0</v>
      </c>
      <c r="M1436" s="2">
        <f t="shared" si="228"/>
        <v>1</v>
      </c>
      <c r="N1436">
        <f t="shared" si="229"/>
        <v>-1.2370132435352579</v>
      </c>
    </row>
    <row r="1437" spans="1:14" x14ac:dyDescent="0.3">
      <c r="A1437" s="1">
        <v>40777</v>
      </c>
      <c r="B1437">
        <v>89</v>
      </c>
      <c r="D1437">
        <f t="shared" si="220"/>
        <v>1</v>
      </c>
      <c r="E1437" s="1">
        <f t="shared" si="221"/>
        <v>40770</v>
      </c>
      <c r="F1437" s="1">
        <f t="shared" si="222"/>
        <v>40769</v>
      </c>
      <c r="G1437" s="1">
        <f t="shared" si="223"/>
        <v>40768</v>
      </c>
      <c r="H1437" s="1">
        <f t="shared" si="224"/>
        <v>40767</v>
      </c>
      <c r="I1437" s="2">
        <f t="shared" si="225"/>
        <v>89.974999999999994</v>
      </c>
      <c r="K1437" s="2">
        <f t="shared" si="226"/>
        <v>0</v>
      </c>
      <c r="L1437" s="2">
        <f t="shared" si="227"/>
        <v>0</v>
      </c>
      <c r="M1437" s="2">
        <f t="shared" si="228"/>
        <v>1</v>
      </c>
      <c r="N1437">
        <f t="shared" si="229"/>
        <v>-1.0895484232954544</v>
      </c>
    </row>
    <row r="1438" spans="1:14" x14ac:dyDescent="0.3">
      <c r="A1438" s="1">
        <v>40778</v>
      </c>
      <c r="B1438">
        <v>88.224999999999994</v>
      </c>
      <c r="D1438">
        <f t="shared" si="220"/>
        <v>2</v>
      </c>
      <c r="E1438" s="1">
        <f t="shared" si="221"/>
        <v>40771</v>
      </c>
      <c r="F1438" s="1">
        <f t="shared" si="222"/>
        <v>40770</v>
      </c>
      <c r="G1438" s="1">
        <f t="shared" si="223"/>
        <v>40769</v>
      </c>
      <c r="H1438" s="1">
        <f t="shared" si="224"/>
        <v>40768</v>
      </c>
      <c r="I1438" s="2">
        <f t="shared" si="225"/>
        <v>89.4</v>
      </c>
      <c r="K1438" s="2">
        <f t="shared" si="226"/>
        <v>0</v>
      </c>
      <c r="L1438" s="2">
        <f t="shared" si="227"/>
        <v>0</v>
      </c>
      <c r="M1438" s="2">
        <f t="shared" si="228"/>
        <v>1</v>
      </c>
      <c r="N1438">
        <f t="shared" si="229"/>
        <v>-1.3230312618134783</v>
      </c>
    </row>
    <row r="1439" spans="1:14" x14ac:dyDescent="0.3">
      <c r="A1439" s="1">
        <v>40779</v>
      </c>
      <c r="B1439">
        <v>87.05</v>
      </c>
      <c r="D1439">
        <f t="shared" si="220"/>
        <v>3</v>
      </c>
      <c r="E1439" s="1">
        <f t="shared" si="221"/>
        <v>40772</v>
      </c>
      <c r="F1439" s="1">
        <f t="shared" si="222"/>
        <v>40771</v>
      </c>
      <c r="G1439" s="1">
        <f t="shared" si="223"/>
        <v>40770</v>
      </c>
      <c r="H1439" s="1">
        <f t="shared" si="224"/>
        <v>40769</v>
      </c>
      <c r="I1439" s="2">
        <f t="shared" si="225"/>
        <v>87.4</v>
      </c>
      <c r="K1439" s="2">
        <f t="shared" si="226"/>
        <v>0</v>
      </c>
      <c r="L1439" s="2">
        <f t="shared" si="227"/>
        <v>0</v>
      </c>
      <c r="M1439" s="2">
        <f t="shared" si="228"/>
        <v>1</v>
      </c>
      <c r="N1439">
        <f t="shared" si="229"/>
        <v>-0.40126164472917986</v>
      </c>
    </row>
    <row r="1440" spans="1:14" x14ac:dyDescent="0.3">
      <c r="A1440" s="1">
        <v>40780</v>
      </c>
      <c r="B1440">
        <v>87.224999999999994</v>
      </c>
      <c r="D1440">
        <f t="shared" si="220"/>
        <v>4</v>
      </c>
      <c r="E1440" s="1">
        <f t="shared" si="221"/>
        <v>40773</v>
      </c>
      <c r="F1440" s="1">
        <f t="shared" si="222"/>
        <v>40772</v>
      </c>
      <c r="G1440" s="1">
        <f t="shared" si="223"/>
        <v>40771</v>
      </c>
      <c r="H1440" s="1">
        <f t="shared" si="224"/>
        <v>40770</v>
      </c>
      <c r="I1440" s="2">
        <f t="shared" si="225"/>
        <v>86.825000000000003</v>
      </c>
      <c r="K1440" s="2">
        <f t="shared" si="226"/>
        <v>0</v>
      </c>
      <c r="L1440" s="2">
        <f t="shared" si="227"/>
        <v>0</v>
      </c>
      <c r="M1440" s="2">
        <f t="shared" si="228"/>
        <v>1</v>
      </c>
      <c r="N1440">
        <f t="shared" si="229"/>
        <v>0.45963884427000334</v>
      </c>
    </row>
    <row r="1441" spans="1:14" x14ac:dyDescent="0.3">
      <c r="A1441" s="1">
        <v>40781</v>
      </c>
      <c r="B1441">
        <v>87.1</v>
      </c>
      <c r="D1441">
        <f t="shared" si="220"/>
        <v>5</v>
      </c>
      <c r="E1441" s="1">
        <f t="shared" si="221"/>
        <v>40774</v>
      </c>
      <c r="F1441" s="1">
        <f t="shared" si="222"/>
        <v>40773</v>
      </c>
      <c r="G1441" s="1">
        <f t="shared" si="223"/>
        <v>40772</v>
      </c>
      <c r="H1441" s="1">
        <f t="shared" si="224"/>
        <v>40771</v>
      </c>
      <c r="I1441" s="2">
        <f t="shared" si="225"/>
        <v>88.375</v>
      </c>
      <c r="K1441" s="2">
        <f t="shared" si="226"/>
        <v>0</v>
      </c>
      <c r="L1441" s="2">
        <f t="shared" si="227"/>
        <v>0</v>
      </c>
      <c r="M1441" s="2">
        <f t="shared" si="228"/>
        <v>1</v>
      </c>
      <c r="N1441">
        <f t="shared" si="229"/>
        <v>-1.4532240358279793</v>
      </c>
    </row>
    <row r="1442" spans="1:14" x14ac:dyDescent="0.3">
      <c r="A1442" s="1">
        <v>40784</v>
      </c>
      <c r="B1442">
        <v>86.4</v>
      </c>
      <c r="D1442">
        <f t="shared" si="220"/>
        <v>1</v>
      </c>
      <c r="E1442" s="1">
        <f t="shared" si="221"/>
        <v>40777</v>
      </c>
      <c r="F1442" s="1">
        <f t="shared" si="222"/>
        <v>40776</v>
      </c>
      <c r="G1442" s="1">
        <f t="shared" si="223"/>
        <v>40775</v>
      </c>
      <c r="H1442" s="1">
        <f t="shared" si="224"/>
        <v>40774</v>
      </c>
      <c r="I1442" s="2">
        <f t="shared" si="225"/>
        <v>89</v>
      </c>
      <c r="K1442" s="2">
        <f t="shared" si="226"/>
        <v>0</v>
      </c>
      <c r="L1442" s="2">
        <f t="shared" si="227"/>
        <v>0</v>
      </c>
      <c r="M1442" s="2">
        <f t="shared" si="228"/>
        <v>1</v>
      </c>
      <c r="N1442">
        <f t="shared" si="229"/>
        <v>-2.9648693922129792</v>
      </c>
    </row>
    <row r="1443" spans="1:14" x14ac:dyDescent="0.3">
      <c r="A1443" s="1">
        <v>40785</v>
      </c>
      <c r="B1443">
        <v>85.7</v>
      </c>
      <c r="D1443">
        <f t="shared" si="220"/>
        <v>2</v>
      </c>
      <c r="E1443" s="1">
        <f t="shared" si="221"/>
        <v>40778</v>
      </c>
      <c r="F1443" s="1">
        <f t="shared" si="222"/>
        <v>40777</v>
      </c>
      <c r="G1443" s="1">
        <f t="shared" si="223"/>
        <v>40776</v>
      </c>
      <c r="H1443" s="1">
        <f t="shared" si="224"/>
        <v>40775</v>
      </c>
      <c r="I1443" s="2">
        <f t="shared" si="225"/>
        <v>88.224999999999994</v>
      </c>
      <c r="K1443" s="2">
        <f t="shared" si="226"/>
        <v>0</v>
      </c>
      <c r="L1443" s="2">
        <f t="shared" si="227"/>
        <v>0</v>
      </c>
      <c r="M1443" s="2">
        <f t="shared" si="228"/>
        <v>1</v>
      </c>
      <c r="N1443">
        <f t="shared" si="229"/>
        <v>-2.903754395759961</v>
      </c>
    </row>
    <row r="1444" spans="1:14" x14ac:dyDescent="0.3">
      <c r="A1444" s="1">
        <v>40786</v>
      </c>
      <c r="B1444">
        <v>85.5</v>
      </c>
      <c r="D1444">
        <f t="shared" si="220"/>
        <v>3</v>
      </c>
      <c r="E1444" s="1">
        <f t="shared" si="221"/>
        <v>40779</v>
      </c>
      <c r="F1444" s="1">
        <f t="shared" si="222"/>
        <v>40778</v>
      </c>
      <c r="G1444" s="1">
        <f t="shared" si="223"/>
        <v>40777</v>
      </c>
      <c r="H1444" s="1">
        <f t="shared" si="224"/>
        <v>40776</v>
      </c>
      <c r="I1444" s="2">
        <f t="shared" si="225"/>
        <v>87.05</v>
      </c>
      <c r="K1444" s="2">
        <f t="shared" si="226"/>
        <v>0</v>
      </c>
      <c r="L1444" s="2">
        <f t="shared" si="227"/>
        <v>0</v>
      </c>
      <c r="M1444" s="2">
        <f t="shared" si="228"/>
        <v>1</v>
      </c>
      <c r="N1444">
        <f t="shared" si="229"/>
        <v>-1.7966290271483492</v>
      </c>
    </row>
    <row r="1445" spans="1:14" x14ac:dyDescent="0.3">
      <c r="A1445" s="1">
        <v>40787</v>
      </c>
      <c r="B1445">
        <v>85.174999999999997</v>
      </c>
      <c r="D1445">
        <f t="shared" si="220"/>
        <v>4</v>
      </c>
      <c r="E1445" s="1">
        <f t="shared" si="221"/>
        <v>40780</v>
      </c>
      <c r="F1445" s="1">
        <f t="shared" si="222"/>
        <v>40779</v>
      </c>
      <c r="G1445" s="1">
        <f t="shared" si="223"/>
        <v>40778</v>
      </c>
      <c r="H1445" s="1">
        <f t="shared" si="224"/>
        <v>40777</v>
      </c>
      <c r="I1445" s="2">
        <f t="shared" si="225"/>
        <v>87.224999999999994</v>
      </c>
      <c r="K1445" s="2">
        <f t="shared" si="226"/>
        <v>0</v>
      </c>
      <c r="L1445" s="2">
        <f t="shared" si="227"/>
        <v>0</v>
      </c>
      <c r="M1445" s="2">
        <f t="shared" si="228"/>
        <v>1</v>
      </c>
      <c r="N1445">
        <f t="shared" si="229"/>
        <v>-2.3783023525807465</v>
      </c>
    </row>
    <row r="1446" spans="1:14" x14ac:dyDescent="0.3">
      <c r="A1446" s="1">
        <v>40788</v>
      </c>
      <c r="B1446">
        <v>85.8</v>
      </c>
      <c r="D1446">
        <f t="shared" si="220"/>
        <v>5</v>
      </c>
      <c r="E1446" s="1">
        <f t="shared" si="221"/>
        <v>40781</v>
      </c>
      <c r="F1446" s="1">
        <f t="shared" si="222"/>
        <v>40780</v>
      </c>
      <c r="G1446" s="1">
        <f t="shared" si="223"/>
        <v>40779</v>
      </c>
      <c r="H1446" s="1">
        <f t="shared" si="224"/>
        <v>40778</v>
      </c>
      <c r="I1446" s="2">
        <f t="shared" si="225"/>
        <v>87.1</v>
      </c>
      <c r="K1446" s="2">
        <f t="shared" si="226"/>
        <v>0</v>
      </c>
      <c r="L1446" s="2">
        <f t="shared" si="227"/>
        <v>0</v>
      </c>
      <c r="M1446" s="2">
        <f t="shared" si="228"/>
        <v>1</v>
      </c>
      <c r="N1446">
        <f t="shared" si="229"/>
        <v>-1.5037877364540446</v>
      </c>
    </row>
    <row r="1447" spans="1:14" x14ac:dyDescent="0.3">
      <c r="A1447" s="1">
        <v>40792</v>
      </c>
      <c r="B1447">
        <v>83.35</v>
      </c>
      <c r="D1447">
        <f t="shared" si="220"/>
        <v>2</v>
      </c>
      <c r="E1447" s="1">
        <f t="shared" si="221"/>
        <v>40785</v>
      </c>
      <c r="F1447" s="1">
        <f t="shared" si="222"/>
        <v>40784</v>
      </c>
      <c r="G1447" s="1">
        <f t="shared" si="223"/>
        <v>40783</v>
      </c>
      <c r="H1447" s="1">
        <f t="shared" si="224"/>
        <v>40782</v>
      </c>
      <c r="I1447" s="2">
        <f t="shared" si="225"/>
        <v>85.7</v>
      </c>
      <c r="K1447" s="2">
        <f t="shared" si="226"/>
        <v>0</v>
      </c>
      <c r="L1447" s="2">
        <f t="shared" si="227"/>
        <v>0</v>
      </c>
      <c r="M1447" s="2">
        <f t="shared" si="228"/>
        <v>1</v>
      </c>
      <c r="N1447">
        <f t="shared" si="229"/>
        <v>-2.7804216406931248</v>
      </c>
    </row>
    <row r="1448" spans="1:14" x14ac:dyDescent="0.3">
      <c r="A1448" s="1">
        <v>40793</v>
      </c>
      <c r="B1448">
        <v>84.85</v>
      </c>
      <c r="D1448">
        <f t="shared" si="220"/>
        <v>3</v>
      </c>
      <c r="E1448" s="1">
        <f t="shared" si="221"/>
        <v>40786</v>
      </c>
      <c r="F1448" s="1">
        <f t="shared" si="222"/>
        <v>40785</v>
      </c>
      <c r="G1448" s="1">
        <f t="shared" si="223"/>
        <v>40784</v>
      </c>
      <c r="H1448" s="1">
        <f t="shared" si="224"/>
        <v>40783</v>
      </c>
      <c r="I1448" s="2">
        <f t="shared" si="225"/>
        <v>85.5</v>
      </c>
      <c r="K1448" s="2">
        <f t="shared" si="226"/>
        <v>0</v>
      </c>
      <c r="L1448" s="2">
        <f t="shared" si="227"/>
        <v>0</v>
      </c>
      <c r="M1448" s="2">
        <f t="shared" si="228"/>
        <v>1</v>
      </c>
      <c r="N1448">
        <f t="shared" si="229"/>
        <v>-0.76313842624792727</v>
      </c>
    </row>
    <row r="1449" spans="1:14" x14ac:dyDescent="0.3">
      <c r="A1449" s="1">
        <v>40794</v>
      </c>
      <c r="B1449">
        <v>86.8</v>
      </c>
      <c r="D1449">
        <f t="shared" si="220"/>
        <v>4</v>
      </c>
      <c r="E1449" s="1">
        <f t="shared" si="221"/>
        <v>40787</v>
      </c>
      <c r="F1449" s="1">
        <f t="shared" si="222"/>
        <v>40786</v>
      </c>
      <c r="G1449" s="1">
        <f t="shared" si="223"/>
        <v>40785</v>
      </c>
      <c r="H1449" s="1">
        <f t="shared" si="224"/>
        <v>40784</v>
      </c>
      <c r="I1449" s="2">
        <f t="shared" si="225"/>
        <v>85.174999999999997</v>
      </c>
      <c r="K1449" s="2">
        <f t="shared" si="226"/>
        <v>0</v>
      </c>
      <c r="L1449" s="2">
        <f t="shared" si="227"/>
        <v>0</v>
      </c>
      <c r="M1449" s="2">
        <f t="shared" si="228"/>
        <v>1</v>
      </c>
      <c r="N1449">
        <f t="shared" si="229"/>
        <v>1.8898658119274152</v>
      </c>
    </row>
    <row r="1450" spans="1:14" x14ac:dyDescent="0.3">
      <c r="A1450" s="1">
        <v>40795</v>
      </c>
      <c r="B1450">
        <v>87.25</v>
      </c>
      <c r="D1450">
        <f t="shared" si="220"/>
        <v>5</v>
      </c>
      <c r="E1450" s="1">
        <f t="shared" si="221"/>
        <v>40788</v>
      </c>
      <c r="F1450" s="1">
        <f t="shared" si="222"/>
        <v>40787</v>
      </c>
      <c r="G1450" s="1">
        <f t="shared" si="223"/>
        <v>40786</v>
      </c>
      <c r="H1450" s="1">
        <f t="shared" si="224"/>
        <v>40785</v>
      </c>
      <c r="I1450" s="2">
        <f t="shared" si="225"/>
        <v>85.8</v>
      </c>
      <c r="K1450" s="2">
        <f t="shared" si="226"/>
        <v>0</v>
      </c>
      <c r="L1450" s="2">
        <f t="shared" si="227"/>
        <v>0</v>
      </c>
      <c r="M1450" s="2">
        <f t="shared" si="228"/>
        <v>1</v>
      </c>
      <c r="N1450">
        <f t="shared" si="229"/>
        <v>1.6758554588620067</v>
      </c>
    </row>
    <row r="1451" spans="1:14" x14ac:dyDescent="0.3">
      <c r="A1451" s="1">
        <v>40798</v>
      </c>
      <c r="B1451">
        <v>86.674999999999997</v>
      </c>
      <c r="D1451">
        <f t="shared" si="220"/>
        <v>1</v>
      </c>
      <c r="E1451" s="1">
        <f t="shared" si="221"/>
        <v>40791</v>
      </c>
      <c r="F1451" s="1">
        <f t="shared" si="222"/>
        <v>40790</v>
      </c>
      <c r="G1451" s="1">
        <f t="shared" si="223"/>
        <v>40789</v>
      </c>
      <c r="H1451" s="1">
        <f t="shared" si="224"/>
        <v>40788</v>
      </c>
      <c r="I1451" s="2">
        <f t="shared" si="225"/>
        <v>85.8</v>
      </c>
      <c r="K1451" s="2">
        <f t="shared" si="226"/>
        <v>0</v>
      </c>
      <c r="L1451" s="2">
        <f t="shared" si="227"/>
        <v>0</v>
      </c>
      <c r="M1451" s="2">
        <f t="shared" si="228"/>
        <v>1</v>
      </c>
      <c r="N1451">
        <f t="shared" si="229"/>
        <v>1.0146485077170617</v>
      </c>
    </row>
    <row r="1452" spans="1:14" x14ac:dyDescent="0.3">
      <c r="A1452" s="1">
        <v>40799</v>
      </c>
      <c r="B1452">
        <v>87.15</v>
      </c>
      <c r="D1452">
        <f t="shared" si="220"/>
        <v>2</v>
      </c>
      <c r="E1452" s="1">
        <f t="shared" si="221"/>
        <v>40792</v>
      </c>
      <c r="F1452" s="1">
        <f t="shared" si="222"/>
        <v>40791</v>
      </c>
      <c r="G1452" s="1">
        <f t="shared" si="223"/>
        <v>40790</v>
      </c>
      <c r="H1452" s="1">
        <f t="shared" si="224"/>
        <v>40789</v>
      </c>
      <c r="I1452" s="2">
        <f t="shared" si="225"/>
        <v>83.35</v>
      </c>
      <c r="K1452" s="2">
        <f t="shared" si="226"/>
        <v>0</v>
      </c>
      <c r="L1452" s="2">
        <f t="shared" si="227"/>
        <v>0</v>
      </c>
      <c r="M1452" s="2">
        <f t="shared" si="228"/>
        <v>1</v>
      </c>
      <c r="N1452">
        <f t="shared" si="229"/>
        <v>4.4582162769227098</v>
      </c>
    </row>
    <row r="1453" spans="1:14" x14ac:dyDescent="0.3">
      <c r="A1453" s="1">
        <v>40800</v>
      </c>
      <c r="B1453">
        <v>88.45</v>
      </c>
      <c r="D1453">
        <f t="shared" si="220"/>
        <v>3</v>
      </c>
      <c r="E1453" s="1">
        <f t="shared" si="221"/>
        <v>40793</v>
      </c>
      <c r="F1453" s="1">
        <f t="shared" si="222"/>
        <v>40792</v>
      </c>
      <c r="G1453" s="1">
        <f t="shared" si="223"/>
        <v>40791</v>
      </c>
      <c r="H1453" s="1">
        <f t="shared" si="224"/>
        <v>40790</v>
      </c>
      <c r="I1453" s="2">
        <f t="shared" si="225"/>
        <v>84.85</v>
      </c>
      <c r="K1453" s="2">
        <f t="shared" si="226"/>
        <v>0</v>
      </c>
      <c r="L1453" s="2">
        <f t="shared" si="227"/>
        <v>0</v>
      </c>
      <c r="M1453" s="2">
        <f t="shared" si="228"/>
        <v>1</v>
      </c>
      <c r="N1453">
        <f t="shared" si="229"/>
        <v>4.1552428925558962</v>
      </c>
    </row>
    <row r="1454" spans="1:14" x14ac:dyDescent="0.3">
      <c r="A1454" s="1">
        <v>40801</v>
      </c>
      <c r="B1454">
        <v>89</v>
      </c>
      <c r="D1454">
        <f t="shared" si="220"/>
        <v>4</v>
      </c>
      <c r="E1454" s="1">
        <f t="shared" si="221"/>
        <v>40794</v>
      </c>
      <c r="F1454" s="1">
        <f t="shared" si="222"/>
        <v>40793</v>
      </c>
      <c r="G1454" s="1">
        <f t="shared" si="223"/>
        <v>40792</v>
      </c>
      <c r="H1454" s="1">
        <f t="shared" si="224"/>
        <v>40791</v>
      </c>
      <c r="I1454" s="2">
        <f t="shared" si="225"/>
        <v>86.8</v>
      </c>
      <c r="K1454" s="2">
        <f t="shared" si="226"/>
        <v>0</v>
      </c>
      <c r="L1454" s="2">
        <f t="shared" si="227"/>
        <v>0</v>
      </c>
      <c r="M1454" s="2">
        <f t="shared" si="228"/>
        <v>1</v>
      </c>
      <c r="N1454">
        <f t="shared" si="229"/>
        <v>2.5029748065835298</v>
      </c>
    </row>
    <row r="1455" spans="1:14" x14ac:dyDescent="0.3">
      <c r="A1455" s="1">
        <v>40802</v>
      </c>
      <c r="B1455">
        <v>87.35</v>
      </c>
      <c r="D1455">
        <f t="shared" si="220"/>
        <v>5</v>
      </c>
      <c r="E1455" s="1">
        <f t="shared" si="221"/>
        <v>40795</v>
      </c>
      <c r="F1455" s="1">
        <f t="shared" si="222"/>
        <v>40794</v>
      </c>
      <c r="G1455" s="1">
        <f t="shared" si="223"/>
        <v>40793</v>
      </c>
      <c r="H1455" s="1">
        <f t="shared" si="224"/>
        <v>40792</v>
      </c>
      <c r="I1455" s="2">
        <f t="shared" si="225"/>
        <v>87.25</v>
      </c>
      <c r="K1455" s="2">
        <f t="shared" si="226"/>
        <v>0</v>
      </c>
      <c r="L1455" s="2">
        <f t="shared" si="227"/>
        <v>0</v>
      </c>
      <c r="M1455" s="2">
        <f t="shared" si="228"/>
        <v>1</v>
      </c>
      <c r="N1455">
        <f t="shared" si="229"/>
        <v>0.11454754975289805</v>
      </c>
    </row>
    <row r="1456" spans="1:14" x14ac:dyDescent="0.3">
      <c r="A1456" s="1">
        <v>40805</v>
      </c>
      <c r="B1456">
        <v>87.65</v>
      </c>
      <c r="D1456">
        <f t="shared" si="220"/>
        <v>1</v>
      </c>
      <c r="E1456" s="1">
        <f t="shared" si="221"/>
        <v>40798</v>
      </c>
      <c r="F1456" s="1">
        <f t="shared" si="222"/>
        <v>40797</v>
      </c>
      <c r="G1456" s="1">
        <f t="shared" si="223"/>
        <v>40796</v>
      </c>
      <c r="H1456" s="1">
        <f t="shared" si="224"/>
        <v>40795</v>
      </c>
      <c r="I1456" s="2">
        <f t="shared" si="225"/>
        <v>86.674999999999997</v>
      </c>
      <c r="K1456" s="2">
        <f t="shared" si="226"/>
        <v>0</v>
      </c>
      <c r="L1456" s="2">
        <f t="shared" si="227"/>
        <v>0</v>
      </c>
      <c r="M1456" s="2">
        <f t="shared" si="228"/>
        <v>1</v>
      </c>
      <c r="N1456">
        <f t="shared" si="229"/>
        <v>1.1186119796156417</v>
      </c>
    </row>
    <row r="1457" spans="1:14" x14ac:dyDescent="0.3">
      <c r="A1457" s="1">
        <v>40806</v>
      </c>
      <c r="B1457">
        <v>89.025000000000006</v>
      </c>
      <c r="D1457">
        <f t="shared" si="220"/>
        <v>2</v>
      </c>
      <c r="E1457" s="1">
        <f t="shared" si="221"/>
        <v>40799</v>
      </c>
      <c r="F1457" s="1">
        <f t="shared" si="222"/>
        <v>40798</v>
      </c>
      <c r="G1457" s="1">
        <f t="shared" si="223"/>
        <v>40797</v>
      </c>
      <c r="H1457" s="1">
        <f t="shared" si="224"/>
        <v>40796</v>
      </c>
      <c r="I1457" s="2">
        <f t="shared" si="225"/>
        <v>87.15</v>
      </c>
      <c r="K1457" s="2">
        <f t="shared" si="226"/>
        <v>0</v>
      </c>
      <c r="L1457" s="2">
        <f t="shared" si="227"/>
        <v>0</v>
      </c>
      <c r="M1457" s="2">
        <f t="shared" si="228"/>
        <v>1</v>
      </c>
      <c r="N1457">
        <f t="shared" si="229"/>
        <v>2.128645719781145</v>
      </c>
    </row>
    <row r="1458" spans="1:14" x14ac:dyDescent="0.3">
      <c r="A1458" s="1">
        <v>40807</v>
      </c>
      <c r="B1458">
        <v>89.275000000000006</v>
      </c>
      <c r="D1458">
        <f t="shared" si="220"/>
        <v>3</v>
      </c>
      <c r="E1458" s="1">
        <f t="shared" si="221"/>
        <v>40800</v>
      </c>
      <c r="F1458" s="1">
        <f t="shared" si="222"/>
        <v>40799</v>
      </c>
      <c r="G1458" s="1">
        <f t="shared" si="223"/>
        <v>40798</v>
      </c>
      <c r="H1458" s="1">
        <f t="shared" si="224"/>
        <v>40797</v>
      </c>
      <c r="I1458" s="2">
        <f t="shared" si="225"/>
        <v>88.45</v>
      </c>
      <c r="K1458" s="2">
        <f t="shared" si="226"/>
        <v>0</v>
      </c>
      <c r="L1458" s="2">
        <f t="shared" si="227"/>
        <v>0</v>
      </c>
      <c r="M1458" s="2">
        <f t="shared" si="228"/>
        <v>1</v>
      </c>
      <c r="N1458">
        <f t="shared" si="229"/>
        <v>0.92840728747179257</v>
      </c>
    </row>
    <row r="1459" spans="1:14" x14ac:dyDescent="0.3">
      <c r="A1459" s="1">
        <v>40808</v>
      </c>
      <c r="B1459">
        <v>88.35</v>
      </c>
      <c r="D1459">
        <f t="shared" si="220"/>
        <v>4</v>
      </c>
      <c r="E1459" s="1">
        <f t="shared" si="221"/>
        <v>40801</v>
      </c>
      <c r="F1459" s="1">
        <f t="shared" si="222"/>
        <v>40800</v>
      </c>
      <c r="G1459" s="1">
        <f t="shared" si="223"/>
        <v>40799</v>
      </c>
      <c r="H1459" s="1">
        <f t="shared" si="224"/>
        <v>40798</v>
      </c>
      <c r="I1459" s="2">
        <f t="shared" si="225"/>
        <v>89</v>
      </c>
      <c r="K1459" s="2">
        <f t="shared" si="226"/>
        <v>0</v>
      </c>
      <c r="L1459" s="2">
        <f t="shared" si="227"/>
        <v>0</v>
      </c>
      <c r="M1459" s="2">
        <f t="shared" si="228"/>
        <v>1</v>
      </c>
      <c r="N1459">
        <f t="shared" si="229"/>
        <v>-0.73301709664344628</v>
      </c>
    </row>
    <row r="1460" spans="1:14" x14ac:dyDescent="0.3">
      <c r="A1460" s="1">
        <v>40809</v>
      </c>
      <c r="B1460">
        <v>88.8</v>
      </c>
      <c r="D1460">
        <f t="shared" si="220"/>
        <v>5</v>
      </c>
      <c r="E1460" s="1">
        <f t="shared" si="221"/>
        <v>40802</v>
      </c>
      <c r="F1460" s="1">
        <f t="shared" si="222"/>
        <v>40801</v>
      </c>
      <c r="G1460" s="1">
        <f t="shared" si="223"/>
        <v>40800</v>
      </c>
      <c r="H1460" s="1">
        <f t="shared" si="224"/>
        <v>40799</v>
      </c>
      <c r="I1460" s="2">
        <f t="shared" si="225"/>
        <v>87.35</v>
      </c>
      <c r="K1460" s="2">
        <f t="shared" si="226"/>
        <v>0</v>
      </c>
      <c r="L1460" s="2">
        <f t="shared" si="227"/>
        <v>0</v>
      </c>
      <c r="M1460" s="2">
        <f t="shared" si="228"/>
        <v>1</v>
      </c>
      <c r="N1460">
        <f t="shared" si="229"/>
        <v>1.6463613418058829</v>
      </c>
    </row>
    <row r="1461" spans="1:14" x14ac:dyDescent="0.3">
      <c r="A1461" s="1">
        <v>40812</v>
      </c>
      <c r="B1461">
        <v>88.5</v>
      </c>
      <c r="D1461">
        <f t="shared" si="220"/>
        <v>1</v>
      </c>
      <c r="E1461" s="1">
        <f t="shared" si="221"/>
        <v>40805</v>
      </c>
      <c r="F1461" s="1">
        <f t="shared" si="222"/>
        <v>40804</v>
      </c>
      <c r="G1461" s="1">
        <f t="shared" si="223"/>
        <v>40803</v>
      </c>
      <c r="H1461" s="1">
        <f t="shared" si="224"/>
        <v>40802</v>
      </c>
      <c r="I1461" s="2">
        <f t="shared" si="225"/>
        <v>87.65</v>
      </c>
      <c r="K1461" s="2">
        <f t="shared" si="226"/>
        <v>0</v>
      </c>
      <c r="L1461" s="2">
        <f t="shared" si="227"/>
        <v>0</v>
      </c>
      <c r="M1461" s="2">
        <f t="shared" si="228"/>
        <v>1</v>
      </c>
      <c r="N1461">
        <f t="shared" si="229"/>
        <v>0.96509406466403025</v>
      </c>
    </row>
    <row r="1462" spans="1:14" x14ac:dyDescent="0.3">
      <c r="A1462" s="1">
        <v>40813</v>
      </c>
      <c r="B1462">
        <v>88.625</v>
      </c>
      <c r="D1462">
        <f t="shared" si="220"/>
        <v>2</v>
      </c>
      <c r="E1462" s="1">
        <f t="shared" si="221"/>
        <v>40806</v>
      </c>
      <c r="F1462" s="1">
        <f t="shared" si="222"/>
        <v>40805</v>
      </c>
      <c r="G1462" s="1">
        <f t="shared" si="223"/>
        <v>40804</v>
      </c>
      <c r="H1462" s="1">
        <f t="shared" si="224"/>
        <v>40803</v>
      </c>
      <c r="I1462" s="2">
        <f t="shared" si="225"/>
        <v>89.025000000000006</v>
      </c>
      <c r="K1462" s="2">
        <f t="shared" si="226"/>
        <v>0</v>
      </c>
      <c r="L1462" s="2">
        <f t="shared" si="227"/>
        <v>0</v>
      </c>
      <c r="M1462" s="2">
        <f t="shared" si="228"/>
        <v>1</v>
      </c>
      <c r="N1462">
        <f t="shared" si="229"/>
        <v>-0.4503244311549931</v>
      </c>
    </row>
    <row r="1463" spans="1:14" x14ac:dyDescent="0.3">
      <c r="A1463" s="1">
        <v>40814</v>
      </c>
      <c r="B1463">
        <v>88.775000000000006</v>
      </c>
      <c r="D1463">
        <f t="shared" si="220"/>
        <v>3</v>
      </c>
      <c r="E1463" s="1">
        <f t="shared" si="221"/>
        <v>40807</v>
      </c>
      <c r="F1463" s="1">
        <f t="shared" si="222"/>
        <v>40806</v>
      </c>
      <c r="G1463" s="1">
        <f t="shared" si="223"/>
        <v>40805</v>
      </c>
      <c r="H1463" s="1">
        <f t="shared" si="224"/>
        <v>40804</v>
      </c>
      <c r="I1463" s="2">
        <f t="shared" si="225"/>
        <v>89.275000000000006</v>
      </c>
      <c r="K1463" s="2">
        <f t="shared" si="226"/>
        <v>0</v>
      </c>
      <c r="L1463" s="2">
        <f t="shared" si="227"/>
        <v>0</v>
      </c>
      <c r="M1463" s="2">
        <f t="shared" si="228"/>
        <v>1</v>
      </c>
      <c r="N1463">
        <f t="shared" si="229"/>
        <v>-0.56164146513604996</v>
      </c>
    </row>
    <row r="1464" spans="1:14" x14ac:dyDescent="0.3">
      <c r="A1464" s="1">
        <v>40815</v>
      </c>
      <c r="B1464">
        <v>90.375</v>
      </c>
      <c r="D1464">
        <f t="shared" si="220"/>
        <v>4</v>
      </c>
      <c r="E1464" s="1">
        <f t="shared" si="221"/>
        <v>40808</v>
      </c>
      <c r="F1464" s="1">
        <f t="shared" si="222"/>
        <v>40807</v>
      </c>
      <c r="G1464" s="1">
        <f t="shared" si="223"/>
        <v>40806</v>
      </c>
      <c r="H1464" s="1">
        <f t="shared" si="224"/>
        <v>40805</v>
      </c>
      <c r="I1464" s="2">
        <f t="shared" si="225"/>
        <v>88.35</v>
      </c>
      <c r="K1464" s="2">
        <f t="shared" si="226"/>
        <v>0</v>
      </c>
      <c r="L1464" s="2">
        <f t="shared" si="227"/>
        <v>0</v>
      </c>
      <c r="M1464" s="2">
        <f t="shared" si="228"/>
        <v>1</v>
      </c>
      <c r="N1464">
        <f t="shared" si="229"/>
        <v>2.2661481713223406</v>
      </c>
    </row>
    <row r="1465" spans="1:14" x14ac:dyDescent="0.3">
      <c r="A1465" s="1">
        <v>40816</v>
      </c>
      <c r="B1465">
        <v>93.375</v>
      </c>
      <c r="D1465">
        <f t="shared" si="220"/>
        <v>5</v>
      </c>
      <c r="E1465" s="1">
        <f t="shared" si="221"/>
        <v>40809</v>
      </c>
      <c r="F1465" s="1">
        <f t="shared" si="222"/>
        <v>40808</v>
      </c>
      <c r="G1465" s="1">
        <f t="shared" si="223"/>
        <v>40807</v>
      </c>
      <c r="H1465" s="1">
        <f t="shared" si="224"/>
        <v>40806</v>
      </c>
      <c r="I1465" s="2">
        <f t="shared" si="225"/>
        <v>88.8</v>
      </c>
      <c r="K1465" s="2">
        <f t="shared" si="226"/>
        <v>0</v>
      </c>
      <c r="L1465" s="2">
        <f t="shared" si="227"/>
        <v>0</v>
      </c>
      <c r="M1465" s="2">
        <f t="shared" si="228"/>
        <v>1</v>
      </c>
      <c r="N1465">
        <f t="shared" si="229"/>
        <v>5.0236993454857117</v>
      </c>
    </row>
    <row r="1466" spans="1:14" x14ac:dyDescent="0.3">
      <c r="A1466" s="1">
        <v>40819</v>
      </c>
      <c r="B1466">
        <v>93.125</v>
      </c>
      <c r="D1466">
        <f t="shared" si="220"/>
        <v>1</v>
      </c>
      <c r="E1466" s="1">
        <f t="shared" si="221"/>
        <v>40812</v>
      </c>
      <c r="F1466" s="1">
        <f t="shared" si="222"/>
        <v>40811</v>
      </c>
      <c r="G1466" s="1">
        <f t="shared" si="223"/>
        <v>40810</v>
      </c>
      <c r="H1466" s="1">
        <f t="shared" si="224"/>
        <v>40809</v>
      </c>
      <c r="I1466" s="2">
        <f t="shared" si="225"/>
        <v>88.5</v>
      </c>
      <c r="K1466" s="2">
        <f t="shared" si="226"/>
        <v>0</v>
      </c>
      <c r="L1466" s="2">
        <f t="shared" si="227"/>
        <v>0</v>
      </c>
      <c r="M1466" s="2">
        <f t="shared" si="228"/>
        <v>1</v>
      </c>
      <c r="N1466">
        <f t="shared" si="229"/>
        <v>5.0940124685839692</v>
      </c>
    </row>
    <row r="1467" spans="1:14" x14ac:dyDescent="0.3">
      <c r="A1467" s="1">
        <v>40820</v>
      </c>
      <c r="B1467">
        <v>93.4</v>
      </c>
      <c r="D1467">
        <f t="shared" si="220"/>
        <v>2</v>
      </c>
      <c r="E1467" s="1">
        <f t="shared" si="221"/>
        <v>40813</v>
      </c>
      <c r="F1467" s="1">
        <f t="shared" si="222"/>
        <v>40812</v>
      </c>
      <c r="G1467" s="1">
        <f t="shared" si="223"/>
        <v>40811</v>
      </c>
      <c r="H1467" s="1">
        <f t="shared" si="224"/>
        <v>40810</v>
      </c>
      <c r="I1467" s="2">
        <f t="shared" si="225"/>
        <v>88.625</v>
      </c>
      <c r="K1467" s="2">
        <f t="shared" si="226"/>
        <v>0</v>
      </c>
      <c r="L1467" s="2">
        <f t="shared" si="227"/>
        <v>0</v>
      </c>
      <c r="M1467" s="2">
        <f t="shared" si="228"/>
        <v>1</v>
      </c>
      <c r="N1467">
        <f t="shared" si="229"/>
        <v>5.2477360382505456</v>
      </c>
    </row>
    <row r="1468" spans="1:14" x14ac:dyDescent="0.3">
      <c r="A1468" s="1">
        <v>40821</v>
      </c>
      <c r="B1468">
        <v>93.674999999999997</v>
      </c>
      <c r="D1468">
        <f t="shared" si="220"/>
        <v>3</v>
      </c>
      <c r="E1468" s="1">
        <f t="shared" si="221"/>
        <v>40814</v>
      </c>
      <c r="F1468" s="1">
        <f t="shared" si="222"/>
        <v>40813</v>
      </c>
      <c r="G1468" s="1">
        <f t="shared" si="223"/>
        <v>40812</v>
      </c>
      <c r="H1468" s="1">
        <f t="shared" si="224"/>
        <v>40811</v>
      </c>
      <c r="I1468" s="2">
        <f t="shared" si="225"/>
        <v>88.775000000000006</v>
      </c>
      <c r="K1468" s="2">
        <f t="shared" si="226"/>
        <v>0</v>
      </c>
      <c r="L1468" s="2">
        <f t="shared" si="227"/>
        <v>0</v>
      </c>
      <c r="M1468" s="2">
        <f t="shared" si="228"/>
        <v>1</v>
      </c>
      <c r="N1468">
        <f t="shared" si="229"/>
        <v>5.3726265850599475</v>
      </c>
    </row>
    <row r="1469" spans="1:14" x14ac:dyDescent="0.3">
      <c r="A1469" s="1">
        <v>40822</v>
      </c>
      <c r="B1469">
        <v>94.75</v>
      </c>
      <c r="D1469">
        <f t="shared" si="220"/>
        <v>4</v>
      </c>
      <c r="E1469" s="1">
        <f t="shared" si="221"/>
        <v>40815</v>
      </c>
      <c r="F1469" s="1">
        <f t="shared" si="222"/>
        <v>40814</v>
      </c>
      <c r="G1469" s="1">
        <f t="shared" si="223"/>
        <v>40813</v>
      </c>
      <c r="H1469" s="1">
        <f t="shared" si="224"/>
        <v>40812</v>
      </c>
      <c r="I1469" s="2">
        <f t="shared" si="225"/>
        <v>90.375</v>
      </c>
      <c r="K1469" s="2">
        <f t="shared" si="226"/>
        <v>0</v>
      </c>
      <c r="L1469" s="2">
        <f t="shared" si="227"/>
        <v>0</v>
      </c>
      <c r="M1469" s="2">
        <f t="shared" si="228"/>
        <v>1</v>
      </c>
      <c r="N1469">
        <f t="shared" si="229"/>
        <v>4.7274163483607019</v>
      </c>
    </row>
    <row r="1470" spans="1:14" x14ac:dyDescent="0.3">
      <c r="A1470" s="1">
        <v>40823</v>
      </c>
      <c r="B1470">
        <v>94.674999999999997</v>
      </c>
      <c r="C1470">
        <v>89.4</v>
      </c>
      <c r="D1470">
        <f t="shared" si="220"/>
        <v>5</v>
      </c>
      <c r="E1470" s="1">
        <f t="shared" si="221"/>
        <v>40816</v>
      </c>
      <c r="F1470" s="1">
        <f t="shared" si="222"/>
        <v>40815</v>
      </c>
      <c r="G1470" s="1">
        <f t="shared" si="223"/>
        <v>40814</v>
      </c>
      <c r="H1470" s="1">
        <f t="shared" si="224"/>
        <v>40813</v>
      </c>
      <c r="I1470" s="2">
        <f t="shared" si="225"/>
        <v>93.375</v>
      </c>
      <c r="K1470" s="2">
        <f t="shared" si="226"/>
        <v>0</v>
      </c>
      <c r="L1470" s="2">
        <f t="shared" si="227"/>
        <v>0</v>
      </c>
      <c r="M1470" s="2">
        <f t="shared" si="228"/>
        <v>1</v>
      </c>
      <c r="N1470">
        <f t="shared" si="229"/>
        <v>1.3826330334877008</v>
      </c>
    </row>
    <row r="1471" spans="1:14" x14ac:dyDescent="0.3">
      <c r="A1471" s="1">
        <v>40826</v>
      </c>
      <c r="B1471">
        <v>87.75</v>
      </c>
      <c r="D1471">
        <f t="shared" si="220"/>
        <v>1</v>
      </c>
      <c r="E1471" s="1">
        <f t="shared" si="221"/>
        <v>40819</v>
      </c>
      <c r="F1471" s="1">
        <f t="shared" si="222"/>
        <v>40818</v>
      </c>
      <c r="G1471" s="1">
        <f t="shared" si="223"/>
        <v>40817</v>
      </c>
      <c r="H1471" s="1">
        <f t="shared" si="224"/>
        <v>40816</v>
      </c>
      <c r="I1471" s="2">
        <f t="shared" si="225"/>
        <v>93.125</v>
      </c>
      <c r="J1471">
        <v>89.4</v>
      </c>
      <c r="K1471" s="2">
        <f t="shared" si="226"/>
        <v>89.4</v>
      </c>
      <c r="L1471" s="2">
        <f t="shared" si="227"/>
        <v>94.674999999999997</v>
      </c>
      <c r="M1471" s="2">
        <f t="shared" si="228"/>
        <v>1.0590044742729305</v>
      </c>
      <c r="N1471">
        <f t="shared" si="229"/>
        <v>-0.21215227453584995</v>
      </c>
    </row>
    <row r="1472" spans="1:14" x14ac:dyDescent="0.3">
      <c r="A1472" s="1">
        <v>40827</v>
      </c>
      <c r="B1472">
        <v>86.775000000000006</v>
      </c>
      <c r="D1472">
        <f t="shared" si="220"/>
        <v>2</v>
      </c>
      <c r="E1472" s="1">
        <f t="shared" si="221"/>
        <v>40820</v>
      </c>
      <c r="F1472" s="1">
        <f t="shared" si="222"/>
        <v>40819</v>
      </c>
      <c r="G1472" s="1">
        <f t="shared" si="223"/>
        <v>40818</v>
      </c>
      <c r="H1472" s="1">
        <f t="shared" si="224"/>
        <v>40817</v>
      </c>
      <c r="I1472" s="2">
        <f t="shared" si="225"/>
        <v>93.4</v>
      </c>
      <c r="K1472" s="2">
        <f t="shared" si="226"/>
        <v>89.4</v>
      </c>
      <c r="L1472" s="2">
        <f t="shared" si="227"/>
        <v>94.674999999999997</v>
      </c>
      <c r="M1472" s="2">
        <f t="shared" si="228"/>
        <v>1.0590044742729305</v>
      </c>
      <c r="N1472">
        <f t="shared" si="229"/>
        <v>-1.6243491878557053</v>
      </c>
    </row>
    <row r="1473" spans="1:14" x14ac:dyDescent="0.3">
      <c r="A1473" s="1">
        <v>40828</v>
      </c>
      <c r="B1473">
        <v>87.45</v>
      </c>
      <c r="D1473">
        <f t="shared" si="220"/>
        <v>3</v>
      </c>
      <c r="E1473" s="1">
        <f t="shared" si="221"/>
        <v>40821</v>
      </c>
      <c r="F1473" s="1">
        <f t="shared" si="222"/>
        <v>40820</v>
      </c>
      <c r="G1473" s="1">
        <f t="shared" si="223"/>
        <v>40819</v>
      </c>
      <c r="H1473" s="1">
        <f t="shared" si="224"/>
        <v>40818</v>
      </c>
      <c r="I1473" s="2">
        <f t="shared" si="225"/>
        <v>93.674999999999997</v>
      </c>
      <c r="K1473" s="2">
        <f t="shared" si="226"/>
        <v>89.4</v>
      </c>
      <c r="L1473" s="2">
        <f t="shared" si="227"/>
        <v>94.674999999999997</v>
      </c>
      <c r="M1473" s="2">
        <f t="shared" si="228"/>
        <v>1.0590044742729305</v>
      </c>
      <c r="N1473">
        <f t="shared" si="229"/>
        <v>-1.1434851606749872</v>
      </c>
    </row>
    <row r="1474" spans="1:14" x14ac:dyDescent="0.3">
      <c r="A1474" s="1">
        <v>40829</v>
      </c>
      <c r="B1474">
        <v>88.025000000000006</v>
      </c>
      <c r="D1474">
        <f t="shared" si="220"/>
        <v>4</v>
      </c>
      <c r="E1474" s="1">
        <f t="shared" si="221"/>
        <v>40822</v>
      </c>
      <c r="F1474" s="1">
        <f t="shared" si="222"/>
        <v>40821</v>
      </c>
      <c r="G1474" s="1">
        <f t="shared" si="223"/>
        <v>40820</v>
      </c>
      <c r="H1474" s="1">
        <f t="shared" si="224"/>
        <v>40819</v>
      </c>
      <c r="I1474" s="2">
        <f t="shared" si="225"/>
        <v>94.75</v>
      </c>
      <c r="K1474" s="2">
        <f t="shared" si="226"/>
        <v>89.4</v>
      </c>
      <c r="L1474" s="2">
        <f t="shared" si="227"/>
        <v>94.674999999999997</v>
      </c>
      <c r="M1474" s="2">
        <f t="shared" si="228"/>
        <v>1.0590044742729305</v>
      </c>
      <c r="N1474">
        <f t="shared" si="229"/>
        <v>-1.6291687313029486</v>
      </c>
    </row>
    <row r="1475" spans="1:14" x14ac:dyDescent="0.3">
      <c r="A1475" s="1">
        <v>40830</v>
      </c>
      <c r="B1475">
        <v>90.075000000000003</v>
      </c>
      <c r="D1475">
        <f t="shared" ref="D1475:D1538" si="230">WEEKDAY(A1475,2)</f>
        <v>5</v>
      </c>
      <c r="E1475" s="1">
        <f t="shared" si="221"/>
        <v>40823</v>
      </c>
      <c r="F1475" s="1">
        <f t="shared" si="222"/>
        <v>40822</v>
      </c>
      <c r="G1475" s="1">
        <f t="shared" si="223"/>
        <v>40821</v>
      </c>
      <c r="H1475" s="1">
        <f t="shared" si="224"/>
        <v>40820</v>
      </c>
      <c r="I1475" s="2">
        <f t="shared" si="225"/>
        <v>94.674999999999997</v>
      </c>
      <c r="K1475" s="2">
        <f t="shared" si="226"/>
        <v>89.4</v>
      </c>
      <c r="L1475" s="2">
        <f t="shared" si="227"/>
        <v>94.674999999999997</v>
      </c>
      <c r="M1475" s="2">
        <f t="shared" si="228"/>
        <v>1.0590044742729305</v>
      </c>
      <c r="N1475">
        <f t="shared" si="229"/>
        <v>0.75219744546884748</v>
      </c>
    </row>
    <row r="1476" spans="1:14" x14ac:dyDescent="0.3">
      <c r="A1476" s="1">
        <v>40833</v>
      </c>
      <c r="B1476">
        <v>90.7</v>
      </c>
      <c r="D1476">
        <f t="shared" si="230"/>
        <v>1</v>
      </c>
      <c r="E1476" s="1">
        <f t="shared" si="221"/>
        <v>40826</v>
      </c>
      <c r="F1476" s="1">
        <f t="shared" si="222"/>
        <v>40825</v>
      </c>
      <c r="G1476" s="1">
        <f t="shared" si="223"/>
        <v>40824</v>
      </c>
      <c r="H1476" s="1">
        <f t="shared" si="224"/>
        <v>40823</v>
      </c>
      <c r="I1476" s="2">
        <f t="shared" si="225"/>
        <v>87.75</v>
      </c>
      <c r="K1476" s="2">
        <f t="shared" si="226"/>
        <v>0</v>
      </c>
      <c r="L1476" s="2">
        <f t="shared" si="227"/>
        <v>0</v>
      </c>
      <c r="M1476" s="2">
        <f t="shared" si="228"/>
        <v>1</v>
      </c>
      <c r="N1476">
        <f t="shared" si="229"/>
        <v>3.306549477511568</v>
      </c>
    </row>
    <row r="1477" spans="1:14" x14ac:dyDescent="0.3">
      <c r="A1477" s="1">
        <v>40834</v>
      </c>
      <c r="B1477">
        <v>90.95</v>
      </c>
      <c r="D1477">
        <f t="shared" si="230"/>
        <v>2</v>
      </c>
      <c r="E1477" s="1">
        <f t="shared" si="221"/>
        <v>40827</v>
      </c>
      <c r="F1477" s="1">
        <f t="shared" si="222"/>
        <v>40826</v>
      </c>
      <c r="G1477" s="1">
        <f t="shared" si="223"/>
        <v>40825</v>
      </c>
      <c r="H1477" s="1">
        <f t="shared" si="224"/>
        <v>40824</v>
      </c>
      <c r="I1477" s="2">
        <f t="shared" si="225"/>
        <v>86.775000000000006</v>
      </c>
      <c r="K1477" s="2">
        <f t="shared" si="226"/>
        <v>0</v>
      </c>
      <c r="L1477" s="2">
        <f t="shared" si="227"/>
        <v>0</v>
      </c>
      <c r="M1477" s="2">
        <f t="shared" si="228"/>
        <v>1</v>
      </c>
      <c r="N1477">
        <f t="shared" si="229"/>
        <v>4.6991343216281258</v>
      </c>
    </row>
    <row r="1478" spans="1:14" x14ac:dyDescent="0.3">
      <c r="A1478" s="1">
        <v>40835</v>
      </c>
      <c r="B1478">
        <v>90.075000000000003</v>
      </c>
      <c r="D1478">
        <f t="shared" si="230"/>
        <v>3</v>
      </c>
      <c r="E1478" s="1">
        <f t="shared" si="221"/>
        <v>40828</v>
      </c>
      <c r="F1478" s="1">
        <f t="shared" si="222"/>
        <v>40827</v>
      </c>
      <c r="G1478" s="1">
        <f t="shared" si="223"/>
        <v>40826</v>
      </c>
      <c r="H1478" s="1">
        <f t="shared" si="224"/>
        <v>40825</v>
      </c>
      <c r="I1478" s="2">
        <f t="shared" si="225"/>
        <v>87.45</v>
      </c>
      <c r="K1478" s="2">
        <f t="shared" si="226"/>
        <v>0</v>
      </c>
      <c r="L1478" s="2">
        <f t="shared" si="227"/>
        <v>0</v>
      </c>
      <c r="M1478" s="2">
        <f t="shared" si="228"/>
        <v>1</v>
      </c>
      <c r="N1478">
        <f t="shared" si="229"/>
        <v>2.9575455169545877</v>
      </c>
    </row>
    <row r="1479" spans="1:14" x14ac:dyDescent="0.3">
      <c r="A1479" s="1">
        <v>40836</v>
      </c>
      <c r="B1479">
        <v>89.974999999999994</v>
      </c>
      <c r="D1479">
        <f t="shared" si="230"/>
        <v>4</v>
      </c>
      <c r="E1479" s="1">
        <f t="shared" si="221"/>
        <v>40829</v>
      </c>
      <c r="F1479" s="1">
        <f t="shared" si="222"/>
        <v>40828</v>
      </c>
      <c r="G1479" s="1">
        <f t="shared" si="223"/>
        <v>40827</v>
      </c>
      <c r="H1479" s="1">
        <f t="shared" si="224"/>
        <v>40826</v>
      </c>
      <c r="I1479" s="2">
        <f t="shared" si="225"/>
        <v>88.025000000000006</v>
      </c>
      <c r="K1479" s="2">
        <f t="shared" si="226"/>
        <v>0</v>
      </c>
      <c r="L1479" s="2">
        <f t="shared" si="227"/>
        <v>0</v>
      </c>
      <c r="M1479" s="2">
        <f t="shared" si="228"/>
        <v>1</v>
      </c>
      <c r="N1479">
        <f t="shared" si="229"/>
        <v>2.191098892397803</v>
      </c>
    </row>
    <row r="1480" spans="1:14" x14ac:dyDescent="0.3">
      <c r="A1480" s="1">
        <v>40837</v>
      </c>
      <c r="B1480">
        <v>89.65</v>
      </c>
      <c r="D1480">
        <f t="shared" si="230"/>
        <v>5</v>
      </c>
      <c r="E1480" s="1">
        <f t="shared" ref="E1480:E1543" si="231">A1480-7</f>
        <v>40830</v>
      </c>
      <c r="F1480" s="1">
        <f t="shared" ref="F1480:F1543" si="232">E1480-1</f>
        <v>40829</v>
      </c>
      <c r="G1480" s="1">
        <f t="shared" ref="G1480:G1543" si="233">E1480-2</f>
        <v>40828</v>
      </c>
      <c r="H1480" s="1">
        <f t="shared" ref="H1480:H1543" si="234">E1480-3</f>
        <v>40827</v>
      </c>
      <c r="I1480" s="2">
        <f t="shared" si="225"/>
        <v>90.075000000000003</v>
      </c>
      <c r="K1480" s="2">
        <f t="shared" si="226"/>
        <v>0</v>
      </c>
      <c r="L1480" s="2">
        <f t="shared" si="227"/>
        <v>0</v>
      </c>
      <c r="M1480" s="2">
        <f t="shared" si="228"/>
        <v>1</v>
      </c>
      <c r="N1480">
        <f t="shared" si="229"/>
        <v>-0.47294565830149837</v>
      </c>
    </row>
    <row r="1481" spans="1:14" x14ac:dyDescent="0.3">
      <c r="A1481" s="1">
        <v>40840</v>
      </c>
      <c r="B1481">
        <v>88.825000000000003</v>
      </c>
      <c r="D1481">
        <f t="shared" si="230"/>
        <v>1</v>
      </c>
      <c r="E1481" s="1">
        <f t="shared" si="231"/>
        <v>40833</v>
      </c>
      <c r="F1481" s="1">
        <f t="shared" si="232"/>
        <v>40832</v>
      </c>
      <c r="G1481" s="1">
        <f t="shared" si="233"/>
        <v>40831</v>
      </c>
      <c r="H1481" s="1">
        <f t="shared" si="234"/>
        <v>40830</v>
      </c>
      <c r="I1481" s="2">
        <f t="shared" ref="I1481:I1544" si="235">IF(SUMIFS($B$2:$B$3569,$A$2:$A$3569,"="&amp;E1481)=0,IF(SUMIFS($B$2:$B$3569,$A$2:$A$3569,"="&amp;F1481)=0,IF(SUMIFS($B$2:$B$3569,$A$2:$A$3569,"="&amp;G1481)=0,SUMIFS($B$2:$B$3569,$A$2:$A$3569,"="&amp;H1481),SUMIFS($B$2:$B$3569,$A$2:$A$3569,"="&amp;G1481)),SUMIFS($B$2:$B$3569,$A$2:$A$3569,"="&amp;F1481)),SUMIFS($B$2:$B$3569,$A$2:$A$3569,"="&amp;E1481))</f>
        <v>90.7</v>
      </c>
      <c r="K1481" s="2">
        <f t="shared" ref="K1481:K1544" si="236">SUMIFS($J$2:$J$3569,$A$2:$A$3569,"&gt;"&amp;E1481,$A$2:$A$3569,"&lt;="&amp;A1481)</f>
        <v>0</v>
      </c>
      <c r="L1481" s="2">
        <f t="shared" ref="L1481:L1544" si="237">IF(K1481&lt;&gt;0,LOOKUP(K1481,C1475:C1481,B1475:B1481),0)</f>
        <v>0</v>
      </c>
      <c r="M1481" s="2">
        <f t="shared" ref="M1481:M1544" si="238">IF(K1481&lt;&gt;0,L1481/K1481,1)</f>
        <v>1</v>
      </c>
      <c r="N1481">
        <f t="shared" ref="N1481:N1544" si="239">LN(B1481*M1481/I1481)*100</f>
        <v>-2.0889215214000125</v>
      </c>
    </row>
    <row r="1482" spans="1:14" x14ac:dyDescent="0.3">
      <c r="A1482" s="1">
        <v>40841</v>
      </c>
      <c r="B1482">
        <v>87.85</v>
      </c>
      <c r="D1482">
        <f t="shared" si="230"/>
        <v>2</v>
      </c>
      <c r="E1482" s="1">
        <f t="shared" si="231"/>
        <v>40834</v>
      </c>
      <c r="F1482" s="1">
        <f t="shared" si="232"/>
        <v>40833</v>
      </c>
      <c r="G1482" s="1">
        <f t="shared" si="233"/>
        <v>40832</v>
      </c>
      <c r="H1482" s="1">
        <f t="shared" si="234"/>
        <v>40831</v>
      </c>
      <c r="I1482" s="2">
        <f t="shared" si="235"/>
        <v>90.95</v>
      </c>
      <c r="K1482" s="2">
        <f t="shared" si="236"/>
        <v>0</v>
      </c>
      <c r="L1482" s="2">
        <f t="shared" si="237"/>
        <v>0</v>
      </c>
      <c r="M1482" s="2">
        <f t="shared" si="238"/>
        <v>1</v>
      </c>
      <c r="N1482">
        <f t="shared" si="239"/>
        <v>-3.4679090331025129</v>
      </c>
    </row>
    <row r="1483" spans="1:14" x14ac:dyDescent="0.3">
      <c r="A1483" s="1">
        <v>40842</v>
      </c>
      <c r="B1483">
        <v>87.025000000000006</v>
      </c>
      <c r="D1483">
        <f t="shared" si="230"/>
        <v>3</v>
      </c>
      <c r="E1483" s="1">
        <f t="shared" si="231"/>
        <v>40835</v>
      </c>
      <c r="F1483" s="1">
        <f t="shared" si="232"/>
        <v>40834</v>
      </c>
      <c r="G1483" s="1">
        <f t="shared" si="233"/>
        <v>40833</v>
      </c>
      <c r="H1483" s="1">
        <f t="shared" si="234"/>
        <v>40832</v>
      </c>
      <c r="I1483" s="2">
        <f t="shared" si="235"/>
        <v>90.075000000000003</v>
      </c>
      <c r="K1483" s="2">
        <f t="shared" si="236"/>
        <v>0</v>
      </c>
      <c r="L1483" s="2">
        <f t="shared" si="237"/>
        <v>0</v>
      </c>
      <c r="M1483" s="2">
        <f t="shared" si="238"/>
        <v>1</v>
      </c>
      <c r="N1483">
        <f t="shared" si="239"/>
        <v>-3.4447222936654254</v>
      </c>
    </row>
    <row r="1484" spans="1:14" x14ac:dyDescent="0.3">
      <c r="A1484" s="1">
        <v>40843</v>
      </c>
      <c r="B1484">
        <v>86.65</v>
      </c>
      <c r="D1484">
        <f t="shared" si="230"/>
        <v>4</v>
      </c>
      <c r="E1484" s="1">
        <f t="shared" si="231"/>
        <v>40836</v>
      </c>
      <c r="F1484" s="1">
        <f t="shared" si="232"/>
        <v>40835</v>
      </c>
      <c r="G1484" s="1">
        <f t="shared" si="233"/>
        <v>40834</v>
      </c>
      <c r="H1484" s="1">
        <f t="shared" si="234"/>
        <v>40833</v>
      </c>
      <c r="I1484" s="2">
        <f t="shared" si="235"/>
        <v>89.974999999999994</v>
      </c>
      <c r="K1484" s="2">
        <f t="shared" si="236"/>
        <v>0</v>
      </c>
      <c r="L1484" s="2">
        <f t="shared" si="237"/>
        <v>0</v>
      </c>
      <c r="M1484" s="2">
        <f t="shared" si="238"/>
        <v>1</v>
      </c>
      <c r="N1484">
        <f t="shared" si="239"/>
        <v>-3.7654837803479202</v>
      </c>
    </row>
    <row r="1485" spans="1:14" x14ac:dyDescent="0.3">
      <c r="A1485" s="1">
        <v>40844</v>
      </c>
      <c r="B1485">
        <v>86.674999999999997</v>
      </c>
      <c r="D1485">
        <f t="shared" si="230"/>
        <v>5</v>
      </c>
      <c r="E1485" s="1">
        <f t="shared" si="231"/>
        <v>40837</v>
      </c>
      <c r="F1485" s="1">
        <f t="shared" si="232"/>
        <v>40836</v>
      </c>
      <c r="G1485" s="1">
        <f t="shared" si="233"/>
        <v>40835</v>
      </c>
      <c r="H1485" s="1">
        <f t="shared" si="234"/>
        <v>40834</v>
      </c>
      <c r="I1485" s="2">
        <f t="shared" si="235"/>
        <v>89.65</v>
      </c>
      <c r="K1485" s="2">
        <f t="shared" si="236"/>
        <v>0</v>
      </c>
      <c r="L1485" s="2">
        <f t="shared" si="237"/>
        <v>0</v>
      </c>
      <c r="M1485" s="2">
        <f t="shared" si="238"/>
        <v>1</v>
      </c>
      <c r="N1485">
        <f t="shared" si="239"/>
        <v>-3.3747708480054901</v>
      </c>
    </row>
    <row r="1486" spans="1:14" x14ac:dyDescent="0.3">
      <c r="A1486" s="1">
        <v>40847</v>
      </c>
      <c r="B1486">
        <v>87.474999999999994</v>
      </c>
      <c r="D1486">
        <f t="shared" si="230"/>
        <v>1</v>
      </c>
      <c r="E1486" s="1">
        <f t="shared" si="231"/>
        <v>40840</v>
      </c>
      <c r="F1486" s="1">
        <f t="shared" si="232"/>
        <v>40839</v>
      </c>
      <c r="G1486" s="1">
        <f t="shared" si="233"/>
        <v>40838</v>
      </c>
      <c r="H1486" s="1">
        <f t="shared" si="234"/>
        <v>40837</v>
      </c>
      <c r="I1486" s="2">
        <f t="shared" si="235"/>
        <v>88.825000000000003</v>
      </c>
      <c r="K1486" s="2">
        <f t="shared" si="236"/>
        <v>0</v>
      </c>
      <c r="L1486" s="2">
        <f t="shared" si="237"/>
        <v>0</v>
      </c>
      <c r="M1486" s="2">
        <f t="shared" si="238"/>
        <v>1</v>
      </c>
      <c r="N1486">
        <f t="shared" si="239"/>
        <v>-1.5315103653339186</v>
      </c>
    </row>
    <row r="1487" spans="1:14" x14ac:dyDescent="0.3">
      <c r="A1487" s="1">
        <v>40848</v>
      </c>
      <c r="B1487">
        <v>87.55</v>
      </c>
      <c r="D1487">
        <f t="shared" si="230"/>
        <v>2</v>
      </c>
      <c r="E1487" s="1">
        <f t="shared" si="231"/>
        <v>40841</v>
      </c>
      <c r="F1487" s="1">
        <f t="shared" si="232"/>
        <v>40840</v>
      </c>
      <c r="G1487" s="1">
        <f t="shared" si="233"/>
        <v>40839</v>
      </c>
      <c r="H1487" s="1">
        <f t="shared" si="234"/>
        <v>40838</v>
      </c>
      <c r="I1487" s="2">
        <f t="shared" si="235"/>
        <v>87.85</v>
      </c>
      <c r="K1487" s="2">
        <f t="shared" si="236"/>
        <v>0</v>
      </c>
      <c r="L1487" s="2">
        <f t="shared" si="237"/>
        <v>0</v>
      </c>
      <c r="M1487" s="2">
        <f t="shared" si="238"/>
        <v>1</v>
      </c>
      <c r="N1487">
        <f t="shared" si="239"/>
        <v>-0.34207559012452893</v>
      </c>
    </row>
    <row r="1488" spans="1:14" x14ac:dyDescent="0.3">
      <c r="A1488" s="1">
        <v>40849</v>
      </c>
      <c r="B1488">
        <v>86.875</v>
      </c>
      <c r="D1488">
        <f t="shared" si="230"/>
        <v>3</v>
      </c>
      <c r="E1488" s="1">
        <f t="shared" si="231"/>
        <v>40842</v>
      </c>
      <c r="F1488" s="1">
        <f t="shared" si="232"/>
        <v>40841</v>
      </c>
      <c r="G1488" s="1">
        <f t="shared" si="233"/>
        <v>40840</v>
      </c>
      <c r="H1488" s="1">
        <f t="shared" si="234"/>
        <v>40839</v>
      </c>
      <c r="I1488" s="2">
        <f t="shared" si="235"/>
        <v>87.025000000000006</v>
      </c>
      <c r="K1488" s="2">
        <f t="shared" si="236"/>
        <v>0</v>
      </c>
      <c r="L1488" s="2">
        <f t="shared" si="237"/>
        <v>0</v>
      </c>
      <c r="M1488" s="2">
        <f t="shared" si="238"/>
        <v>1</v>
      </c>
      <c r="N1488">
        <f t="shared" si="239"/>
        <v>-0.17251298125464129</v>
      </c>
    </row>
    <row r="1489" spans="1:14" x14ac:dyDescent="0.3">
      <c r="A1489" s="1">
        <v>40850</v>
      </c>
      <c r="B1489">
        <v>86.6</v>
      </c>
      <c r="D1489">
        <f t="shared" si="230"/>
        <v>4</v>
      </c>
      <c r="E1489" s="1">
        <f t="shared" si="231"/>
        <v>40843</v>
      </c>
      <c r="F1489" s="1">
        <f t="shared" si="232"/>
        <v>40842</v>
      </c>
      <c r="G1489" s="1">
        <f t="shared" si="233"/>
        <v>40841</v>
      </c>
      <c r="H1489" s="1">
        <f t="shared" si="234"/>
        <v>40840</v>
      </c>
      <c r="I1489" s="2">
        <f t="shared" si="235"/>
        <v>86.65</v>
      </c>
      <c r="K1489" s="2">
        <f t="shared" si="236"/>
        <v>0</v>
      </c>
      <c r="L1489" s="2">
        <f t="shared" si="237"/>
        <v>0</v>
      </c>
      <c r="M1489" s="2">
        <f t="shared" si="238"/>
        <v>1</v>
      </c>
      <c r="N1489">
        <f t="shared" si="239"/>
        <v>-5.7720059322570967E-2</v>
      </c>
    </row>
    <row r="1490" spans="1:14" x14ac:dyDescent="0.3">
      <c r="A1490" s="1">
        <v>40851</v>
      </c>
      <c r="B1490">
        <v>86.85</v>
      </c>
      <c r="D1490">
        <f t="shared" si="230"/>
        <v>5</v>
      </c>
      <c r="E1490" s="1">
        <f t="shared" si="231"/>
        <v>40844</v>
      </c>
      <c r="F1490" s="1">
        <f t="shared" si="232"/>
        <v>40843</v>
      </c>
      <c r="G1490" s="1">
        <f t="shared" si="233"/>
        <v>40842</v>
      </c>
      <c r="H1490" s="1">
        <f t="shared" si="234"/>
        <v>40841</v>
      </c>
      <c r="I1490" s="2">
        <f t="shared" si="235"/>
        <v>86.674999999999997</v>
      </c>
      <c r="K1490" s="2">
        <f t="shared" si="236"/>
        <v>0</v>
      </c>
      <c r="L1490" s="2">
        <f t="shared" si="237"/>
        <v>0</v>
      </c>
      <c r="M1490" s="2">
        <f t="shared" si="238"/>
        <v>1</v>
      </c>
      <c r="N1490">
        <f t="shared" si="239"/>
        <v>0.20170011160266882</v>
      </c>
    </row>
    <row r="1491" spans="1:14" x14ac:dyDescent="0.3">
      <c r="A1491" s="1">
        <v>40854</v>
      </c>
      <c r="B1491">
        <v>85.625</v>
      </c>
      <c r="D1491">
        <f t="shared" si="230"/>
        <v>1</v>
      </c>
      <c r="E1491" s="1">
        <f t="shared" si="231"/>
        <v>40847</v>
      </c>
      <c r="F1491" s="1">
        <f t="shared" si="232"/>
        <v>40846</v>
      </c>
      <c r="G1491" s="1">
        <f t="shared" si="233"/>
        <v>40845</v>
      </c>
      <c r="H1491" s="1">
        <f t="shared" si="234"/>
        <v>40844</v>
      </c>
      <c r="I1491" s="2">
        <f t="shared" si="235"/>
        <v>87.474999999999994</v>
      </c>
      <c r="K1491" s="2">
        <f t="shared" si="236"/>
        <v>0</v>
      </c>
      <c r="L1491" s="2">
        <f t="shared" si="237"/>
        <v>0</v>
      </c>
      <c r="M1491" s="2">
        <f t="shared" si="238"/>
        <v>1</v>
      </c>
      <c r="N1491">
        <f t="shared" si="239"/>
        <v>-2.1375741671362287</v>
      </c>
    </row>
    <row r="1492" spans="1:14" x14ac:dyDescent="0.3">
      <c r="A1492" s="1">
        <v>40855</v>
      </c>
      <c r="B1492">
        <v>85.224999999999994</v>
      </c>
      <c r="D1492">
        <f t="shared" si="230"/>
        <v>2</v>
      </c>
      <c r="E1492" s="1">
        <f t="shared" si="231"/>
        <v>40848</v>
      </c>
      <c r="F1492" s="1">
        <f t="shared" si="232"/>
        <v>40847</v>
      </c>
      <c r="G1492" s="1">
        <f t="shared" si="233"/>
        <v>40846</v>
      </c>
      <c r="H1492" s="1">
        <f t="shared" si="234"/>
        <v>40845</v>
      </c>
      <c r="I1492" s="2">
        <f t="shared" si="235"/>
        <v>87.55</v>
      </c>
      <c r="K1492" s="2">
        <f t="shared" si="236"/>
        <v>0</v>
      </c>
      <c r="L1492" s="2">
        <f t="shared" si="237"/>
        <v>0</v>
      </c>
      <c r="M1492" s="2">
        <f t="shared" si="238"/>
        <v>1</v>
      </c>
      <c r="N1492">
        <f t="shared" si="239"/>
        <v>-2.6915240707894101</v>
      </c>
    </row>
    <row r="1493" spans="1:14" x14ac:dyDescent="0.3">
      <c r="A1493" s="1">
        <v>40856</v>
      </c>
      <c r="B1493">
        <v>85.15</v>
      </c>
      <c r="D1493">
        <f t="shared" si="230"/>
        <v>3</v>
      </c>
      <c r="E1493" s="1">
        <f t="shared" si="231"/>
        <v>40849</v>
      </c>
      <c r="F1493" s="1">
        <f t="shared" si="232"/>
        <v>40848</v>
      </c>
      <c r="G1493" s="1">
        <f t="shared" si="233"/>
        <v>40847</v>
      </c>
      <c r="H1493" s="1">
        <f t="shared" si="234"/>
        <v>40846</v>
      </c>
      <c r="I1493" s="2">
        <f t="shared" si="235"/>
        <v>86.875</v>
      </c>
      <c r="K1493" s="2">
        <f t="shared" si="236"/>
        <v>0</v>
      </c>
      <c r="L1493" s="2">
        <f t="shared" si="237"/>
        <v>0</v>
      </c>
      <c r="M1493" s="2">
        <f t="shared" si="238"/>
        <v>1</v>
      </c>
      <c r="N1493">
        <f t="shared" si="239"/>
        <v>-2.0055896776258875</v>
      </c>
    </row>
    <row r="1494" spans="1:14" x14ac:dyDescent="0.3">
      <c r="A1494" s="1">
        <v>40857</v>
      </c>
      <c r="B1494">
        <v>85.75</v>
      </c>
      <c r="D1494">
        <f t="shared" si="230"/>
        <v>4</v>
      </c>
      <c r="E1494" s="1">
        <f t="shared" si="231"/>
        <v>40850</v>
      </c>
      <c r="F1494" s="1">
        <f t="shared" si="232"/>
        <v>40849</v>
      </c>
      <c r="G1494" s="1">
        <f t="shared" si="233"/>
        <v>40848</v>
      </c>
      <c r="H1494" s="1">
        <f t="shared" si="234"/>
        <v>40847</v>
      </c>
      <c r="I1494" s="2">
        <f t="shared" si="235"/>
        <v>86.6</v>
      </c>
      <c r="K1494" s="2">
        <f t="shared" si="236"/>
        <v>0</v>
      </c>
      <c r="L1494" s="2">
        <f t="shared" si="237"/>
        <v>0</v>
      </c>
      <c r="M1494" s="2">
        <f t="shared" si="238"/>
        <v>1</v>
      </c>
      <c r="N1494">
        <f t="shared" si="239"/>
        <v>-0.98637295223401211</v>
      </c>
    </row>
    <row r="1495" spans="1:14" x14ac:dyDescent="0.3">
      <c r="A1495" s="1">
        <v>40858</v>
      </c>
      <c r="B1495">
        <v>86.45</v>
      </c>
      <c r="D1495">
        <f t="shared" si="230"/>
        <v>5</v>
      </c>
      <c r="E1495" s="1">
        <f t="shared" si="231"/>
        <v>40851</v>
      </c>
      <c r="F1495" s="1">
        <f t="shared" si="232"/>
        <v>40850</v>
      </c>
      <c r="G1495" s="1">
        <f t="shared" si="233"/>
        <v>40849</v>
      </c>
      <c r="H1495" s="1">
        <f t="shared" si="234"/>
        <v>40848</v>
      </c>
      <c r="I1495" s="2">
        <f t="shared" si="235"/>
        <v>86.85</v>
      </c>
      <c r="K1495" s="2">
        <f t="shared" si="236"/>
        <v>0</v>
      </c>
      <c r="L1495" s="2">
        <f t="shared" si="237"/>
        <v>0</v>
      </c>
      <c r="M1495" s="2">
        <f t="shared" si="238"/>
        <v>1</v>
      </c>
      <c r="N1495">
        <f t="shared" si="239"/>
        <v>-0.46162805578143135</v>
      </c>
    </row>
    <row r="1496" spans="1:14" x14ac:dyDescent="0.3">
      <c r="A1496" s="1">
        <v>40861</v>
      </c>
      <c r="B1496">
        <v>86.575000000000003</v>
      </c>
      <c r="D1496">
        <f t="shared" si="230"/>
        <v>1</v>
      </c>
      <c r="E1496" s="1">
        <f t="shared" si="231"/>
        <v>40854</v>
      </c>
      <c r="F1496" s="1">
        <f t="shared" si="232"/>
        <v>40853</v>
      </c>
      <c r="G1496" s="1">
        <f t="shared" si="233"/>
        <v>40852</v>
      </c>
      <c r="H1496" s="1">
        <f t="shared" si="234"/>
        <v>40851</v>
      </c>
      <c r="I1496" s="2">
        <f t="shared" si="235"/>
        <v>85.625</v>
      </c>
      <c r="K1496" s="2">
        <f t="shared" si="236"/>
        <v>0</v>
      </c>
      <c r="L1496" s="2">
        <f t="shared" si="237"/>
        <v>0</v>
      </c>
      <c r="M1496" s="2">
        <f t="shared" si="238"/>
        <v>1</v>
      </c>
      <c r="N1496">
        <f t="shared" si="239"/>
        <v>1.1033793706096311</v>
      </c>
    </row>
    <row r="1497" spans="1:14" x14ac:dyDescent="0.3">
      <c r="A1497" s="1">
        <v>40862</v>
      </c>
      <c r="B1497">
        <v>86.45</v>
      </c>
      <c r="D1497">
        <f t="shared" si="230"/>
        <v>2</v>
      </c>
      <c r="E1497" s="1">
        <f t="shared" si="231"/>
        <v>40855</v>
      </c>
      <c r="F1497" s="1">
        <f t="shared" si="232"/>
        <v>40854</v>
      </c>
      <c r="G1497" s="1">
        <f t="shared" si="233"/>
        <v>40853</v>
      </c>
      <c r="H1497" s="1">
        <f t="shared" si="234"/>
        <v>40852</v>
      </c>
      <c r="I1497" s="2">
        <f t="shared" si="235"/>
        <v>85.224999999999994</v>
      </c>
      <c r="K1497" s="2">
        <f t="shared" si="236"/>
        <v>0</v>
      </c>
      <c r="L1497" s="2">
        <f t="shared" si="237"/>
        <v>0</v>
      </c>
      <c r="M1497" s="2">
        <f t="shared" si="238"/>
        <v>1</v>
      </c>
      <c r="N1497">
        <f t="shared" si="239"/>
        <v>1.4271394105332762</v>
      </c>
    </row>
    <row r="1498" spans="1:14" x14ac:dyDescent="0.3">
      <c r="A1498" s="1">
        <v>40863</v>
      </c>
      <c r="B1498">
        <v>85.55</v>
      </c>
      <c r="D1498">
        <f t="shared" si="230"/>
        <v>3</v>
      </c>
      <c r="E1498" s="1">
        <f t="shared" si="231"/>
        <v>40856</v>
      </c>
      <c r="F1498" s="1">
        <f t="shared" si="232"/>
        <v>40855</v>
      </c>
      <c r="G1498" s="1">
        <f t="shared" si="233"/>
        <v>40854</v>
      </c>
      <c r="H1498" s="1">
        <f t="shared" si="234"/>
        <v>40853</v>
      </c>
      <c r="I1498" s="2">
        <f t="shared" si="235"/>
        <v>85.15</v>
      </c>
      <c r="K1498" s="2">
        <f t="shared" si="236"/>
        <v>0</v>
      </c>
      <c r="L1498" s="2">
        <f t="shared" si="237"/>
        <v>0</v>
      </c>
      <c r="M1498" s="2">
        <f t="shared" si="238"/>
        <v>1</v>
      </c>
      <c r="N1498">
        <f t="shared" si="239"/>
        <v>0.46865932295051033</v>
      </c>
    </row>
    <row r="1499" spans="1:14" x14ac:dyDescent="0.3">
      <c r="A1499" s="1">
        <v>40864</v>
      </c>
      <c r="B1499">
        <v>87.45</v>
      </c>
      <c r="D1499">
        <f t="shared" si="230"/>
        <v>4</v>
      </c>
      <c r="E1499" s="1">
        <f t="shared" si="231"/>
        <v>40857</v>
      </c>
      <c r="F1499" s="1">
        <f t="shared" si="232"/>
        <v>40856</v>
      </c>
      <c r="G1499" s="1">
        <f t="shared" si="233"/>
        <v>40855</v>
      </c>
      <c r="H1499" s="1">
        <f t="shared" si="234"/>
        <v>40854</v>
      </c>
      <c r="I1499" s="2">
        <f t="shared" si="235"/>
        <v>85.75</v>
      </c>
      <c r="K1499" s="2">
        <f t="shared" si="236"/>
        <v>0</v>
      </c>
      <c r="L1499" s="2">
        <f t="shared" si="237"/>
        <v>0</v>
      </c>
      <c r="M1499" s="2">
        <f t="shared" si="238"/>
        <v>1</v>
      </c>
      <c r="N1499">
        <f t="shared" si="239"/>
        <v>1.9631115418561824</v>
      </c>
    </row>
    <row r="1500" spans="1:14" x14ac:dyDescent="0.3">
      <c r="A1500" s="1">
        <v>40865</v>
      </c>
      <c r="B1500">
        <v>87.474999999999994</v>
      </c>
      <c r="D1500">
        <f t="shared" si="230"/>
        <v>5</v>
      </c>
      <c r="E1500" s="1">
        <f t="shared" si="231"/>
        <v>40858</v>
      </c>
      <c r="F1500" s="1">
        <f t="shared" si="232"/>
        <v>40857</v>
      </c>
      <c r="G1500" s="1">
        <f t="shared" si="233"/>
        <v>40856</v>
      </c>
      <c r="H1500" s="1">
        <f t="shared" si="234"/>
        <v>40855</v>
      </c>
      <c r="I1500" s="2">
        <f t="shared" si="235"/>
        <v>86.45</v>
      </c>
      <c r="K1500" s="2">
        <f t="shared" si="236"/>
        <v>0</v>
      </c>
      <c r="L1500" s="2">
        <f t="shared" si="237"/>
        <v>0</v>
      </c>
      <c r="M1500" s="2">
        <f t="shared" si="238"/>
        <v>1</v>
      </c>
      <c r="N1500">
        <f t="shared" si="239"/>
        <v>1.178682612445221</v>
      </c>
    </row>
    <row r="1501" spans="1:14" x14ac:dyDescent="0.3">
      <c r="A1501" s="1">
        <v>40868</v>
      </c>
      <c r="B1501">
        <v>87.95</v>
      </c>
      <c r="D1501">
        <f t="shared" si="230"/>
        <v>1</v>
      </c>
      <c r="E1501" s="1">
        <f t="shared" si="231"/>
        <v>40861</v>
      </c>
      <c r="F1501" s="1">
        <f t="shared" si="232"/>
        <v>40860</v>
      </c>
      <c r="G1501" s="1">
        <f t="shared" si="233"/>
        <v>40859</v>
      </c>
      <c r="H1501" s="1">
        <f t="shared" si="234"/>
        <v>40858</v>
      </c>
      <c r="I1501" s="2">
        <f t="shared" si="235"/>
        <v>86.575000000000003</v>
      </c>
      <c r="K1501" s="2">
        <f t="shared" si="236"/>
        <v>0</v>
      </c>
      <c r="L1501" s="2">
        <f t="shared" si="237"/>
        <v>0</v>
      </c>
      <c r="M1501" s="2">
        <f t="shared" si="238"/>
        <v>1</v>
      </c>
      <c r="N1501">
        <f t="shared" si="239"/>
        <v>1.575738089508151</v>
      </c>
    </row>
    <row r="1502" spans="1:14" x14ac:dyDescent="0.3">
      <c r="A1502" s="1">
        <v>40869</v>
      </c>
      <c r="B1502">
        <v>87.825000000000003</v>
      </c>
      <c r="D1502">
        <f t="shared" si="230"/>
        <v>2</v>
      </c>
      <c r="E1502" s="1">
        <f t="shared" si="231"/>
        <v>40862</v>
      </c>
      <c r="F1502" s="1">
        <f t="shared" si="232"/>
        <v>40861</v>
      </c>
      <c r="G1502" s="1">
        <f t="shared" si="233"/>
        <v>40860</v>
      </c>
      <c r="H1502" s="1">
        <f t="shared" si="234"/>
        <v>40859</v>
      </c>
      <c r="I1502" s="2">
        <f t="shared" si="235"/>
        <v>86.45</v>
      </c>
      <c r="K1502" s="2">
        <f t="shared" si="236"/>
        <v>0</v>
      </c>
      <c r="L1502" s="2">
        <f t="shared" si="237"/>
        <v>0</v>
      </c>
      <c r="M1502" s="2">
        <f t="shared" si="238"/>
        <v>1</v>
      </c>
      <c r="N1502">
        <f t="shared" si="239"/>
        <v>1.5779986022591144</v>
      </c>
    </row>
    <row r="1503" spans="1:14" x14ac:dyDescent="0.3">
      <c r="A1503" s="1">
        <v>40870</v>
      </c>
      <c r="B1503">
        <v>88.05</v>
      </c>
      <c r="D1503">
        <f t="shared" si="230"/>
        <v>3</v>
      </c>
      <c r="E1503" s="1">
        <f t="shared" si="231"/>
        <v>40863</v>
      </c>
      <c r="F1503" s="1">
        <f t="shared" si="232"/>
        <v>40862</v>
      </c>
      <c r="G1503" s="1">
        <f t="shared" si="233"/>
        <v>40861</v>
      </c>
      <c r="H1503" s="1">
        <f t="shared" si="234"/>
        <v>40860</v>
      </c>
      <c r="I1503" s="2">
        <f t="shared" si="235"/>
        <v>85.55</v>
      </c>
      <c r="K1503" s="2">
        <f t="shared" si="236"/>
        <v>0</v>
      </c>
      <c r="L1503" s="2">
        <f t="shared" si="237"/>
        <v>0</v>
      </c>
      <c r="M1503" s="2">
        <f t="shared" si="238"/>
        <v>1</v>
      </c>
      <c r="N1503">
        <f t="shared" si="239"/>
        <v>2.880383460401263</v>
      </c>
    </row>
    <row r="1504" spans="1:14" x14ac:dyDescent="0.3">
      <c r="A1504" s="1">
        <v>40872</v>
      </c>
      <c r="B1504">
        <v>88.3</v>
      </c>
      <c r="D1504">
        <f t="shared" si="230"/>
        <v>5</v>
      </c>
      <c r="E1504" s="1">
        <f t="shared" si="231"/>
        <v>40865</v>
      </c>
      <c r="F1504" s="1">
        <f t="shared" si="232"/>
        <v>40864</v>
      </c>
      <c r="G1504" s="1">
        <f t="shared" si="233"/>
        <v>40863</v>
      </c>
      <c r="H1504" s="1">
        <f t="shared" si="234"/>
        <v>40862</v>
      </c>
      <c r="I1504" s="2">
        <f t="shared" si="235"/>
        <v>87.474999999999994</v>
      </c>
      <c r="K1504" s="2">
        <f t="shared" si="236"/>
        <v>0</v>
      </c>
      <c r="L1504" s="2">
        <f t="shared" si="237"/>
        <v>0</v>
      </c>
      <c r="M1504" s="2">
        <f t="shared" si="238"/>
        <v>1</v>
      </c>
      <c r="N1504">
        <f t="shared" si="239"/>
        <v>0.93870693561627327</v>
      </c>
    </row>
    <row r="1505" spans="1:14" x14ac:dyDescent="0.3">
      <c r="A1505" s="1">
        <v>40875</v>
      </c>
      <c r="B1505">
        <v>87.55</v>
      </c>
      <c r="D1505">
        <f t="shared" si="230"/>
        <v>1</v>
      </c>
      <c r="E1505" s="1">
        <f t="shared" si="231"/>
        <v>40868</v>
      </c>
      <c r="F1505" s="1">
        <f t="shared" si="232"/>
        <v>40867</v>
      </c>
      <c r="G1505" s="1">
        <f t="shared" si="233"/>
        <v>40866</v>
      </c>
      <c r="H1505" s="1">
        <f t="shared" si="234"/>
        <v>40865</v>
      </c>
      <c r="I1505" s="2">
        <f t="shared" si="235"/>
        <v>87.95</v>
      </c>
      <c r="K1505" s="2">
        <f t="shared" si="236"/>
        <v>0</v>
      </c>
      <c r="L1505" s="2">
        <f t="shared" si="237"/>
        <v>0</v>
      </c>
      <c r="M1505" s="2">
        <f t="shared" si="238"/>
        <v>1</v>
      </c>
      <c r="N1505">
        <f t="shared" si="239"/>
        <v>-0.4558412451706369</v>
      </c>
    </row>
    <row r="1506" spans="1:14" x14ac:dyDescent="0.3">
      <c r="A1506" s="1">
        <v>40876</v>
      </c>
      <c r="B1506">
        <v>88</v>
      </c>
      <c r="D1506">
        <f t="shared" si="230"/>
        <v>2</v>
      </c>
      <c r="E1506" s="1">
        <f t="shared" si="231"/>
        <v>40869</v>
      </c>
      <c r="F1506" s="1">
        <f t="shared" si="232"/>
        <v>40868</v>
      </c>
      <c r="G1506" s="1">
        <f t="shared" si="233"/>
        <v>40867</v>
      </c>
      <c r="H1506" s="1">
        <f t="shared" si="234"/>
        <v>40866</v>
      </c>
      <c r="I1506" s="2">
        <f t="shared" si="235"/>
        <v>87.825000000000003</v>
      </c>
      <c r="K1506" s="2">
        <f t="shared" si="236"/>
        <v>0</v>
      </c>
      <c r="L1506" s="2">
        <f t="shared" si="237"/>
        <v>0</v>
      </c>
      <c r="M1506" s="2">
        <f t="shared" si="238"/>
        <v>1</v>
      </c>
      <c r="N1506">
        <f t="shared" si="239"/>
        <v>0.19906163263156879</v>
      </c>
    </row>
    <row r="1507" spans="1:14" x14ac:dyDescent="0.3">
      <c r="A1507" s="1">
        <v>40877</v>
      </c>
      <c r="B1507">
        <v>88.174999999999997</v>
      </c>
      <c r="D1507">
        <f t="shared" si="230"/>
        <v>3</v>
      </c>
      <c r="E1507" s="1">
        <f t="shared" si="231"/>
        <v>40870</v>
      </c>
      <c r="F1507" s="1">
        <f t="shared" si="232"/>
        <v>40869</v>
      </c>
      <c r="G1507" s="1">
        <f t="shared" si="233"/>
        <v>40868</v>
      </c>
      <c r="H1507" s="1">
        <f t="shared" si="234"/>
        <v>40867</v>
      </c>
      <c r="I1507" s="2">
        <f t="shared" si="235"/>
        <v>88.05</v>
      </c>
      <c r="K1507" s="2">
        <f t="shared" si="236"/>
        <v>0</v>
      </c>
      <c r="L1507" s="2">
        <f t="shared" si="237"/>
        <v>0</v>
      </c>
      <c r="M1507" s="2">
        <f t="shared" si="238"/>
        <v>1</v>
      </c>
      <c r="N1507">
        <f t="shared" si="239"/>
        <v>0.14186411799006016</v>
      </c>
    </row>
    <row r="1508" spans="1:14" x14ac:dyDescent="0.3">
      <c r="A1508" s="1">
        <v>40878</v>
      </c>
      <c r="B1508">
        <v>87.575000000000003</v>
      </c>
      <c r="D1508">
        <f t="shared" si="230"/>
        <v>4</v>
      </c>
      <c r="E1508" s="1">
        <f t="shared" si="231"/>
        <v>40871</v>
      </c>
      <c r="F1508" s="1">
        <f t="shared" si="232"/>
        <v>40870</v>
      </c>
      <c r="G1508" s="1">
        <f t="shared" si="233"/>
        <v>40869</v>
      </c>
      <c r="H1508" s="1">
        <f t="shared" si="234"/>
        <v>40868</v>
      </c>
      <c r="I1508" s="2">
        <f t="shared" si="235"/>
        <v>88.05</v>
      </c>
      <c r="K1508" s="2">
        <f t="shared" si="236"/>
        <v>0</v>
      </c>
      <c r="L1508" s="2">
        <f t="shared" si="237"/>
        <v>0</v>
      </c>
      <c r="M1508" s="2">
        <f t="shared" si="238"/>
        <v>1</v>
      </c>
      <c r="N1508">
        <f t="shared" si="239"/>
        <v>-0.54092658586645825</v>
      </c>
    </row>
    <row r="1509" spans="1:14" x14ac:dyDescent="0.3">
      <c r="A1509" s="1">
        <v>40879</v>
      </c>
      <c r="B1509">
        <v>86.25</v>
      </c>
      <c r="D1509">
        <f t="shared" si="230"/>
        <v>5</v>
      </c>
      <c r="E1509" s="1">
        <f t="shared" si="231"/>
        <v>40872</v>
      </c>
      <c r="F1509" s="1">
        <f t="shared" si="232"/>
        <v>40871</v>
      </c>
      <c r="G1509" s="1">
        <f t="shared" si="233"/>
        <v>40870</v>
      </c>
      <c r="H1509" s="1">
        <f t="shared" si="234"/>
        <v>40869</v>
      </c>
      <c r="I1509" s="2">
        <f t="shared" si="235"/>
        <v>88.3</v>
      </c>
      <c r="K1509" s="2">
        <f t="shared" si="236"/>
        <v>0</v>
      </c>
      <c r="L1509" s="2">
        <f t="shared" si="237"/>
        <v>0</v>
      </c>
      <c r="M1509" s="2">
        <f t="shared" si="238"/>
        <v>1</v>
      </c>
      <c r="N1509">
        <f t="shared" si="239"/>
        <v>-2.3490051698445105</v>
      </c>
    </row>
    <row r="1510" spans="1:14" x14ac:dyDescent="0.3">
      <c r="A1510" s="1">
        <v>40882</v>
      </c>
      <c r="B1510">
        <v>85.3</v>
      </c>
      <c r="D1510">
        <f t="shared" si="230"/>
        <v>1</v>
      </c>
      <c r="E1510" s="1">
        <f t="shared" si="231"/>
        <v>40875</v>
      </c>
      <c r="F1510" s="1">
        <f t="shared" si="232"/>
        <v>40874</v>
      </c>
      <c r="G1510" s="1">
        <f t="shared" si="233"/>
        <v>40873</v>
      </c>
      <c r="H1510" s="1">
        <f t="shared" si="234"/>
        <v>40872</v>
      </c>
      <c r="I1510" s="2">
        <f t="shared" si="235"/>
        <v>87.55</v>
      </c>
      <c r="K1510" s="2">
        <f t="shared" si="236"/>
        <v>0</v>
      </c>
      <c r="L1510" s="2">
        <f t="shared" si="237"/>
        <v>0</v>
      </c>
      <c r="M1510" s="2">
        <f t="shared" si="238"/>
        <v>1</v>
      </c>
      <c r="N1510">
        <f t="shared" si="239"/>
        <v>-2.6035604234227399</v>
      </c>
    </row>
    <row r="1511" spans="1:14" x14ac:dyDescent="0.3">
      <c r="A1511" s="1">
        <v>40883</v>
      </c>
      <c r="B1511">
        <v>86.15</v>
      </c>
      <c r="D1511">
        <f t="shared" si="230"/>
        <v>2</v>
      </c>
      <c r="E1511" s="1">
        <f t="shared" si="231"/>
        <v>40876</v>
      </c>
      <c r="F1511" s="1">
        <f t="shared" si="232"/>
        <v>40875</v>
      </c>
      <c r="G1511" s="1">
        <f t="shared" si="233"/>
        <v>40874</v>
      </c>
      <c r="H1511" s="1">
        <f t="shared" si="234"/>
        <v>40873</v>
      </c>
      <c r="I1511" s="2">
        <f t="shared" si="235"/>
        <v>88</v>
      </c>
      <c r="K1511" s="2">
        <f t="shared" si="236"/>
        <v>0</v>
      </c>
      <c r="L1511" s="2">
        <f t="shared" si="237"/>
        <v>0</v>
      </c>
      <c r="M1511" s="2">
        <f t="shared" si="238"/>
        <v>1</v>
      </c>
      <c r="N1511">
        <f t="shared" si="239"/>
        <v>-2.1246851504267821</v>
      </c>
    </row>
    <row r="1512" spans="1:14" x14ac:dyDescent="0.3">
      <c r="A1512" s="1">
        <v>40884</v>
      </c>
      <c r="B1512">
        <v>86</v>
      </c>
      <c r="D1512">
        <f t="shared" si="230"/>
        <v>3</v>
      </c>
      <c r="E1512" s="1">
        <f t="shared" si="231"/>
        <v>40877</v>
      </c>
      <c r="F1512" s="1">
        <f t="shared" si="232"/>
        <v>40876</v>
      </c>
      <c r="G1512" s="1">
        <f t="shared" si="233"/>
        <v>40875</v>
      </c>
      <c r="H1512" s="1">
        <f t="shared" si="234"/>
        <v>40874</v>
      </c>
      <c r="I1512" s="2">
        <f t="shared" si="235"/>
        <v>88.174999999999997</v>
      </c>
      <c r="K1512" s="2">
        <f t="shared" si="236"/>
        <v>0</v>
      </c>
      <c r="L1512" s="2">
        <f t="shared" si="237"/>
        <v>0</v>
      </c>
      <c r="M1512" s="2">
        <f t="shared" si="238"/>
        <v>1</v>
      </c>
      <c r="N1512">
        <f t="shared" si="239"/>
        <v>-2.4976179868607891</v>
      </c>
    </row>
    <row r="1513" spans="1:14" x14ac:dyDescent="0.3">
      <c r="A1513" s="1">
        <v>40885</v>
      </c>
      <c r="B1513">
        <v>84.825000000000003</v>
      </c>
      <c r="D1513">
        <f t="shared" si="230"/>
        <v>4</v>
      </c>
      <c r="E1513" s="1">
        <f t="shared" si="231"/>
        <v>40878</v>
      </c>
      <c r="F1513" s="1">
        <f t="shared" si="232"/>
        <v>40877</v>
      </c>
      <c r="G1513" s="1">
        <f t="shared" si="233"/>
        <v>40876</v>
      </c>
      <c r="H1513" s="1">
        <f t="shared" si="234"/>
        <v>40875</v>
      </c>
      <c r="I1513" s="2">
        <f t="shared" si="235"/>
        <v>87.575000000000003</v>
      </c>
      <c r="K1513" s="2">
        <f t="shared" si="236"/>
        <v>0</v>
      </c>
      <c r="L1513" s="2">
        <f t="shared" si="237"/>
        <v>0</v>
      </c>
      <c r="M1513" s="2">
        <f t="shared" si="238"/>
        <v>1</v>
      </c>
      <c r="N1513">
        <f t="shared" si="239"/>
        <v>-3.1905258413256616</v>
      </c>
    </row>
    <row r="1514" spans="1:14" x14ac:dyDescent="0.3">
      <c r="A1514" s="1">
        <v>40886</v>
      </c>
      <c r="B1514">
        <v>85.4</v>
      </c>
      <c r="C1514">
        <v>86.424999999999997</v>
      </c>
      <c r="D1514">
        <f t="shared" si="230"/>
        <v>5</v>
      </c>
      <c r="E1514" s="1">
        <f t="shared" si="231"/>
        <v>40879</v>
      </c>
      <c r="F1514" s="1">
        <f t="shared" si="232"/>
        <v>40878</v>
      </c>
      <c r="G1514" s="1">
        <f t="shared" si="233"/>
        <v>40877</v>
      </c>
      <c r="H1514" s="1">
        <f t="shared" si="234"/>
        <v>40876</v>
      </c>
      <c r="I1514" s="2">
        <f t="shared" si="235"/>
        <v>86.25</v>
      </c>
      <c r="K1514" s="2">
        <f t="shared" si="236"/>
        <v>0</v>
      </c>
      <c r="L1514" s="2">
        <f t="shared" si="237"/>
        <v>0</v>
      </c>
      <c r="M1514" s="2">
        <f t="shared" si="238"/>
        <v>1</v>
      </c>
      <c r="N1514">
        <f t="shared" si="239"/>
        <v>-0.99039551169448869</v>
      </c>
    </row>
    <row r="1515" spans="1:14" x14ac:dyDescent="0.3">
      <c r="A1515" s="1">
        <v>40889</v>
      </c>
      <c r="B1515">
        <v>86.6</v>
      </c>
      <c r="D1515">
        <f t="shared" si="230"/>
        <v>1</v>
      </c>
      <c r="E1515" s="1">
        <f t="shared" si="231"/>
        <v>40882</v>
      </c>
      <c r="F1515" s="1">
        <f t="shared" si="232"/>
        <v>40881</v>
      </c>
      <c r="G1515" s="1">
        <f t="shared" si="233"/>
        <v>40880</v>
      </c>
      <c r="H1515" s="1">
        <f t="shared" si="234"/>
        <v>40879</v>
      </c>
      <c r="I1515" s="2">
        <f t="shared" si="235"/>
        <v>85.3</v>
      </c>
      <c r="J1515">
        <v>86.424999999999997</v>
      </c>
      <c r="K1515" s="2">
        <f t="shared" si="236"/>
        <v>86.424999999999997</v>
      </c>
      <c r="L1515" s="2">
        <f t="shared" si="237"/>
        <v>85.4</v>
      </c>
      <c r="M1515" s="2">
        <f t="shared" si="238"/>
        <v>0.9881400057853631</v>
      </c>
      <c r="N1515">
        <f t="shared" si="239"/>
        <v>0.31944760575919118</v>
      </c>
    </row>
    <row r="1516" spans="1:14" x14ac:dyDescent="0.3">
      <c r="A1516" s="1">
        <v>40890</v>
      </c>
      <c r="B1516">
        <v>86.4</v>
      </c>
      <c r="D1516">
        <f t="shared" si="230"/>
        <v>2</v>
      </c>
      <c r="E1516" s="1">
        <f t="shared" si="231"/>
        <v>40883</v>
      </c>
      <c r="F1516" s="1">
        <f t="shared" si="232"/>
        <v>40882</v>
      </c>
      <c r="G1516" s="1">
        <f t="shared" si="233"/>
        <v>40881</v>
      </c>
      <c r="H1516" s="1">
        <f t="shared" si="234"/>
        <v>40880</v>
      </c>
      <c r="I1516" s="2">
        <f t="shared" si="235"/>
        <v>86.15</v>
      </c>
      <c r="K1516" s="2">
        <f t="shared" si="236"/>
        <v>86.424999999999997</v>
      </c>
      <c r="L1516" s="2">
        <f t="shared" si="237"/>
        <v>85.4</v>
      </c>
      <c r="M1516" s="2">
        <f t="shared" si="238"/>
        <v>0.9881400057853631</v>
      </c>
      <c r="N1516">
        <f t="shared" si="239"/>
        <v>-0.90331721770926621</v>
      </c>
    </row>
    <row r="1517" spans="1:14" x14ac:dyDescent="0.3">
      <c r="A1517" s="1">
        <v>40891</v>
      </c>
      <c r="B1517">
        <v>86.325000000000003</v>
      </c>
      <c r="D1517">
        <f t="shared" si="230"/>
        <v>3</v>
      </c>
      <c r="E1517" s="1">
        <f t="shared" si="231"/>
        <v>40884</v>
      </c>
      <c r="F1517" s="1">
        <f t="shared" si="232"/>
        <v>40883</v>
      </c>
      <c r="G1517" s="1">
        <f t="shared" si="233"/>
        <v>40882</v>
      </c>
      <c r="H1517" s="1">
        <f t="shared" si="234"/>
        <v>40881</v>
      </c>
      <c r="I1517" s="2">
        <f t="shared" si="235"/>
        <v>86</v>
      </c>
      <c r="K1517" s="2">
        <f t="shared" si="236"/>
        <v>86.424999999999997</v>
      </c>
      <c r="L1517" s="2">
        <f t="shared" si="237"/>
        <v>85.4</v>
      </c>
      <c r="M1517" s="2">
        <f t="shared" si="238"/>
        <v>0.9881400057853631</v>
      </c>
      <c r="N1517">
        <f t="shared" si="239"/>
        <v>-0.81589379906156378</v>
      </c>
    </row>
    <row r="1518" spans="1:14" x14ac:dyDescent="0.3">
      <c r="A1518" s="1">
        <v>40892</v>
      </c>
      <c r="B1518">
        <v>85.424999999999997</v>
      </c>
      <c r="D1518">
        <f t="shared" si="230"/>
        <v>4</v>
      </c>
      <c r="E1518" s="1">
        <f t="shared" si="231"/>
        <v>40885</v>
      </c>
      <c r="F1518" s="1">
        <f t="shared" si="232"/>
        <v>40884</v>
      </c>
      <c r="G1518" s="1">
        <f t="shared" si="233"/>
        <v>40883</v>
      </c>
      <c r="H1518" s="1">
        <f t="shared" si="234"/>
        <v>40882</v>
      </c>
      <c r="I1518" s="2">
        <f t="shared" si="235"/>
        <v>84.825000000000003</v>
      </c>
      <c r="K1518" s="2">
        <f t="shared" si="236"/>
        <v>86.424999999999997</v>
      </c>
      <c r="L1518" s="2">
        <f t="shared" si="237"/>
        <v>85.4</v>
      </c>
      <c r="M1518" s="2">
        <f t="shared" si="238"/>
        <v>0.9881400057853631</v>
      </c>
      <c r="N1518">
        <f t="shared" si="239"/>
        <v>-0.48823976821024062</v>
      </c>
    </row>
    <row r="1519" spans="1:14" x14ac:dyDescent="0.3">
      <c r="A1519" s="1">
        <v>40893</v>
      </c>
      <c r="B1519">
        <v>83.15</v>
      </c>
      <c r="D1519">
        <f t="shared" si="230"/>
        <v>5</v>
      </c>
      <c r="E1519" s="1">
        <f t="shared" si="231"/>
        <v>40886</v>
      </c>
      <c r="F1519" s="1">
        <f t="shared" si="232"/>
        <v>40885</v>
      </c>
      <c r="G1519" s="1">
        <f t="shared" si="233"/>
        <v>40884</v>
      </c>
      <c r="H1519" s="1">
        <f t="shared" si="234"/>
        <v>40883</v>
      </c>
      <c r="I1519" s="2">
        <f t="shared" si="235"/>
        <v>85.4</v>
      </c>
      <c r="K1519" s="2">
        <f t="shared" si="236"/>
        <v>86.424999999999997</v>
      </c>
      <c r="L1519" s="2">
        <f t="shared" si="237"/>
        <v>85.4</v>
      </c>
      <c r="M1519" s="2">
        <f t="shared" si="238"/>
        <v>0.9881400057853631</v>
      </c>
      <c r="N1519">
        <f t="shared" si="239"/>
        <v>-3.8630780168751571</v>
      </c>
    </row>
    <row r="1520" spans="1:14" x14ac:dyDescent="0.3">
      <c r="A1520" s="1">
        <v>40896</v>
      </c>
      <c r="B1520">
        <v>84.35</v>
      </c>
      <c r="D1520">
        <f t="shared" si="230"/>
        <v>1</v>
      </c>
      <c r="E1520" s="1">
        <f t="shared" si="231"/>
        <v>40889</v>
      </c>
      <c r="F1520" s="1">
        <f t="shared" si="232"/>
        <v>40888</v>
      </c>
      <c r="G1520" s="1">
        <f t="shared" si="233"/>
        <v>40887</v>
      </c>
      <c r="H1520" s="1">
        <f t="shared" si="234"/>
        <v>40886</v>
      </c>
      <c r="I1520" s="2">
        <f t="shared" si="235"/>
        <v>86.6</v>
      </c>
      <c r="K1520" s="2">
        <f t="shared" si="236"/>
        <v>0</v>
      </c>
      <c r="L1520" s="2">
        <f t="shared" si="237"/>
        <v>0</v>
      </c>
      <c r="M1520" s="2">
        <f t="shared" si="238"/>
        <v>1</v>
      </c>
      <c r="N1520">
        <f t="shared" si="239"/>
        <v>-2.6325006576412213</v>
      </c>
    </row>
    <row r="1521" spans="1:14" x14ac:dyDescent="0.3">
      <c r="A1521" s="1">
        <v>40897</v>
      </c>
      <c r="B1521">
        <v>84.1</v>
      </c>
      <c r="D1521">
        <f t="shared" si="230"/>
        <v>2</v>
      </c>
      <c r="E1521" s="1">
        <f t="shared" si="231"/>
        <v>40890</v>
      </c>
      <c r="F1521" s="1">
        <f t="shared" si="232"/>
        <v>40889</v>
      </c>
      <c r="G1521" s="1">
        <f t="shared" si="233"/>
        <v>40888</v>
      </c>
      <c r="H1521" s="1">
        <f t="shared" si="234"/>
        <v>40887</v>
      </c>
      <c r="I1521" s="2">
        <f t="shared" si="235"/>
        <v>86.4</v>
      </c>
      <c r="K1521" s="2">
        <f t="shared" si="236"/>
        <v>0</v>
      </c>
      <c r="L1521" s="2">
        <f t="shared" si="237"/>
        <v>0</v>
      </c>
      <c r="M1521" s="2">
        <f t="shared" si="238"/>
        <v>1</v>
      </c>
      <c r="N1521">
        <f t="shared" si="239"/>
        <v>-2.6981108831107656</v>
      </c>
    </row>
    <row r="1522" spans="1:14" x14ac:dyDescent="0.3">
      <c r="A1522" s="1">
        <v>40898</v>
      </c>
      <c r="B1522">
        <v>83.275000000000006</v>
      </c>
      <c r="D1522">
        <f t="shared" si="230"/>
        <v>3</v>
      </c>
      <c r="E1522" s="1">
        <f t="shared" si="231"/>
        <v>40891</v>
      </c>
      <c r="F1522" s="1">
        <f t="shared" si="232"/>
        <v>40890</v>
      </c>
      <c r="G1522" s="1">
        <f t="shared" si="233"/>
        <v>40889</v>
      </c>
      <c r="H1522" s="1">
        <f t="shared" si="234"/>
        <v>40888</v>
      </c>
      <c r="I1522" s="2">
        <f t="shared" si="235"/>
        <v>86.325000000000003</v>
      </c>
      <c r="K1522" s="2">
        <f t="shared" si="236"/>
        <v>0</v>
      </c>
      <c r="L1522" s="2">
        <f t="shared" si="237"/>
        <v>0</v>
      </c>
      <c r="M1522" s="2">
        <f t="shared" si="238"/>
        <v>1</v>
      </c>
      <c r="N1522">
        <f t="shared" si="239"/>
        <v>-3.5970859196312697</v>
      </c>
    </row>
    <row r="1523" spans="1:14" x14ac:dyDescent="0.3">
      <c r="A1523" s="1">
        <v>40899</v>
      </c>
      <c r="B1523">
        <v>84.55</v>
      </c>
      <c r="D1523">
        <f t="shared" si="230"/>
        <v>4</v>
      </c>
      <c r="E1523" s="1">
        <f t="shared" si="231"/>
        <v>40892</v>
      </c>
      <c r="F1523" s="1">
        <f t="shared" si="232"/>
        <v>40891</v>
      </c>
      <c r="G1523" s="1">
        <f t="shared" si="233"/>
        <v>40890</v>
      </c>
      <c r="H1523" s="1">
        <f t="shared" si="234"/>
        <v>40889</v>
      </c>
      <c r="I1523" s="2">
        <f t="shared" si="235"/>
        <v>85.424999999999997</v>
      </c>
      <c r="K1523" s="2">
        <f t="shared" si="236"/>
        <v>0</v>
      </c>
      <c r="L1523" s="2">
        <f t="shared" si="237"/>
        <v>0</v>
      </c>
      <c r="M1523" s="2">
        <f t="shared" si="238"/>
        <v>1</v>
      </c>
      <c r="N1523">
        <f t="shared" si="239"/>
        <v>-1.0295722656766269</v>
      </c>
    </row>
    <row r="1524" spans="1:14" x14ac:dyDescent="0.3">
      <c r="A1524" s="1">
        <v>40900</v>
      </c>
      <c r="B1524">
        <v>85.85</v>
      </c>
      <c r="D1524">
        <f t="shared" si="230"/>
        <v>5</v>
      </c>
      <c r="E1524" s="1">
        <f t="shared" si="231"/>
        <v>40893</v>
      </c>
      <c r="F1524" s="1">
        <f t="shared" si="232"/>
        <v>40892</v>
      </c>
      <c r="G1524" s="1">
        <f t="shared" si="233"/>
        <v>40891</v>
      </c>
      <c r="H1524" s="1">
        <f t="shared" si="234"/>
        <v>40890</v>
      </c>
      <c r="I1524" s="2">
        <f t="shared" si="235"/>
        <v>83.15</v>
      </c>
      <c r="K1524" s="2">
        <f t="shared" si="236"/>
        <v>0</v>
      </c>
      <c r="L1524" s="2">
        <f t="shared" si="237"/>
        <v>0</v>
      </c>
      <c r="M1524" s="2">
        <f t="shared" si="238"/>
        <v>1</v>
      </c>
      <c r="N1524">
        <f t="shared" si="239"/>
        <v>3.1955381704547814</v>
      </c>
    </row>
    <row r="1525" spans="1:14" x14ac:dyDescent="0.3">
      <c r="A1525" s="1">
        <v>40904</v>
      </c>
      <c r="B1525">
        <v>85.75</v>
      </c>
      <c r="D1525">
        <f t="shared" si="230"/>
        <v>2</v>
      </c>
      <c r="E1525" s="1">
        <f t="shared" si="231"/>
        <v>40897</v>
      </c>
      <c r="F1525" s="1">
        <f t="shared" si="232"/>
        <v>40896</v>
      </c>
      <c r="G1525" s="1">
        <f t="shared" si="233"/>
        <v>40895</v>
      </c>
      <c r="H1525" s="1">
        <f t="shared" si="234"/>
        <v>40894</v>
      </c>
      <c r="I1525" s="2">
        <f t="shared" si="235"/>
        <v>84.1</v>
      </c>
      <c r="K1525" s="2">
        <f t="shared" si="236"/>
        <v>0</v>
      </c>
      <c r="L1525" s="2">
        <f t="shared" si="237"/>
        <v>0</v>
      </c>
      <c r="M1525" s="2">
        <f t="shared" si="238"/>
        <v>1</v>
      </c>
      <c r="N1525">
        <f t="shared" si="239"/>
        <v>1.942951906714693</v>
      </c>
    </row>
    <row r="1526" spans="1:14" x14ac:dyDescent="0.3">
      <c r="A1526" s="1">
        <v>40905</v>
      </c>
      <c r="B1526">
        <v>85.55</v>
      </c>
      <c r="D1526">
        <f t="shared" si="230"/>
        <v>3</v>
      </c>
      <c r="E1526" s="1">
        <f t="shared" si="231"/>
        <v>40898</v>
      </c>
      <c r="F1526" s="1">
        <f t="shared" si="232"/>
        <v>40897</v>
      </c>
      <c r="G1526" s="1">
        <f t="shared" si="233"/>
        <v>40896</v>
      </c>
      <c r="H1526" s="1">
        <f t="shared" si="234"/>
        <v>40895</v>
      </c>
      <c r="I1526" s="2">
        <f t="shared" si="235"/>
        <v>83.275000000000006</v>
      </c>
      <c r="K1526" s="2">
        <f t="shared" si="236"/>
        <v>0</v>
      </c>
      <c r="L1526" s="2">
        <f t="shared" si="237"/>
        <v>0</v>
      </c>
      <c r="M1526" s="2">
        <f t="shared" si="238"/>
        <v>1</v>
      </c>
      <c r="N1526">
        <f t="shared" si="239"/>
        <v>2.6952616258459003</v>
      </c>
    </row>
    <row r="1527" spans="1:14" x14ac:dyDescent="0.3">
      <c r="A1527" s="1">
        <v>40906</v>
      </c>
      <c r="B1527">
        <v>83.974999999999994</v>
      </c>
      <c r="D1527">
        <f t="shared" si="230"/>
        <v>4</v>
      </c>
      <c r="E1527" s="1">
        <f t="shared" si="231"/>
        <v>40899</v>
      </c>
      <c r="F1527" s="1">
        <f t="shared" si="232"/>
        <v>40898</v>
      </c>
      <c r="G1527" s="1">
        <f t="shared" si="233"/>
        <v>40897</v>
      </c>
      <c r="H1527" s="1">
        <f t="shared" si="234"/>
        <v>40896</v>
      </c>
      <c r="I1527" s="2">
        <f t="shared" si="235"/>
        <v>84.55</v>
      </c>
      <c r="K1527" s="2">
        <f t="shared" si="236"/>
        <v>0</v>
      </c>
      <c r="L1527" s="2">
        <f t="shared" si="237"/>
        <v>0</v>
      </c>
      <c r="M1527" s="2">
        <f t="shared" si="238"/>
        <v>1</v>
      </c>
      <c r="N1527">
        <f t="shared" si="239"/>
        <v>-0.68239398462328671</v>
      </c>
    </row>
    <row r="1528" spans="1:14" x14ac:dyDescent="0.3">
      <c r="A1528" s="1">
        <v>40907</v>
      </c>
      <c r="B1528">
        <v>84.3</v>
      </c>
      <c r="D1528">
        <f t="shared" si="230"/>
        <v>5</v>
      </c>
      <c r="E1528" s="1">
        <f t="shared" si="231"/>
        <v>40900</v>
      </c>
      <c r="F1528" s="1">
        <f t="shared" si="232"/>
        <v>40899</v>
      </c>
      <c r="G1528" s="1">
        <f t="shared" si="233"/>
        <v>40898</v>
      </c>
      <c r="H1528" s="1">
        <f t="shared" si="234"/>
        <v>40897</v>
      </c>
      <c r="I1528" s="2">
        <f t="shared" si="235"/>
        <v>85.85</v>
      </c>
      <c r="K1528" s="2">
        <f t="shared" si="236"/>
        <v>0</v>
      </c>
      <c r="L1528" s="2">
        <f t="shared" si="237"/>
        <v>0</v>
      </c>
      <c r="M1528" s="2">
        <f t="shared" si="238"/>
        <v>1</v>
      </c>
      <c r="N1528">
        <f t="shared" si="239"/>
        <v>-1.8219722335674773</v>
      </c>
    </row>
    <row r="1529" spans="1:14" x14ac:dyDescent="0.3">
      <c r="A1529" s="1">
        <v>40911</v>
      </c>
      <c r="B1529">
        <v>85.525000000000006</v>
      </c>
      <c r="D1529">
        <f t="shared" si="230"/>
        <v>2</v>
      </c>
      <c r="E1529" s="1">
        <f t="shared" si="231"/>
        <v>40904</v>
      </c>
      <c r="F1529" s="1">
        <f t="shared" si="232"/>
        <v>40903</v>
      </c>
      <c r="G1529" s="1">
        <f t="shared" si="233"/>
        <v>40902</v>
      </c>
      <c r="H1529" s="1">
        <f t="shared" si="234"/>
        <v>40901</v>
      </c>
      <c r="I1529" s="2">
        <f t="shared" si="235"/>
        <v>85.75</v>
      </c>
      <c r="K1529" s="2">
        <f t="shared" si="236"/>
        <v>0</v>
      </c>
      <c r="L1529" s="2">
        <f t="shared" si="237"/>
        <v>0</v>
      </c>
      <c r="M1529" s="2">
        <f t="shared" si="238"/>
        <v>1</v>
      </c>
      <c r="N1529">
        <f t="shared" si="239"/>
        <v>-0.26273551823808095</v>
      </c>
    </row>
    <row r="1530" spans="1:14" x14ac:dyDescent="0.3">
      <c r="A1530" s="1">
        <v>40912</v>
      </c>
      <c r="B1530">
        <v>85.174999999999997</v>
      </c>
      <c r="D1530">
        <f t="shared" si="230"/>
        <v>3</v>
      </c>
      <c r="E1530" s="1">
        <f t="shared" si="231"/>
        <v>40905</v>
      </c>
      <c r="F1530" s="1">
        <f t="shared" si="232"/>
        <v>40904</v>
      </c>
      <c r="G1530" s="1">
        <f t="shared" si="233"/>
        <v>40903</v>
      </c>
      <c r="H1530" s="1">
        <f t="shared" si="234"/>
        <v>40902</v>
      </c>
      <c r="I1530" s="2">
        <f t="shared" si="235"/>
        <v>85.55</v>
      </c>
      <c r="K1530" s="2">
        <f t="shared" si="236"/>
        <v>0</v>
      </c>
      <c r="L1530" s="2">
        <f t="shared" si="237"/>
        <v>0</v>
      </c>
      <c r="M1530" s="2">
        <f t="shared" si="238"/>
        <v>1</v>
      </c>
      <c r="N1530">
        <f t="shared" si="239"/>
        <v>-0.43930367911721951</v>
      </c>
    </row>
    <row r="1531" spans="1:14" x14ac:dyDescent="0.3">
      <c r="A1531" s="1">
        <v>40913</v>
      </c>
      <c r="B1531">
        <v>83.85</v>
      </c>
      <c r="D1531">
        <f t="shared" si="230"/>
        <v>4</v>
      </c>
      <c r="E1531" s="1">
        <f t="shared" si="231"/>
        <v>40906</v>
      </c>
      <c r="F1531" s="1">
        <f t="shared" si="232"/>
        <v>40905</v>
      </c>
      <c r="G1531" s="1">
        <f t="shared" si="233"/>
        <v>40904</v>
      </c>
      <c r="H1531" s="1">
        <f t="shared" si="234"/>
        <v>40903</v>
      </c>
      <c r="I1531" s="2">
        <f t="shared" si="235"/>
        <v>83.974999999999994</v>
      </c>
      <c r="K1531" s="2">
        <f t="shared" si="236"/>
        <v>0</v>
      </c>
      <c r="L1531" s="2">
        <f t="shared" si="237"/>
        <v>0</v>
      </c>
      <c r="M1531" s="2">
        <f t="shared" si="238"/>
        <v>1</v>
      </c>
      <c r="N1531">
        <f t="shared" si="239"/>
        <v>-0.14896472291385787</v>
      </c>
    </row>
    <row r="1532" spans="1:14" x14ac:dyDescent="0.3">
      <c r="A1532" s="1">
        <v>40914</v>
      </c>
      <c r="B1532">
        <v>83.9</v>
      </c>
      <c r="D1532">
        <f t="shared" si="230"/>
        <v>5</v>
      </c>
      <c r="E1532" s="1">
        <f t="shared" si="231"/>
        <v>40907</v>
      </c>
      <c r="F1532" s="1">
        <f t="shared" si="232"/>
        <v>40906</v>
      </c>
      <c r="G1532" s="1">
        <f t="shared" si="233"/>
        <v>40905</v>
      </c>
      <c r="H1532" s="1">
        <f t="shared" si="234"/>
        <v>40904</v>
      </c>
      <c r="I1532" s="2">
        <f t="shared" si="235"/>
        <v>84.3</v>
      </c>
      <c r="K1532" s="2">
        <f t="shared" si="236"/>
        <v>0</v>
      </c>
      <c r="L1532" s="2">
        <f t="shared" si="237"/>
        <v>0</v>
      </c>
      <c r="M1532" s="2">
        <f t="shared" si="238"/>
        <v>1</v>
      </c>
      <c r="N1532">
        <f t="shared" si="239"/>
        <v>-0.47562515346491524</v>
      </c>
    </row>
    <row r="1533" spans="1:14" x14ac:dyDescent="0.3">
      <c r="A1533" s="1">
        <v>40917</v>
      </c>
      <c r="B1533">
        <v>83.375</v>
      </c>
      <c r="D1533">
        <f t="shared" si="230"/>
        <v>1</v>
      </c>
      <c r="E1533" s="1">
        <f t="shared" si="231"/>
        <v>40910</v>
      </c>
      <c r="F1533" s="1">
        <f t="shared" si="232"/>
        <v>40909</v>
      </c>
      <c r="G1533" s="1">
        <f t="shared" si="233"/>
        <v>40908</v>
      </c>
      <c r="H1533" s="1">
        <f t="shared" si="234"/>
        <v>40907</v>
      </c>
      <c r="I1533" s="2">
        <f t="shared" si="235"/>
        <v>84.3</v>
      </c>
      <c r="K1533" s="2">
        <f t="shared" si="236"/>
        <v>0</v>
      </c>
      <c r="L1533" s="2">
        <f t="shared" si="237"/>
        <v>0</v>
      </c>
      <c r="M1533" s="2">
        <f t="shared" si="238"/>
        <v>1</v>
      </c>
      <c r="N1533">
        <f t="shared" si="239"/>
        <v>-1.1033360772021918</v>
      </c>
    </row>
    <row r="1534" spans="1:14" x14ac:dyDescent="0.3">
      <c r="A1534" s="1">
        <v>40918</v>
      </c>
      <c r="B1534">
        <v>84.3</v>
      </c>
      <c r="D1534">
        <f t="shared" si="230"/>
        <v>2</v>
      </c>
      <c r="E1534" s="1">
        <f t="shared" si="231"/>
        <v>40911</v>
      </c>
      <c r="F1534" s="1">
        <f t="shared" si="232"/>
        <v>40910</v>
      </c>
      <c r="G1534" s="1">
        <f t="shared" si="233"/>
        <v>40909</v>
      </c>
      <c r="H1534" s="1">
        <f t="shared" si="234"/>
        <v>40908</v>
      </c>
      <c r="I1534" s="2">
        <f t="shared" si="235"/>
        <v>85.525000000000006</v>
      </c>
      <c r="K1534" s="2">
        <f t="shared" si="236"/>
        <v>0</v>
      </c>
      <c r="L1534" s="2">
        <f t="shared" si="237"/>
        <v>0</v>
      </c>
      <c r="M1534" s="2">
        <f t="shared" si="238"/>
        <v>1</v>
      </c>
      <c r="N1534">
        <f t="shared" si="239"/>
        <v>-1.4426865855858693</v>
      </c>
    </row>
    <row r="1535" spans="1:14" x14ac:dyDescent="0.3">
      <c r="A1535" s="1">
        <v>40919</v>
      </c>
      <c r="B1535">
        <v>82.9</v>
      </c>
      <c r="D1535">
        <f t="shared" si="230"/>
        <v>3</v>
      </c>
      <c r="E1535" s="1">
        <f t="shared" si="231"/>
        <v>40912</v>
      </c>
      <c r="F1535" s="1">
        <f t="shared" si="232"/>
        <v>40911</v>
      </c>
      <c r="G1535" s="1">
        <f t="shared" si="233"/>
        <v>40910</v>
      </c>
      <c r="H1535" s="1">
        <f t="shared" si="234"/>
        <v>40909</v>
      </c>
      <c r="I1535" s="2">
        <f t="shared" si="235"/>
        <v>85.174999999999997</v>
      </c>
      <c r="K1535" s="2">
        <f t="shared" si="236"/>
        <v>0</v>
      </c>
      <c r="L1535" s="2">
        <f t="shared" si="237"/>
        <v>0</v>
      </c>
      <c r="M1535" s="2">
        <f t="shared" si="238"/>
        <v>1</v>
      </c>
      <c r="N1535">
        <f t="shared" si="239"/>
        <v>-2.7072901405780869</v>
      </c>
    </row>
    <row r="1536" spans="1:14" x14ac:dyDescent="0.3">
      <c r="A1536" s="1">
        <v>40920</v>
      </c>
      <c r="B1536">
        <v>83.95</v>
      </c>
      <c r="D1536">
        <f t="shared" si="230"/>
        <v>4</v>
      </c>
      <c r="E1536" s="1">
        <f t="shared" si="231"/>
        <v>40913</v>
      </c>
      <c r="F1536" s="1">
        <f t="shared" si="232"/>
        <v>40912</v>
      </c>
      <c r="G1536" s="1">
        <f t="shared" si="233"/>
        <v>40911</v>
      </c>
      <c r="H1536" s="1">
        <f t="shared" si="234"/>
        <v>40910</v>
      </c>
      <c r="I1536" s="2">
        <f t="shared" si="235"/>
        <v>83.85</v>
      </c>
      <c r="K1536" s="2">
        <f t="shared" si="236"/>
        <v>0</v>
      </c>
      <c r="L1536" s="2">
        <f t="shared" si="237"/>
        <v>0</v>
      </c>
      <c r="M1536" s="2">
        <f t="shared" si="238"/>
        <v>1</v>
      </c>
      <c r="N1536">
        <f t="shared" si="239"/>
        <v>0.11918952543321247</v>
      </c>
    </row>
    <row r="1537" spans="1:14" x14ac:dyDescent="0.3">
      <c r="A1537" s="1">
        <v>40921</v>
      </c>
      <c r="B1537">
        <v>85.6</v>
      </c>
      <c r="D1537">
        <f t="shared" si="230"/>
        <v>5</v>
      </c>
      <c r="E1537" s="1">
        <f t="shared" si="231"/>
        <v>40914</v>
      </c>
      <c r="F1537" s="1">
        <f t="shared" si="232"/>
        <v>40913</v>
      </c>
      <c r="G1537" s="1">
        <f t="shared" si="233"/>
        <v>40912</v>
      </c>
      <c r="H1537" s="1">
        <f t="shared" si="234"/>
        <v>40911</v>
      </c>
      <c r="I1537" s="2">
        <f t="shared" si="235"/>
        <v>83.9</v>
      </c>
      <c r="K1537" s="2">
        <f t="shared" si="236"/>
        <v>0</v>
      </c>
      <c r="L1537" s="2">
        <f t="shared" si="237"/>
        <v>0</v>
      </c>
      <c r="M1537" s="2">
        <f t="shared" si="238"/>
        <v>1</v>
      </c>
      <c r="N1537">
        <f t="shared" si="239"/>
        <v>2.0059669674535803</v>
      </c>
    </row>
    <row r="1538" spans="1:14" x14ac:dyDescent="0.3">
      <c r="A1538" s="1">
        <v>40925</v>
      </c>
      <c r="B1538">
        <v>85.775000000000006</v>
      </c>
      <c r="D1538">
        <f t="shared" si="230"/>
        <v>2</v>
      </c>
      <c r="E1538" s="1">
        <f t="shared" si="231"/>
        <v>40918</v>
      </c>
      <c r="F1538" s="1">
        <f t="shared" si="232"/>
        <v>40917</v>
      </c>
      <c r="G1538" s="1">
        <f t="shared" si="233"/>
        <v>40916</v>
      </c>
      <c r="H1538" s="1">
        <f t="shared" si="234"/>
        <v>40915</v>
      </c>
      <c r="I1538" s="2">
        <f t="shared" si="235"/>
        <v>84.3</v>
      </c>
      <c r="K1538" s="2">
        <f t="shared" si="236"/>
        <v>0</v>
      </c>
      <c r="L1538" s="2">
        <f t="shared" si="237"/>
        <v>0</v>
      </c>
      <c r="M1538" s="2">
        <f t="shared" si="238"/>
        <v>1</v>
      </c>
      <c r="N1538">
        <f t="shared" si="239"/>
        <v>1.7345723736703722</v>
      </c>
    </row>
    <row r="1539" spans="1:14" x14ac:dyDescent="0.3">
      <c r="A1539" s="1">
        <v>40926</v>
      </c>
      <c r="B1539">
        <v>86.275000000000006</v>
      </c>
      <c r="D1539">
        <f t="shared" ref="D1539:D1602" si="240">WEEKDAY(A1539,2)</f>
        <v>3</v>
      </c>
      <c r="E1539" s="1">
        <f t="shared" si="231"/>
        <v>40919</v>
      </c>
      <c r="F1539" s="1">
        <f t="shared" si="232"/>
        <v>40918</v>
      </c>
      <c r="G1539" s="1">
        <f t="shared" si="233"/>
        <v>40917</v>
      </c>
      <c r="H1539" s="1">
        <f t="shared" si="234"/>
        <v>40916</v>
      </c>
      <c r="I1539" s="2">
        <f t="shared" si="235"/>
        <v>82.9</v>
      </c>
      <c r="K1539" s="2">
        <f t="shared" si="236"/>
        <v>0</v>
      </c>
      <c r="L1539" s="2">
        <f t="shared" si="237"/>
        <v>0</v>
      </c>
      <c r="M1539" s="2">
        <f t="shared" si="238"/>
        <v>1</v>
      </c>
      <c r="N1539">
        <f t="shared" si="239"/>
        <v>3.9904806842817893</v>
      </c>
    </row>
    <row r="1540" spans="1:14" x14ac:dyDescent="0.3">
      <c r="A1540" s="1">
        <v>40927</v>
      </c>
      <c r="B1540">
        <v>85.4</v>
      </c>
      <c r="D1540">
        <f t="shared" si="240"/>
        <v>4</v>
      </c>
      <c r="E1540" s="1">
        <f t="shared" si="231"/>
        <v>40920</v>
      </c>
      <c r="F1540" s="1">
        <f t="shared" si="232"/>
        <v>40919</v>
      </c>
      <c r="G1540" s="1">
        <f t="shared" si="233"/>
        <v>40918</v>
      </c>
      <c r="H1540" s="1">
        <f t="shared" si="234"/>
        <v>40917</v>
      </c>
      <c r="I1540" s="2">
        <f t="shared" si="235"/>
        <v>83.95</v>
      </c>
      <c r="K1540" s="2">
        <f t="shared" si="236"/>
        <v>0</v>
      </c>
      <c r="L1540" s="2">
        <f t="shared" si="237"/>
        <v>0</v>
      </c>
      <c r="M1540" s="2">
        <f t="shared" si="238"/>
        <v>1</v>
      </c>
      <c r="N1540">
        <f t="shared" si="239"/>
        <v>1.7124717270974448</v>
      </c>
    </row>
    <row r="1541" spans="1:14" x14ac:dyDescent="0.3">
      <c r="A1541" s="1">
        <v>40928</v>
      </c>
      <c r="B1541">
        <v>85.325000000000003</v>
      </c>
      <c r="D1541">
        <f t="shared" si="240"/>
        <v>5</v>
      </c>
      <c r="E1541" s="1">
        <f t="shared" si="231"/>
        <v>40921</v>
      </c>
      <c r="F1541" s="1">
        <f t="shared" si="232"/>
        <v>40920</v>
      </c>
      <c r="G1541" s="1">
        <f t="shared" si="233"/>
        <v>40919</v>
      </c>
      <c r="H1541" s="1">
        <f t="shared" si="234"/>
        <v>40918</v>
      </c>
      <c r="I1541" s="2">
        <f t="shared" si="235"/>
        <v>85.6</v>
      </c>
      <c r="K1541" s="2">
        <f t="shared" si="236"/>
        <v>0</v>
      </c>
      <c r="L1541" s="2">
        <f t="shared" si="237"/>
        <v>0</v>
      </c>
      <c r="M1541" s="2">
        <f t="shared" si="238"/>
        <v>1</v>
      </c>
      <c r="N1541">
        <f t="shared" si="239"/>
        <v>-0.32177883549255648</v>
      </c>
    </row>
    <row r="1542" spans="1:14" x14ac:dyDescent="0.3">
      <c r="A1542" s="1">
        <v>40931</v>
      </c>
      <c r="B1542">
        <v>86.474999999999994</v>
      </c>
      <c r="D1542">
        <f t="shared" si="240"/>
        <v>1</v>
      </c>
      <c r="E1542" s="1">
        <f t="shared" si="231"/>
        <v>40924</v>
      </c>
      <c r="F1542" s="1">
        <f t="shared" si="232"/>
        <v>40923</v>
      </c>
      <c r="G1542" s="1">
        <f t="shared" si="233"/>
        <v>40922</v>
      </c>
      <c r="H1542" s="1">
        <f t="shared" si="234"/>
        <v>40921</v>
      </c>
      <c r="I1542" s="2">
        <f t="shared" si="235"/>
        <v>85.6</v>
      </c>
      <c r="K1542" s="2">
        <f t="shared" si="236"/>
        <v>0</v>
      </c>
      <c r="L1542" s="2">
        <f t="shared" si="237"/>
        <v>0</v>
      </c>
      <c r="M1542" s="2">
        <f t="shared" si="238"/>
        <v>1</v>
      </c>
      <c r="N1542">
        <f t="shared" si="239"/>
        <v>1.0170071675536079</v>
      </c>
    </row>
    <row r="1543" spans="1:14" x14ac:dyDescent="0.3">
      <c r="A1543" s="1">
        <v>40932</v>
      </c>
      <c r="B1543">
        <v>86.025000000000006</v>
      </c>
      <c r="D1543">
        <f t="shared" si="240"/>
        <v>2</v>
      </c>
      <c r="E1543" s="1">
        <f t="shared" si="231"/>
        <v>40925</v>
      </c>
      <c r="F1543" s="1">
        <f t="shared" si="232"/>
        <v>40924</v>
      </c>
      <c r="G1543" s="1">
        <f t="shared" si="233"/>
        <v>40923</v>
      </c>
      <c r="H1543" s="1">
        <f t="shared" si="234"/>
        <v>40922</v>
      </c>
      <c r="I1543" s="2">
        <f t="shared" si="235"/>
        <v>85.775000000000006</v>
      </c>
      <c r="K1543" s="2">
        <f t="shared" si="236"/>
        <v>0</v>
      </c>
      <c r="L1543" s="2">
        <f t="shared" si="237"/>
        <v>0</v>
      </c>
      <c r="M1543" s="2">
        <f t="shared" si="238"/>
        <v>1</v>
      </c>
      <c r="N1543">
        <f t="shared" si="239"/>
        <v>0.29103629390306823</v>
      </c>
    </row>
    <row r="1544" spans="1:14" x14ac:dyDescent="0.3">
      <c r="A1544" s="1">
        <v>40933</v>
      </c>
      <c r="B1544">
        <v>86.625</v>
      </c>
      <c r="D1544">
        <f t="shared" si="240"/>
        <v>3</v>
      </c>
      <c r="E1544" s="1">
        <f t="shared" ref="E1544:E1607" si="241">A1544-7</f>
        <v>40926</v>
      </c>
      <c r="F1544" s="1">
        <f t="shared" ref="F1544:F1607" si="242">E1544-1</f>
        <v>40925</v>
      </c>
      <c r="G1544" s="1">
        <f t="shared" ref="G1544:G1607" si="243">E1544-2</f>
        <v>40924</v>
      </c>
      <c r="H1544" s="1">
        <f t="shared" ref="H1544:H1607" si="244">E1544-3</f>
        <v>40923</v>
      </c>
      <c r="I1544" s="2">
        <f t="shared" si="235"/>
        <v>86.275000000000006</v>
      </c>
      <c r="K1544" s="2">
        <f t="shared" si="236"/>
        <v>0</v>
      </c>
      <c r="L1544" s="2">
        <f t="shared" si="237"/>
        <v>0</v>
      </c>
      <c r="M1544" s="2">
        <f t="shared" si="238"/>
        <v>1</v>
      </c>
      <c r="N1544">
        <f t="shared" si="239"/>
        <v>0.40485885260001114</v>
      </c>
    </row>
    <row r="1545" spans="1:14" x14ac:dyDescent="0.3">
      <c r="A1545" s="1">
        <v>40934</v>
      </c>
      <c r="B1545">
        <v>85.95</v>
      </c>
      <c r="D1545">
        <f t="shared" si="240"/>
        <v>4</v>
      </c>
      <c r="E1545" s="1">
        <f t="shared" si="241"/>
        <v>40927</v>
      </c>
      <c r="F1545" s="1">
        <f t="shared" si="242"/>
        <v>40926</v>
      </c>
      <c r="G1545" s="1">
        <f t="shared" si="243"/>
        <v>40925</v>
      </c>
      <c r="H1545" s="1">
        <f t="shared" si="244"/>
        <v>40924</v>
      </c>
      <c r="I1545" s="2">
        <f t="shared" ref="I1545:I1608" si="245">IF(SUMIFS($B$2:$B$3569,$A$2:$A$3569,"="&amp;E1545)=0,IF(SUMIFS($B$2:$B$3569,$A$2:$A$3569,"="&amp;F1545)=0,IF(SUMIFS($B$2:$B$3569,$A$2:$A$3569,"="&amp;G1545)=0,SUMIFS($B$2:$B$3569,$A$2:$A$3569,"="&amp;H1545),SUMIFS($B$2:$B$3569,$A$2:$A$3569,"="&amp;G1545)),SUMIFS($B$2:$B$3569,$A$2:$A$3569,"="&amp;F1545)),SUMIFS($B$2:$B$3569,$A$2:$A$3569,"="&amp;E1545))</f>
        <v>85.4</v>
      </c>
      <c r="K1545" s="2">
        <f t="shared" ref="K1545:K1608" si="246">SUMIFS($J$2:$J$3569,$A$2:$A$3569,"&gt;"&amp;E1545,$A$2:$A$3569,"&lt;="&amp;A1545)</f>
        <v>0</v>
      </c>
      <c r="L1545" s="2">
        <f t="shared" ref="L1545:L1608" si="247">IF(K1545&lt;&gt;0,LOOKUP(K1545,C1539:C1545,B1539:B1545),0)</f>
        <v>0</v>
      </c>
      <c r="M1545" s="2">
        <f t="shared" ref="M1545:M1608" si="248">IF(K1545&lt;&gt;0,L1545/K1545,1)</f>
        <v>1</v>
      </c>
      <c r="N1545">
        <f t="shared" ref="N1545:N1608" si="249">LN(B1545*M1545/I1545)*100</f>
        <v>0.64196310343340346</v>
      </c>
    </row>
    <row r="1546" spans="1:14" x14ac:dyDescent="0.3">
      <c r="A1546" s="1">
        <v>40935</v>
      </c>
      <c r="B1546">
        <v>86.674999999999997</v>
      </c>
      <c r="D1546">
        <f t="shared" si="240"/>
        <v>5</v>
      </c>
      <c r="E1546" s="1">
        <f t="shared" si="241"/>
        <v>40928</v>
      </c>
      <c r="F1546" s="1">
        <f t="shared" si="242"/>
        <v>40927</v>
      </c>
      <c r="G1546" s="1">
        <f t="shared" si="243"/>
        <v>40926</v>
      </c>
      <c r="H1546" s="1">
        <f t="shared" si="244"/>
        <v>40925</v>
      </c>
      <c r="I1546" s="2">
        <f t="shared" si="245"/>
        <v>85.325000000000003</v>
      </c>
      <c r="K1546" s="2">
        <f t="shared" si="246"/>
        <v>0</v>
      </c>
      <c r="L1546" s="2">
        <f t="shared" si="247"/>
        <v>0</v>
      </c>
      <c r="M1546" s="2">
        <f t="shared" si="248"/>
        <v>1</v>
      </c>
      <c r="N1546">
        <f t="shared" si="249"/>
        <v>1.5697996778316408</v>
      </c>
    </row>
    <row r="1547" spans="1:14" x14ac:dyDescent="0.3">
      <c r="A1547" s="1">
        <v>40938</v>
      </c>
      <c r="B1547">
        <v>86.45</v>
      </c>
      <c r="D1547">
        <f t="shared" si="240"/>
        <v>1</v>
      </c>
      <c r="E1547" s="1">
        <f t="shared" si="241"/>
        <v>40931</v>
      </c>
      <c r="F1547" s="1">
        <f t="shared" si="242"/>
        <v>40930</v>
      </c>
      <c r="G1547" s="1">
        <f t="shared" si="243"/>
        <v>40929</v>
      </c>
      <c r="H1547" s="1">
        <f t="shared" si="244"/>
        <v>40928</v>
      </c>
      <c r="I1547" s="2">
        <f t="shared" si="245"/>
        <v>86.474999999999994</v>
      </c>
      <c r="K1547" s="2">
        <f t="shared" si="246"/>
        <v>0</v>
      </c>
      <c r="L1547" s="2">
        <f t="shared" si="247"/>
        <v>0</v>
      </c>
      <c r="M1547" s="2">
        <f t="shared" si="248"/>
        <v>1</v>
      </c>
      <c r="N1547">
        <f t="shared" si="249"/>
        <v>-2.8914269393283024E-2</v>
      </c>
    </row>
    <row r="1548" spans="1:14" x14ac:dyDescent="0.3">
      <c r="A1548" s="1">
        <v>40939</v>
      </c>
      <c r="B1548">
        <v>87.525000000000006</v>
      </c>
      <c r="D1548">
        <f t="shared" si="240"/>
        <v>2</v>
      </c>
      <c r="E1548" s="1">
        <f t="shared" si="241"/>
        <v>40932</v>
      </c>
      <c r="F1548" s="1">
        <f t="shared" si="242"/>
        <v>40931</v>
      </c>
      <c r="G1548" s="1">
        <f t="shared" si="243"/>
        <v>40930</v>
      </c>
      <c r="H1548" s="1">
        <f t="shared" si="244"/>
        <v>40929</v>
      </c>
      <c r="I1548" s="2">
        <f t="shared" si="245"/>
        <v>86.025000000000006</v>
      </c>
      <c r="K1548" s="2">
        <f t="shared" si="246"/>
        <v>0</v>
      </c>
      <c r="L1548" s="2">
        <f t="shared" si="247"/>
        <v>0</v>
      </c>
      <c r="M1548" s="2">
        <f t="shared" si="248"/>
        <v>1</v>
      </c>
      <c r="N1548">
        <f t="shared" si="249"/>
        <v>1.7286515157185232</v>
      </c>
    </row>
    <row r="1549" spans="1:14" x14ac:dyDescent="0.3">
      <c r="A1549" s="1">
        <v>40940</v>
      </c>
      <c r="B1549">
        <v>87.625</v>
      </c>
      <c r="D1549">
        <f t="shared" si="240"/>
        <v>3</v>
      </c>
      <c r="E1549" s="1">
        <f t="shared" si="241"/>
        <v>40933</v>
      </c>
      <c r="F1549" s="1">
        <f t="shared" si="242"/>
        <v>40932</v>
      </c>
      <c r="G1549" s="1">
        <f t="shared" si="243"/>
        <v>40931</v>
      </c>
      <c r="H1549" s="1">
        <f t="shared" si="244"/>
        <v>40930</v>
      </c>
      <c r="I1549" s="2">
        <f t="shared" si="245"/>
        <v>86.625</v>
      </c>
      <c r="K1549" s="2">
        <f t="shared" si="246"/>
        <v>0</v>
      </c>
      <c r="L1549" s="2">
        <f t="shared" si="247"/>
        <v>0</v>
      </c>
      <c r="M1549" s="2">
        <f t="shared" si="248"/>
        <v>1</v>
      </c>
      <c r="N1549">
        <f t="shared" si="249"/>
        <v>1.1477887844686838</v>
      </c>
    </row>
    <row r="1550" spans="1:14" x14ac:dyDescent="0.3">
      <c r="A1550" s="1">
        <v>40941</v>
      </c>
      <c r="B1550">
        <v>87.575000000000003</v>
      </c>
      <c r="D1550">
        <f t="shared" si="240"/>
        <v>4</v>
      </c>
      <c r="E1550" s="1">
        <f t="shared" si="241"/>
        <v>40934</v>
      </c>
      <c r="F1550" s="1">
        <f t="shared" si="242"/>
        <v>40933</v>
      </c>
      <c r="G1550" s="1">
        <f t="shared" si="243"/>
        <v>40932</v>
      </c>
      <c r="H1550" s="1">
        <f t="shared" si="244"/>
        <v>40931</v>
      </c>
      <c r="I1550" s="2">
        <f t="shared" si="245"/>
        <v>85.95</v>
      </c>
      <c r="K1550" s="2">
        <f t="shared" si="246"/>
        <v>0</v>
      </c>
      <c r="L1550" s="2">
        <f t="shared" si="247"/>
        <v>0</v>
      </c>
      <c r="M1550" s="2">
        <f t="shared" si="248"/>
        <v>1</v>
      </c>
      <c r="N1550">
        <f t="shared" si="249"/>
        <v>1.8729837254692179</v>
      </c>
    </row>
    <row r="1551" spans="1:14" x14ac:dyDescent="0.3">
      <c r="A1551" s="1">
        <v>40942</v>
      </c>
      <c r="B1551">
        <v>87.525000000000006</v>
      </c>
      <c r="D1551">
        <f t="shared" si="240"/>
        <v>5</v>
      </c>
      <c r="E1551" s="1">
        <f t="shared" si="241"/>
        <v>40935</v>
      </c>
      <c r="F1551" s="1">
        <f t="shared" si="242"/>
        <v>40934</v>
      </c>
      <c r="G1551" s="1">
        <f t="shared" si="243"/>
        <v>40933</v>
      </c>
      <c r="H1551" s="1">
        <f t="shared" si="244"/>
        <v>40932</v>
      </c>
      <c r="I1551" s="2">
        <f t="shared" si="245"/>
        <v>86.674999999999997</v>
      </c>
      <c r="K1551" s="2">
        <f t="shared" si="246"/>
        <v>0</v>
      </c>
      <c r="L1551" s="2">
        <f t="shared" si="247"/>
        <v>0</v>
      </c>
      <c r="M1551" s="2">
        <f t="shared" si="248"/>
        <v>1</v>
      </c>
      <c r="N1551">
        <f t="shared" si="249"/>
        <v>0.97589752696424037</v>
      </c>
    </row>
    <row r="1552" spans="1:14" x14ac:dyDescent="0.3">
      <c r="A1552" s="1">
        <v>40945</v>
      </c>
      <c r="B1552">
        <v>87.125</v>
      </c>
      <c r="D1552">
        <f t="shared" si="240"/>
        <v>1</v>
      </c>
      <c r="E1552" s="1">
        <f t="shared" si="241"/>
        <v>40938</v>
      </c>
      <c r="F1552" s="1">
        <f t="shared" si="242"/>
        <v>40937</v>
      </c>
      <c r="G1552" s="1">
        <f t="shared" si="243"/>
        <v>40936</v>
      </c>
      <c r="H1552" s="1">
        <f t="shared" si="244"/>
        <v>40935</v>
      </c>
      <c r="I1552" s="2">
        <f t="shared" si="245"/>
        <v>86.45</v>
      </c>
      <c r="K1552" s="2">
        <f t="shared" si="246"/>
        <v>0</v>
      </c>
      <c r="L1552" s="2">
        <f t="shared" si="247"/>
        <v>0</v>
      </c>
      <c r="M1552" s="2">
        <f t="shared" si="248"/>
        <v>1</v>
      </c>
      <c r="N1552">
        <f t="shared" si="249"/>
        <v>0.7777656951388513</v>
      </c>
    </row>
    <row r="1553" spans="1:14" x14ac:dyDescent="0.3">
      <c r="A1553" s="1">
        <v>40946</v>
      </c>
      <c r="B1553">
        <v>86.174999999999997</v>
      </c>
      <c r="D1553">
        <f t="shared" si="240"/>
        <v>2</v>
      </c>
      <c r="E1553" s="1">
        <f t="shared" si="241"/>
        <v>40939</v>
      </c>
      <c r="F1553" s="1">
        <f t="shared" si="242"/>
        <v>40938</v>
      </c>
      <c r="G1553" s="1">
        <f t="shared" si="243"/>
        <v>40937</v>
      </c>
      <c r="H1553" s="1">
        <f t="shared" si="244"/>
        <v>40936</v>
      </c>
      <c r="I1553" s="2">
        <f t="shared" si="245"/>
        <v>87.525000000000006</v>
      </c>
      <c r="K1553" s="2">
        <f t="shared" si="246"/>
        <v>0</v>
      </c>
      <c r="L1553" s="2">
        <f t="shared" si="247"/>
        <v>0</v>
      </c>
      <c r="M1553" s="2">
        <f t="shared" si="248"/>
        <v>1</v>
      </c>
      <c r="N1553">
        <f t="shared" si="249"/>
        <v>-1.5544354437800345</v>
      </c>
    </row>
    <row r="1554" spans="1:14" x14ac:dyDescent="0.3">
      <c r="A1554" s="1">
        <v>40947</v>
      </c>
      <c r="B1554">
        <v>86.275000000000006</v>
      </c>
      <c r="D1554">
        <f t="shared" si="240"/>
        <v>3</v>
      </c>
      <c r="E1554" s="1">
        <f t="shared" si="241"/>
        <v>40940</v>
      </c>
      <c r="F1554" s="1">
        <f t="shared" si="242"/>
        <v>40939</v>
      </c>
      <c r="G1554" s="1">
        <f t="shared" si="243"/>
        <v>40938</v>
      </c>
      <c r="H1554" s="1">
        <f t="shared" si="244"/>
        <v>40937</v>
      </c>
      <c r="I1554" s="2">
        <f t="shared" si="245"/>
        <v>87.625</v>
      </c>
      <c r="K1554" s="2">
        <f t="shared" si="246"/>
        <v>0</v>
      </c>
      <c r="L1554" s="2">
        <f t="shared" si="247"/>
        <v>0</v>
      </c>
      <c r="M1554" s="2">
        <f t="shared" si="248"/>
        <v>1</v>
      </c>
      <c r="N1554">
        <f t="shared" si="249"/>
        <v>-1.5526476370686983</v>
      </c>
    </row>
    <row r="1555" spans="1:14" x14ac:dyDescent="0.3">
      <c r="A1555" s="1">
        <v>40948</v>
      </c>
      <c r="B1555">
        <v>87.3</v>
      </c>
      <c r="C1555">
        <v>89.65</v>
      </c>
      <c r="D1555">
        <f t="shared" si="240"/>
        <v>4</v>
      </c>
      <c r="E1555" s="1">
        <f t="shared" si="241"/>
        <v>40941</v>
      </c>
      <c r="F1555" s="1">
        <f t="shared" si="242"/>
        <v>40940</v>
      </c>
      <c r="G1555" s="1">
        <f t="shared" si="243"/>
        <v>40939</v>
      </c>
      <c r="H1555" s="1">
        <f t="shared" si="244"/>
        <v>40938</v>
      </c>
      <c r="I1555" s="2">
        <f t="shared" si="245"/>
        <v>87.575000000000003</v>
      </c>
      <c r="K1555" s="2">
        <f t="shared" si="246"/>
        <v>0</v>
      </c>
      <c r="L1555" s="2">
        <f t="shared" si="247"/>
        <v>0</v>
      </c>
      <c r="M1555" s="2">
        <f t="shared" si="248"/>
        <v>1</v>
      </c>
      <c r="N1555">
        <f t="shared" si="249"/>
        <v>-0.31451062379940747</v>
      </c>
    </row>
    <row r="1556" spans="1:14" x14ac:dyDescent="0.3">
      <c r="A1556" s="1">
        <v>40949</v>
      </c>
      <c r="B1556">
        <v>88.3</v>
      </c>
      <c r="D1556">
        <f t="shared" si="240"/>
        <v>5</v>
      </c>
      <c r="E1556" s="1">
        <f t="shared" si="241"/>
        <v>40942</v>
      </c>
      <c r="F1556" s="1">
        <f t="shared" si="242"/>
        <v>40941</v>
      </c>
      <c r="G1556" s="1">
        <f t="shared" si="243"/>
        <v>40940</v>
      </c>
      <c r="H1556" s="1">
        <f t="shared" si="244"/>
        <v>40939</v>
      </c>
      <c r="I1556" s="2">
        <f t="shared" si="245"/>
        <v>87.525000000000006</v>
      </c>
      <c r="J1556">
        <v>89.65</v>
      </c>
      <c r="K1556" s="2">
        <f t="shared" si="246"/>
        <v>89.65</v>
      </c>
      <c r="L1556" s="2">
        <f t="shared" si="247"/>
        <v>87.3</v>
      </c>
      <c r="M1556" s="2">
        <f t="shared" si="248"/>
        <v>0.97378694924707188</v>
      </c>
      <c r="N1556">
        <f t="shared" si="249"/>
        <v>-1.774709643640066</v>
      </c>
    </row>
    <row r="1557" spans="1:14" x14ac:dyDescent="0.3">
      <c r="A1557" s="1">
        <v>40952</v>
      </c>
      <c r="B1557">
        <v>87.974999999999994</v>
      </c>
      <c r="D1557">
        <f t="shared" si="240"/>
        <v>1</v>
      </c>
      <c r="E1557" s="1">
        <f t="shared" si="241"/>
        <v>40945</v>
      </c>
      <c r="F1557" s="1">
        <f t="shared" si="242"/>
        <v>40944</v>
      </c>
      <c r="G1557" s="1">
        <f t="shared" si="243"/>
        <v>40943</v>
      </c>
      <c r="H1557" s="1">
        <f t="shared" si="244"/>
        <v>40942</v>
      </c>
      <c r="I1557" s="2">
        <f t="shared" si="245"/>
        <v>87.125</v>
      </c>
      <c r="K1557" s="2">
        <f t="shared" si="246"/>
        <v>89.65</v>
      </c>
      <c r="L1557" s="2">
        <f t="shared" si="247"/>
        <v>87.3</v>
      </c>
      <c r="M1557" s="2">
        <f t="shared" si="248"/>
        <v>0.97378694924707188</v>
      </c>
      <c r="N1557">
        <f t="shared" si="249"/>
        <v>-1.6853923078624564</v>
      </c>
    </row>
    <row r="1558" spans="1:14" x14ac:dyDescent="0.3">
      <c r="A1558" s="1">
        <v>40953</v>
      </c>
      <c r="B1558">
        <v>89.625</v>
      </c>
      <c r="D1558">
        <f t="shared" si="240"/>
        <v>2</v>
      </c>
      <c r="E1558" s="1">
        <f t="shared" si="241"/>
        <v>40946</v>
      </c>
      <c r="F1558" s="1">
        <f t="shared" si="242"/>
        <v>40945</v>
      </c>
      <c r="G1558" s="1">
        <f t="shared" si="243"/>
        <v>40944</v>
      </c>
      <c r="H1558" s="1">
        <f t="shared" si="244"/>
        <v>40943</v>
      </c>
      <c r="I1558" s="2">
        <f t="shared" si="245"/>
        <v>86.174999999999997</v>
      </c>
      <c r="K1558" s="2">
        <f t="shared" si="246"/>
        <v>89.65</v>
      </c>
      <c r="L1558" s="2">
        <f t="shared" si="247"/>
        <v>87.3</v>
      </c>
      <c r="M1558" s="2">
        <f t="shared" si="248"/>
        <v>0.97378694924707188</v>
      </c>
      <c r="N1558">
        <f t="shared" si="249"/>
        <v>1.269144931127006</v>
      </c>
    </row>
    <row r="1559" spans="1:14" x14ac:dyDescent="0.3">
      <c r="A1559" s="1">
        <v>40954</v>
      </c>
      <c r="B1559">
        <v>88.9</v>
      </c>
      <c r="D1559">
        <f t="shared" si="240"/>
        <v>3</v>
      </c>
      <c r="E1559" s="1">
        <f t="shared" si="241"/>
        <v>40947</v>
      </c>
      <c r="F1559" s="1">
        <f t="shared" si="242"/>
        <v>40946</v>
      </c>
      <c r="G1559" s="1">
        <f t="shared" si="243"/>
        <v>40945</v>
      </c>
      <c r="H1559" s="1">
        <f t="shared" si="244"/>
        <v>40944</v>
      </c>
      <c r="I1559" s="2">
        <f t="shared" si="245"/>
        <v>86.275000000000006</v>
      </c>
      <c r="K1559" s="2">
        <f t="shared" si="246"/>
        <v>89.65</v>
      </c>
      <c r="L1559" s="2">
        <f t="shared" si="247"/>
        <v>87.3</v>
      </c>
      <c r="M1559" s="2">
        <f t="shared" si="248"/>
        <v>0.97378694924707188</v>
      </c>
      <c r="N1559">
        <f t="shared" si="249"/>
        <v>0.34095363302063264</v>
      </c>
    </row>
    <row r="1560" spans="1:14" x14ac:dyDescent="0.3">
      <c r="A1560" s="1">
        <v>40955</v>
      </c>
      <c r="B1560">
        <v>90.224999999999994</v>
      </c>
      <c r="D1560">
        <f t="shared" si="240"/>
        <v>4</v>
      </c>
      <c r="E1560" s="1">
        <f t="shared" si="241"/>
        <v>40948</v>
      </c>
      <c r="F1560" s="1">
        <f t="shared" si="242"/>
        <v>40947</v>
      </c>
      <c r="G1560" s="1">
        <f t="shared" si="243"/>
        <v>40946</v>
      </c>
      <c r="H1560" s="1">
        <f t="shared" si="244"/>
        <v>40945</v>
      </c>
      <c r="I1560" s="2">
        <f t="shared" si="245"/>
        <v>87.3</v>
      </c>
      <c r="K1560" s="2">
        <f t="shared" si="246"/>
        <v>89.65</v>
      </c>
      <c r="L1560" s="2">
        <f t="shared" si="247"/>
        <v>87.3</v>
      </c>
      <c r="M1560" s="2">
        <f t="shared" si="248"/>
        <v>0.97378694924707188</v>
      </c>
      <c r="N1560">
        <f t="shared" si="249"/>
        <v>0.63933504777103445</v>
      </c>
    </row>
    <row r="1561" spans="1:14" x14ac:dyDescent="0.3">
      <c r="A1561" s="1">
        <v>40956</v>
      </c>
      <c r="B1561">
        <v>90.375</v>
      </c>
      <c r="D1561">
        <f t="shared" si="240"/>
        <v>5</v>
      </c>
      <c r="E1561" s="1">
        <f t="shared" si="241"/>
        <v>40949</v>
      </c>
      <c r="F1561" s="1">
        <f t="shared" si="242"/>
        <v>40948</v>
      </c>
      <c r="G1561" s="1">
        <f t="shared" si="243"/>
        <v>40947</v>
      </c>
      <c r="H1561" s="1">
        <f t="shared" si="244"/>
        <v>40946</v>
      </c>
      <c r="I1561" s="2">
        <f t="shared" si="245"/>
        <v>88.3</v>
      </c>
      <c r="K1561" s="2">
        <f t="shared" si="246"/>
        <v>0</v>
      </c>
      <c r="L1561" s="2">
        <f t="shared" si="247"/>
        <v>0</v>
      </c>
      <c r="M1561" s="2">
        <f t="shared" si="248"/>
        <v>1</v>
      </c>
      <c r="N1561">
        <f t="shared" si="249"/>
        <v>2.3227572869014379</v>
      </c>
    </row>
    <row r="1562" spans="1:14" x14ac:dyDescent="0.3">
      <c r="A1562" s="1">
        <v>40960</v>
      </c>
      <c r="B1562">
        <v>89.825000000000003</v>
      </c>
      <c r="D1562">
        <f t="shared" si="240"/>
        <v>2</v>
      </c>
      <c r="E1562" s="1">
        <f t="shared" si="241"/>
        <v>40953</v>
      </c>
      <c r="F1562" s="1">
        <f t="shared" si="242"/>
        <v>40952</v>
      </c>
      <c r="G1562" s="1">
        <f t="shared" si="243"/>
        <v>40951</v>
      </c>
      <c r="H1562" s="1">
        <f t="shared" si="244"/>
        <v>40950</v>
      </c>
      <c r="I1562" s="2">
        <f t="shared" si="245"/>
        <v>89.625</v>
      </c>
      <c r="K1562" s="2">
        <f t="shared" si="246"/>
        <v>0</v>
      </c>
      <c r="L1562" s="2">
        <f t="shared" si="247"/>
        <v>0</v>
      </c>
      <c r="M1562" s="2">
        <f t="shared" si="248"/>
        <v>1</v>
      </c>
      <c r="N1562">
        <f t="shared" si="249"/>
        <v>0.22290340797979585</v>
      </c>
    </row>
    <row r="1563" spans="1:14" x14ac:dyDescent="0.3">
      <c r="A1563" s="1">
        <v>40961</v>
      </c>
      <c r="B1563">
        <v>90.325000000000003</v>
      </c>
      <c r="D1563">
        <f t="shared" si="240"/>
        <v>3</v>
      </c>
      <c r="E1563" s="1">
        <f t="shared" si="241"/>
        <v>40954</v>
      </c>
      <c r="F1563" s="1">
        <f t="shared" si="242"/>
        <v>40953</v>
      </c>
      <c r="G1563" s="1">
        <f t="shared" si="243"/>
        <v>40952</v>
      </c>
      <c r="H1563" s="1">
        <f t="shared" si="244"/>
        <v>40951</v>
      </c>
      <c r="I1563" s="2">
        <f t="shared" si="245"/>
        <v>88.9</v>
      </c>
      <c r="K1563" s="2">
        <f t="shared" si="246"/>
        <v>0</v>
      </c>
      <c r="L1563" s="2">
        <f t="shared" si="247"/>
        <v>0</v>
      </c>
      <c r="M1563" s="2">
        <f t="shared" si="248"/>
        <v>1</v>
      </c>
      <c r="N1563">
        <f t="shared" si="249"/>
        <v>1.5902134513844937</v>
      </c>
    </row>
    <row r="1564" spans="1:14" x14ac:dyDescent="0.3">
      <c r="A1564" s="1">
        <v>40962</v>
      </c>
      <c r="B1564">
        <v>89.6</v>
      </c>
      <c r="D1564">
        <f t="shared" si="240"/>
        <v>4</v>
      </c>
      <c r="E1564" s="1">
        <f t="shared" si="241"/>
        <v>40955</v>
      </c>
      <c r="F1564" s="1">
        <f t="shared" si="242"/>
        <v>40954</v>
      </c>
      <c r="G1564" s="1">
        <f t="shared" si="243"/>
        <v>40953</v>
      </c>
      <c r="H1564" s="1">
        <f t="shared" si="244"/>
        <v>40952</v>
      </c>
      <c r="I1564" s="2">
        <f t="shared" si="245"/>
        <v>90.224999999999994</v>
      </c>
      <c r="K1564" s="2">
        <f t="shared" si="246"/>
        <v>0</v>
      </c>
      <c r="L1564" s="2">
        <f t="shared" si="247"/>
        <v>0</v>
      </c>
      <c r="M1564" s="2">
        <f t="shared" si="248"/>
        <v>1</v>
      </c>
      <c r="N1564">
        <f t="shared" si="249"/>
        <v>-0.69512305479674785</v>
      </c>
    </row>
    <row r="1565" spans="1:14" x14ac:dyDescent="0.3">
      <c r="A1565" s="1">
        <v>40963</v>
      </c>
      <c r="B1565">
        <v>89.724999999999994</v>
      </c>
      <c r="D1565">
        <f t="shared" si="240"/>
        <v>5</v>
      </c>
      <c r="E1565" s="1">
        <f t="shared" si="241"/>
        <v>40956</v>
      </c>
      <c r="F1565" s="1">
        <f t="shared" si="242"/>
        <v>40955</v>
      </c>
      <c r="G1565" s="1">
        <f t="shared" si="243"/>
        <v>40954</v>
      </c>
      <c r="H1565" s="1">
        <f t="shared" si="244"/>
        <v>40953</v>
      </c>
      <c r="I1565" s="2">
        <f t="shared" si="245"/>
        <v>90.375</v>
      </c>
      <c r="K1565" s="2">
        <f t="shared" si="246"/>
        <v>0</v>
      </c>
      <c r="L1565" s="2">
        <f t="shared" si="247"/>
        <v>0</v>
      </c>
      <c r="M1565" s="2">
        <f t="shared" si="248"/>
        <v>1</v>
      </c>
      <c r="N1565">
        <f t="shared" si="249"/>
        <v>-0.72182434452578814</v>
      </c>
    </row>
    <row r="1566" spans="1:14" x14ac:dyDescent="0.3">
      <c r="A1566" s="1">
        <v>40966</v>
      </c>
      <c r="B1566">
        <v>88.65</v>
      </c>
      <c r="D1566">
        <f t="shared" si="240"/>
        <v>1</v>
      </c>
      <c r="E1566" s="1">
        <f t="shared" si="241"/>
        <v>40959</v>
      </c>
      <c r="F1566" s="1">
        <f t="shared" si="242"/>
        <v>40958</v>
      </c>
      <c r="G1566" s="1">
        <f t="shared" si="243"/>
        <v>40957</v>
      </c>
      <c r="H1566" s="1">
        <f t="shared" si="244"/>
        <v>40956</v>
      </c>
      <c r="I1566" s="2">
        <f t="shared" si="245"/>
        <v>90.375</v>
      </c>
      <c r="K1566" s="2">
        <f t="shared" si="246"/>
        <v>0</v>
      </c>
      <c r="L1566" s="2">
        <f t="shared" si="247"/>
        <v>0</v>
      </c>
      <c r="M1566" s="2">
        <f t="shared" si="248"/>
        <v>1</v>
      </c>
      <c r="N1566">
        <f t="shared" si="249"/>
        <v>-1.9271647958711793</v>
      </c>
    </row>
    <row r="1567" spans="1:14" x14ac:dyDescent="0.3">
      <c r="A1567" s="1">
        <v>40967</v>
      </c>
      <c r="B1567">
        <v>88.025000000000006</v>
      </c>
      <c r="D1567">
        <f t="shared" si="240"/>
        <v>2</v>
      </c>
      <c r="E1567" s="1">
        <f t="shared" si="241"/>
        <v>40960</v>
      </c>
      <c r="F1567" s="1">
        <f t="shared" si="242"/>
        <v>40959</v>
      </c>
      <c r="G1567" s="1">
        <f t="shared" si="243"/>
        <v>40958</v>
      </c>
      <c r="H1567" s="1">
        <f t="shared" si="244"/>
        <v>40957</v>
      </c>
      <c r="I1567" s="2">
        <f t="shared" si="245"/>
        <v>89.825000000000003</v>
      </c>
      <c r="K1567" s="2">
        <f t="shared" si="246"/>
        <v>0</v>
      </c>
      <c r="L1567" s="2">
        <f t="shared" si="247"/>
        <v>0</v>
      </c>
      <c r="M1567" s="2">
        <f t="shared" si="248"/>
        <v>1</v>
      </c>
      <c r="N1567">
        <f t="shared" si="249"/>
        <v>-2.0242467958466177</v>
      </c>
    </row>
    <row r="1568" spans="1:14" x14ac:dyDescent="0.3">
      <c r="A1568" s="1">
        <v>40968</v>
      </c>
      <c r="B1568">
        <v>89.424999999999997</v>
      </c>
      <c r="D1568">
        <f t="shared" si="240"/>
        <v>3</v>
      </c>
      <c r="E1568" s="1">
        <f t="shared" si="241"/>
        <v>40961</v>
      </c>
      <c r="F1568" s="1">
        <f t="shared" si="242"/>
        <v>40960</v>
      </c>
      <c r="G1568" s="1">
        <f t="shared" si="243"/>
        <v>40959</v>
      </c>
      <c r="H1568" s="1">
        <f t="shared" si="244"/>
        <v>40958</v>
      </c>
      <c r="I1568" s="2">
        <f t="shared" si="245"/>
        <v>90.325000000000003</v>
      </c>
      <c r="K1568" s="2">
        <f t="shared" si="246"/>
        <v>0</v>
      </c>
      <c r="L1568" s="2">
        <f t="shared" si="247"/>
        <v>0</v>
      </c>
      <c r="M1568" s="2">
        <f t="shared" si="248"/>
        <v>1</v>
      </c>
      <c r="N1568">
        <f t="shared" si="249"/>
        <v>-1.0013991888622504</v>
      </c>
    </row>
    <row r="1569" spans="1:14" x14ac:dyDescent="0.3">
      <c r="A1569" s="1">
        <v>40969</v>
      </c>
      <c r="B1569">
        <v>90.2</v>
      </c>
      <c r="D1569">
        <f t="shared" si="240"/>
        <v>4</v>
      </c>
      <c r="E1569" s="1">
        <f t="shared" si="241"/>
        <v>40962</v>
      </c>
      <c r="F1569" s="1">
        <f t="shared" si="242"/>
        <v>40961</v>
      </c>
      <c r="G1569" s="1">
        <f t="shared" si="243"/>
        <v>40960</v>
      </c>
      <c r="H1569" s="1">
        <f t="shared" si="244"/>
        <v>40959</v>
      </c>
      <c r="I1569" s="2">
        <f t="shared" si="245"/>
        <v>89.6</v>
      </c>
      <c r="K1569" s="2">
        <f t="shared" si="246"/>
        <v>0</v>
      </c>
      <c r="L1569" s="2">
        <f t="shared" si="247"/>
        <v>0</v>
      </c>
      <c r="M1569" s="2">
        <f t="shared" si="248"/>
        <v>1</v>
      </c>
      <c r="N1569">
        <f t="shared" si="249"/>
        <v>0.66741070876932174</v>
      </c>
    </row>
    <row r="1570" spans="1:14" x14ac:dyDescent="0.3">
      <c r="A1570" s="1">
        <v>40970</v>
      </c>
      <c r="B1570">
        <v>90.424999999999997</v>
      </c>
      <c r="D1570">
        <f t="shared" si="240"/>
        <v>5</v>
      </c>
      <c r="E1570" s="1">
        <f t="shared" si="241"/>
        <v>40963</v>
      </c>
      <c r="F1570" s="1">
        <f t="shared" si="242"/>
        <v>40962</v>
      </c>
      <c r="G1570" s="1">
        <f t="shared" si="243"/>
        <v>40961</v>
      </c>
      <c r="H1570" s="1">
        <f t="shared" si="244"/>
        <v>40960</v>
      </c>
      <c r="I1570" s="2">
        <f t="shared" si="245"/>
        <v>89.724999999999994</v>
      </c>
      <c r="K1570" s="2">
        <f t="shared" si="246"/>
        <v>0</v>
      </c>
      <c r="L1570" s="2">
        <f t="shared" si="247"/>
        <v>0</v>
      </c>
      <c r="M1570" s="2">
        <f t="shared" si="248"/>
        <v>1</v>
      </c>
      <c r="N1570">
        <f t="shared" si="249"/>
        <v>0.77713408044907895</v>
      </c>
    </row>
    <row r="1571" spans="1:14" x14ac:dyDescent="0.3">
      <c r="A1571" s="1">
        <v>40973</v>
      </c>
      <c r="B1571">
        <v>89.424999999999997</v>
      </c>
      <c r="D1571">
        <f t="shared" si="240"/>
        <v>1</v>
      </c>
      <c r="E1571" s="1">
        <f t="shared" si="241"/>
        <v>40966</v>
      </c>
      <c r="F1571" s="1">
        <f t="shared" si="242"/>
        <v>40965</v>
      </c>
      <c r="G1571" s="1">
        <f t="shared" si="243"/>
        <v>40964</v>
      </c>
      <c r="H1571" s="1">
        <f t="shared" si="244"/>
        <v>40963</v>
      </c>
      <c r="I1571" s="2">
        <f t="shared" si="245"/>
        <v>88.65</v>
      </c>
      <c r="K1571" s="2">
        <f t="shared" si="246"/>
        <v>0</v>
      </c>
      <c r="L1571" s="2">
        <f t="shared" si="247"/>
        <v>0</v>
      </c>
      <c r="M1571" s="2">
        <f t="shared" si="248"/>
        <v>1</v>
      </c>
      <c r="N1571">
        <f t="shared" si="249"/>
        <v>0.87042526248644125</v>
      </c>
    </row>
    <row r="1572" spans="1:14" x14ac:dyDescent="0.3">
      <c r="A1572" s="1">
        <v>40974</v>
      </c>
      <c r="B1572">
        <v>86.775000000000006</v>
      </c>
      <c r="D1572">
        <f t="shared" si="240"/>
        <v>2</v>
      </c>
      <c r="E1572" s="1">
        <f t="shared" si="241"/>
        <v>40967</v>
      </c>
      <c r="F1572" s="1">
        <f t="shared" si="242"/>
        <v>40966</v>
      </c>
      <c r="G1572" s="1">
        <f t="shared" si="243"/>
        <v>40965</v>
      </c>
      <c r="H1572" s="1">
        <f t="shared" si="244"/>
        <v>40964</v>
      </c>
      <c r="I1572" s="2">
        <f t="shared" si="245"/>
        <v>88.025000000000006</v>
      </c>
      <c r="K1572" s="2">
        <f t="shared" si="246"/>
        <v>0</v>
      </c>
      <c r="L1572" s="2">
        <f t="shared" si="247"/>
        <v>0</v>
      </c>
      <c r="M1572" s="2">
        <f t="shared" si="248"/>
        <v>1</v>
      </c>
      <c r="N1572">
        <f t="shared" si="249"/>
        <v>-1.4302303293266203</v>
      </c>
    </row>
    <row r="1573" spans="1:14" x14ac:dyDescent="0.3">
      <c r="A1573" s="1">
        <v>40975</v>
      </c>
      <c r="B1573">
        <v>87.35</v>
      </c>
      <c r="D1573">
        <f t="shared" si="240"/>
        <v>3</v>
      </c>
      <c r="E1573" s="1">
        <f t="shared" si="241"/>
        <v>40968</v>
      </c>
      <c r="F1573" s="1">
        <f t="shared" si="242"/>
        <v>40967</v>
      </c>
      <c r="G1573" s="1">
        <f t="shared" si="243"/>
        <v>40966</v>
      </c>
      <c r="H1573" s="1">
        <f t="shared" si="244"/>
        <v>40965</v>
      </c>
      <c r="I1573" s="2">
        <f t="shared" si="245"/>
        <v>89.424999999999997</v>
      </c>
      <c r="K1573" s="2">
        <f t="shared" si="246"/>
        <v>0</v>
      </c>
      <c r="L1573" s="2">
        <f t="shared" si="247"/>
        <v>0</v>
      </c>
      <c r="M1573" s="2">
        <f t="shared" si="248"/>
        <v>1</v>
      </c>
      <c r="N1573">
        <f t="shared" si="249"/>
        <v>-2.3477248565015856</v>
      </c>
    </row>
    <row r="1574" spans="1:14" x14ac:dyDescent="0.3">
      <c r="A1574" s="1">
        <v>40976</v>
      </c>
      <c r="B1574">
        <v>87.75</v>
      </c>
      <c r="D1574">
        <f t="shared" si="240"/>
        <v>4</v>
      </c>
      <c r="E1574" s="1">
        <f t="shared" si="241"/>
        <v>40969</v>
      </c>
      <c r="F1574" s="1">
        <f t="shared" si="242"/>
        <v>40968</v>
      </c>
      <c r="G1574" s="1">
        <f t="shared" si="243"/>
        <v>40967</v>
      </c>
      <c r="H1574" s="1">
        <f t="shared" si="244"/>
        <v>40966</v>
      </c>
      <c r="I1574" s="2">
        <f t="shared" si="245"/>
        <v>90.2</v>
      </c>
      <c r="K1574" s="2">
        <f t="shared" si="246"/>
        <v>0</v>
      </c>
      <c r="L1574" s="2">
        <f t="shared" si="247"/>
        <v>0</v>
      </c>
      <c r="M1574" s="2">
        <f t="shared" si="248"/>
        <v>1</v>
      </c>
      <c r="N1574">
        <f t="shared" si="249"/>
        <v>-2.7537564722602839</v>
      </c>
    </row>
    <row r="1575" spans="1:14" x14ac:dyDescent="0.3">
      <c r="A1575" s="1">
        <v>40977</v>
      </c>
      <c r="B1575">
        <v>87.825000000000003</v>
      </c>
      <c r="D1575">
        <f t="shared" si="240"/>
        <v>5</v>
      </c>
      <c r="E1575" s="1">
        <f t="shared" si="241"/>
        <v>40970</v>
      </c>
      <c r="F1575" s="1">
        <f t="shared" si="242"/>
        <v>40969</v>
      </c>
      <c r="G1575" s="1">
        <f t="shared" si="243"/>
        <v>40968</v>
      </c>
      <c r="H1575" s="1">
        <f t="shared" si="244"/>
        <v>40967</v>
      </c>
      <c r="I1575" s="2">
        <f t="shared" si="245"/>
        <v>90.424999999999997</v>
      </c>
      <c r="K1575" s="2">
        <f t="shared" si="246"/>
        <v>0</v>
      </c>
      <c r="L1575" s="2">
        <f t="shared" si="247"/>
        <v>0</v>
      </c>
      <c r="M1575" s="2">
        <f t="shared" si="248"/>
        <v>1</v>
      </c>
      <c r="N1575">
        <f t="shared" si="249"/>
        <v>-2.9174579686270876</v>
      </c>
    </row>
    <row r="1576" spans="1:14" x14ac:dyDescent="0.3">
      <c r="A1576" s="1">
        <v>40980</v>
      </c>
      <c r="B1576">
        <v>87.3</v>
      </c>
      <c r="D1576">
        <f t="shared" si="240"/>
        <v>1</v>
      </c>
      <c r="E1576" s="1">
        <f t="shared" si="241"/>
        <v>40973</v>
      </c>
      <c r="F1576" s="1">
        <f t="shared" si="242"/>
        <v>40972</v>
      </c>
      <c r="G1576" s="1">
        <f t="shared" si="243"/>
        <v>40971</v>
      </c>
      <c r="H1576" s="1">
        <f t="shared" si="244"/>
        <v>40970</v>
      </c>
      <c r="I1576" s="2">
        <f t="shared" si="245"/>
        <v>89.424999999999997</v>
      </c>
      <c r="K1576" s="2">
        <f t="shared" si="246"/>
        <v>0</v>
      </c>
      <c r="L1576" s="2">
        <f t="shared" si="247"/>
        <v>0</v>
      </c>
      <c r="M1576" s="2">
        <f t="shared" si="248"/>
        <v>1</v>
      </c>
      <c r="N1576">
        <f t="shared" si="249"/>
        <v>-2.4049822299524921</v>
      </c>
    </row>
    <row r="1577" spans="1:14" x14ac:dyDescent="0.3">
      <c r="A1577" s="1">
        <v>40981</v>
      </c>
      <c r="B1577">
        <v>87.674999999999997</v>
      </c>
      <c r="D1577">
        <f t="shared" si="240"/>
        <v>2</v>
      </c>
      <c r="E1577" s="1">
        <f t="shared" si="241"/>
        <v>40974</v>
      </c>
      <c r="F1577" s="1">
        <f t="shared" si="242"/>
        <v>40973</v>
      </c>
      <c r="G1577" s="1">
        <f t="shared" si="243"/>
        <v>40972</v>
      </c>
      <c r="H1577" s="1">
        <f t="shared" si="244"/>
        <v>40971</v>
      </c>
      <c r="I1577" s="2">
        <f t="shared" si="245"/>
        <v>86.775000000000006</v>
      </c>
      <c r="K1577" s="2">
        <f t="shared" si="246"/>
        <v>0</v>
      </c>
      <c r="L1577" s="2">
        <f t="shared" si="247"/>
        <v>0</v>
      </c>
      <c r="M1577" s="2">
        <f t="shared" si="248"/>
        <v>1</v>
      </c>
      <c r="N1577">
        <f t="shared" si="249"/>
        <v>1.0318234278391745</v>
      </c>
    </row>
    <row r="1578" spans="1:14" x14ac:dyDescent="0.3">
      <c r="A1578" s="1">
        <v>40982</v>
      </c>
      <c r="B1578">
        <v>87.4</v>
      </c>
      <c r="D1578">
        <f t="shared" si="240"/>
        <v>3</v>
      </c>
      <c r="E1578" s="1">
        <f t="shared" si="241"/>
        <v>40975</v>
      </c>
      <c r="F1578" s="1">
        <f t="shared" si="242"/>
        <v>40974</v>
      </c>
      <c r="G1578" s="1">
        <f t="shared" si="243"/>
        <v>40973</v>
      </c>
      <c r="H1578" s="1">
        <f t="shared" si="244"/>
        <v>40972</v>
      </c>
      <c r="I1578" s="2">
        <f t="shared" si="245"/>
        <v>87.35</v>
      </c>
      <c r="K1578" s="2">
        <f t="shared" si="246"/>
        <v>0</v>
      </c>
      <c r="L1578" s="2">
        <f t="shared" si="247"/>
        <v>0</v>
      </c>
      <c r="M1578" s="2">
        <f t="shared" si="248"/>
        <v>1</v>
      </c>
      <c r="N1578">
        <f t="shared" si="249"/>
        <v>5.7224608142423625E-2</v>
      </c>
    </row>
    <row r="1579" spans="1:14" x14ac:dyDescent="0.3">
      <c r="A1579" s="1">
        <v>40983</v>
      </c>
      <c r="B1579">
        <v>86.9</v>
      </c>
      <c r="D1579">
        <f t="shared" si="240"/>
        <v>4</v>
      </c>
      <c r="E1579" s="1">
        <f t="shared" si="241"/>
        <v>40976</v>
      </c>
      <c r="F1579" s="1">
        <f t="shared" si="242"/>
        <v>40975</v>
      </c>
      <c r="G1579" s="1">
        <f t="shared" si="243"/>
        <v>40974</v>
      </c>
      <c r="H1579" s="1">
        <f t="shared" si="244"/>
        <v>40973</v>
      </c>
      <c r="I1579" s="2">
        <f t="shared" si="245"/>
        <v>87.75</v>
      </c>
      <c r="K1579" s="2">
        <f t="shared" si="246"/>
        <v>0</v>
      </c>
      <c r="L1579" s="2">
        <f t="shared" si="247"/>
        <v>0</v>
      </c>
      <c r="M1579" s="2">
        <f t="shared" si="248"/>
        <v>1</v>
      </c>
      <c r="N1579">
        <f t="shared" si="249"/>
        <v>-0.97338300746287654</v>
      </c>
    </row>
    <row r="1580" spans="1:14" x14ac:dyDescent="0.3">
      <c r="A1580" s="1">
        <v>40984</v>
      </c>
      <c r="B1580">
        <v>85.875</v>
      </c>
      <c r="D1580">
        <f t="shared" si="240"/>
        <v>5</v>
      </c>
      <c r="E1580" s="1">
        <f t="shared" si="241"/>
        <v>40977</v>
      </c>
      <c r="F1580" s="1">
        <f t="shared" si="242"/>
        <v>40976</v>
      </c>
      <c r="G1580" s="1">
        <f t="shared" si="243"/>
        <v>40975</v>
      </c>
      <c r="H1580" s="1">
        <f t="shared" si="244"/>
        <v>40974</v>
      </c>
      <c r="I1580" s="2">
        <f t="shared" si="245"/>
        <v>87.825000000000003</v>
      </c>
      <c r="K1580" s="2">
        <f t="shared" si="246"/>
        <v>0</v>
      </c>
      <c r="L1580" s="2">
        <f t="shared" si="247"/>
        <v>0</v>
      </c>
      <c r="M1580" s="2">
        <f t="shared" si="248"/>
        <v>1</v>
      </c>
      <c r="N1580">
        <f t="shared" si="249"/>
        <v>-2.2453447609377344</v>
      </c>
    </row>
    <row r="1581" spans="1:14" x14ac:dyDescent="0.3">
      <c r="A1581" s="1">
        <v>40987</v>
      </c>
      <c r="B1581">
        <v>86.025000000000006</v>
      </c>
      <c r="D1581">
        <f t="shared" si="240"/>
        <v>1</v>
      </c>
      <c r="E1581" s="1">
        <f t="shared" si="241"/>
        <v>40980</v>
      </c>
      <c r="F1581" s="1">
        <f t="shared" si="242"/>
        <v>40979</v>
      </c>
      <c r="G1581" s="1">
        <f t="shared" si="243"/>
        <v>40978</v>
      </c>
      <c r="H1581" s="1">
        <f t="shared" si="244"/>
        <v>40977</v>
      </c>
      <c r="I1581" s="2">
        <f t="shared" si="245"/>
        <v>87.3</v>
      </c>
      <c r="K1581" s="2">
        <f t="shared" si="246"/>
        <v>0</v>
      </c>
      <c r="L1581" s="2">
        <f t="shared" si="247"/>
        <v>0</v>
      </c>
      <c r="M1581" s="2">
        <f t="shared" si="248"/>
        <v>1</v>
      </c>
      <c r="N1581">
        <f t="shared" si="249"/>
        <v>-1.4712511162012389</v>
      </c>
    </row>
    <row r="1582" spans="1:14" x14ac:dyDescent="0.3">
      <c r="A1582" s="1">
        <v>40988</v>
      </c>
      <c r="B1582">
        <v>84.95</v>
      </c>
      <c r="D1582">
        <f t="shared" si="240"/>
        <v>2</v>
      </c>
      <c r="E1582" s="1">
        <f t="shared" si="241"/>
        <v>40981</v>
      </c>
      <c r="F1582" s="1">
        <f t="shared" si="242"/>
        <v>40980</v>
      </c>
      <c r="G1582" s="1">
        <f t="shared" si="243"/>
        <v>40979</v>
      </c>
      <c r="H1582" s="1">
        <f t="shared" si="244"/>
        <v>40978</v>
      </c>
      <c r="I1582" s="2">
        <f t="shared" si="245"/>
        <v>87.674999999999997</v>
      </c>
      <c r="K1582" s="2">
        <f t="shared" si="246"/>
        <v>0</v>
      </c>
      <c r="L1582" s="2">
        <f t="shared" si="247"/>
        <v>0</v>
      </c>
      <c r="M1582" s="2">
        <f t="shared" si="248"/>
        <v>1</v>
      </c>
      <c r="N1582">
        <f t="shared" si="249"/>
        <v>-3.1573947908300752</v>
      </c>
    </row>
    <row r="1583" spans="1:14" x14ac:dyDescent="0.3">
      <c r="A1583" s="1">
        <v>40989</v>
      </c>
      <c r="B1583">
        <v>84.974999999999994</v>
      </c>
      <c r="D1583">
        <f t="shared" si="240"/>
        <v>3</v>
      </c>
      <c r="E1583" s="1">
        <f t="shared" si="241"/>
        <v>40982</v>
      </c>
      <c r="F1583" s="1">
        <f t="shared" si="242"/>
        <v>40981</v>
      </c>
      <c r="G1583" s="1">
        <f t="shared" si="243"/>
        <v>40980</v>
      </c>
      <c r="H1583" s="1">
        <f t="shared" si="244"/>
        <v>40979</v>
      </c>
      <c r="I1583" s="2">
        <f t="shared" si="245"/>
        <v>87.4</v>
      </c>
      <c r="K1583" s="2">
        <f t="shared" si="246"/>
        <v>0</v>
      </c>
      <c r="L1583" s="2">
        <f t="shared" si="247"/>
        <v>0</v>
      </c>
      <c r="M1583" s="2">
        <f t="shared" si="248"/>
        <v>1</v>
      </c>
      <c r="N1583">
        <f t="shared" si="249"/>
        <v>-2.8138187079310222</v>
      </c>
    </row>
    <row r="1584" spans="1:14" x14ac:dyDescent="0.3">
      <c r="A1584" s="1">
        <v>40990</v>
      </c>
      <c r="B1584">
        <v>85.4</v>
      </c>
      <c r="D1584">
        <f t="shared" si="240"/>
        <v>4</v>
      </c>
      <c r="E1584" s="1">
        <f t="shared" si="241"/>
        <v>40983</v>
      </c>
      <c r="F1584" s="1">
        <f t="shared" si="242"/>
        <v>40982</v>
      </c>
      <c r="G1584" s="1">
        <f t="shared" si="243"/>
        <v>40981</v>
      </c>
      <c r="H1584" s="1">
        <f t="shared" si="244"/>
        <v>40980</v>
      </c>
      <c r="I1584" s="2">
        <f t="shared" si="245"/>
        <v>86.9</v>
      </c>
      <c r="K1584" s="2">
        <f t="shared" si="246"/>
        <v>0</v>
      </c>
      <c r="L1584" s="2">
        <f t="shared" si="247"/>
        <v>0</v>
      </c>
      <c r="M1584" s="2">
        <f t="shared" si="248"/>
        <v>1</v>
      </c>
      <c r="N1584">
        <f t="shared" si="249"/>
        <v>-1.7411931476822136</v>
      </c>
    </row>
    <row r="1585" spans="1:14" x14ac:dyDescent="0.3">
      <c r="A1585" s="1">
        <v>40991</v>
      </c>
      <c r="B1585">
        <v>85.025000000000006</v>
      </c>
      <c r="D1585">
        <f t="shared" si="240"/>
        <v>5</v>
      </c>
      <c r="E1585" s="1">
        <f t="shared" si="241"/>
        <v>40984</v>
      </c>
      <c r="F1585" s="1">
        <f t="shared" si="242"/>
        <v>40983</v>
      </c>
      <c r="G1585" s="1">
        <f t="shared" si="243"/>
        <v>40982</v>
      </c>
      <c r="H1585" s="1">
        <f t="shared" si="244"/>
        <v>40981</v>
      </c>
      <c r="I1585" s="2">
        <f t="shared" si="245"/>
        <v>85.875</v>
      </c>
      <c r="K1585" s="2">
        <f t="shared" si="246"/>
        <v>0</v>
      </c>
      <c r="L1585" s="2">
        <f t="shared" si="247"/>
        <v>0</v>
      </c>
      <c r="M1585" s="2">
        <f t="shared" si="248"/>
        <v>1</v>
      </c>
      <c r="N1585">
        <f t="shared" si="249"/>
        <v>-0.99474196492542222</v>
      </c>
    </row>
    <row r="1586" spans="1:14" x14ac:dyDescent="0.3">
      <c r="A1586" s="1">
        <v>40994</v>
      </c>
      <c r="B1586">
        <v>84.875</v>
      </c>
      <c r="D1586">
        <f t="shared" si="240"/>
        <v>1</v>
      </c>
      <c r="E1586" s="1">
        <f t="shared" si="241"/>
        <v>40987</v>
      </c>
      <c r="F1586" s="1">
        <f t="shared" si="242"/>
        <v>40986</v>
      </c>
      <c r="G1586" s="1">
        <f t="shared" si="243"/>
        <v>40985</v>
      </c>
      <c r="H1586" s="1">
        <f t="shared" si="244"/>
        <v>40984</v>
      </c>
      <c r="I1586" s="2">
        <f t="shared" si="245"/>
        <v>86.025000000000006</v>
      </c>
      <c r="K1586" s="2">
        <f t="shared" si="246"/>
        <v>0</v>
      </c>
      <c r="L1586" s="2">
        <f t="shared" si="247"/>
        <v>0</v>
      </c>
      <c r="M1586" s="2">
        <f t="shared" si="248"/>
        <v>1</v>
      </c>
      <c r="N1586">
        <f t="shared" si="249"/>
        <v>-1.3458365804683996</v>
      </c>
    </row>
    <row r="1587" spans="1:14" x14ac:dyDescent="0.3">
      <c r="A1587" s="1">
        <v>40995</v>
      </c>
      <c r="B1587">
        <v>84.8</v>
      </c>
      <c r="D1587">
        <f t="shared" si="240"/>
        <v>2</v>
      </c>
      <c r="E1587" s="1">
        <f t="shared" si="241"/>
        <v>40988</v>
      </c>
      <c r="F1587" s="1">
        <f t="shared" si="242"/>
        <v>40987</v>
      </c>
      <c r="G1587" s="1">
        <f t="shared" si="243"/>
        <v>40986</v>
      </c>
      <c r="H1587" s="1">
        <f t="shared" si="244"/>
        <v>40985</v>
      </c>
      <c r="I1587" s="2">
        <f t="shared" si="245"/>
        <v>84.95</v>
      </c>
      <c r="K1587" s="2">
        <f t="shared" si="246"/>
        <v>0</v>
      </c>
      <c r="L1587" s="2">
        <f t="shared" si="247"/>
        <v>0</v>
      </c>
      <c r="M1587" s="2">
        <f t="shared" si="248"/>
        <v>1</v>
      </c>
      <c r="N1587">
        <f t="shared" si="249"/>
        <v>-0.17673053200837519</v>
      </c>
    </row>
    <row r="1588" spans="1:14" x14ac:dyDescent="0.3">
      <c r="A1588" s="1">
        <v>40996</v>
      </c>
      <c r="B1588">
        <v>83.775000000000006</v>
      </c>
      <c r="D1588">
        <f t="shared" si="240"/>
        <v>3</v>
      </c>
      <c r="E1588" s="1">
        <f t="shared" si="241"/>
        <v>40989</v>
      </c>
      <c r="F1588" s="1">
        <f t="shared" si="242"/>
        <v>40988</v>
      </c>
      <c r="G1588" s="1">
        <f t="shared" si="243"/>
        <v>40987</v>
      </c>
      <c r="H1588" s="1">
        <f t="shared" si="244"/>
        <v>40986</v>
      </c>
      <c r="I1588" s="2">
        <f t="shared" si="245"/>
        <v>84.974999999999994</v>
      </c>
      <c r="K1588" s="2">
        <f t="shared" si="246"/>
        <v>0</v>
      </c>
      <c r="L1588" s="2">
        <f t="shared" si="247"/>
        <v>0</v>
      </c>
      <c r="M1588" s="2">
        <f t="shared" si="248"/>
        <v>1</v>
      </c>
      <c r="N1588">
        <f t="shared" si="249"/>
        <v>-1.4222461958805437</v>
      </c>
    </row>
    <row r="1589" spans="1:14" x14ac:dyDescent="0.3">
      <c r="A1589" s="1">
        <v>40997</v>
      </c>
      <c r="B1589">
        <v>83.025000000000006</v>
      </c>
      <c r="D1589">
        <f t="shared" si="240"/>
        <v>4</v>
      </c>
      <c r="E1589" s="1">
        <f t="shared" si="241"/>
        <v>40990</v>
      </c>
      <c r="F1589" s="1">
        <f t="shared" si="242"/>
        <v>40989</v>
      </c>
      <c r="G1589" s="1">
        <f t="shared" si="243"/>
        <v>40988</v>
      </c>
      <c r="H1589" s="1">
        <f t="shared" si="244"/>
        <v>40987</v>
      </c>
      <c r="I1589" s="2">
        <f t="shared" si="245"/>
        <v>85.4</v>
      </c>
      <c r="K1589" s="2">
        <f t="shared" si="246"/>
        <v>0</v>
      </c>
      <c r="L1589" s="2">
        <f t="shared" si="247"/>
        <v>0</v>
      </c>
      <c r="M1589" s="2">
        <f t="shared" si="248"/>
        <v>1</v>
      </c>
      <c r="N1589">
        <f t="shared" si="249"/>
        <v>-2.8204333531713917</v>
      </c>
    </row>
    <row r="1590" spans="1:14" x14ac:dyDescent="0.3">
      <c r="A1590" s="1">
        <v>40998</v>
      </c>
      <c r="B1590">
        <v>83.424999999999997</v>
      </c>
      <c r="D1590">
        <f t="shared" si="240"/>
        <v>5</v>
      </c>
      <c r="E1590" s="1">
        <f t="shared" si="241"/>
        <v>40991</v>
      </c>
      <c r="F1590" s="1">
        <f t="shared" si="242"/>
        <v>40990</v>
      </c>
      <c r="G1590" s="1">
        <f t="shared" si="243"/>
        <v>40989</v>
      </c>
      <c r="H1590" s="1">
        <f t="shared" si="244"/>
        <v>40988</v>
      </c>
      <c r="I1590" s="2">
        <f t="shared" si="245"/>
        <v>85.025000000000006</v>
      </c>
      <c r="K1590" s="2">
        <f t="shared" si="246"/>
        <v>0</v>
      </c>
      <c r="L1590" s="2">
        <f t="shared" si="247"/>
        <v>0</v>
      </c>
      <c r="M1590" s="2">
        <f t="shared" si="248"/>
        <v>1</v>
      </c>
      <c r="N1590">
        <f t="shared" si="249"/>
        <v>-1.8997306255821518</v>
      </c>
    </row>
    <row r="1591" spans="1:14" x14ac:dyDescent="0.3">
      <c r="A1591" s="1">
        <v>41001</v>
      </c>
      <c r="B1591">
        <v>84.724999999999994</v>
      </c>
      <c r="D1591">
        <f t="shared" si="240"/>
        <v>1</v>
      </c>
      <c r="E1591" s="1">
        <f t="shared" si="241"/>
        <v>40994</v>
      </c>
      <c r="F1591" s="1">
        <f t="shared" si="242"/>
        <v>40993</v>
      </c>
      <c r="G1591" s="1">
        <f t="shared" si="243"/>
        <v>40992</v>
      </c>
      <c r="H1591" s="1">
        <f t="shared" si="244"/>
        <v>40991</v>
      </c>
      <c r="I1591" s="2">
        <f t="shared" si="245"/>
        <v>84.875</v>
      </c>
      <c r="K1591" s="2">
        <f t="shared" si="246"/>
        <v>0</v>
      </c>
      <c r="L1591" s="2">
        <f t="shared" si="247"/>
        <v>0</v>
      </c>
      <c r="M1591" s="2">
        <f t="shared" si="248"/>
        <v>1</v>
      </c>
      <c r="N1591">
        <f t="shared" si="249"/>
        <v>-0.17688683857452703</v>
      </c>
    </row>
    <row r="1592" spans="1:14" x14ac:dyDescent="0.3">
      <c r="A1592" s="1">
        <v>41002</v>
      </c>
      <c r="B1592">
        <v>84.025000000000006</v>
      </c>
      <c r="D1592">
        <f t="shared" si="240"/>
        <v>2</v>
      </c>
      <c r="E1592" s="1">
        <f t="shared" si="241"/>
        <v>40995</v>
      </c>
      <c r="F1592" s="1">
        <f t="shared" si="242"/>
        <v>40994</v>
      </c>
      <c r="G1592" s="1">
        <f t="shared" si="243"/>
        <v>40993</v>
      </c>
      <c r="H1592" s="1">
        <f t="shared" si="244"/>
        <v>40992</v>
      </c>
      <c r="I1592" s="2">
        <f t="shared" si="245"/>
        <v>84.8</v>
      </c>
      <c r="K1592" s="2">
        <f t="shared" si="246"/>
        <v>0</v>
      </c>
      <c r="L1592" s="2">
        <f t="shared" si="247"/>
        <v>0</v>
      </c>
      <c r="M1592" s="2">
        <f t="shared" si="248"/>
        <v>1</v>
      </c>
      <c r="N1592">
        <f t="shared" si="249"/>
        <v>-0.91811691866879253</v>
      </c>
    </row>
    <row r="1593" spans="1:14" x14ac:dyDescent="0.3">
      <c r="A1593" s="1">
        <v>41003</v>
      </c>
      <c r="B1593">
        <v>83.85</v>
      </c>
      <c r="D1593">
        <f t="shared" si="240"/>
        <v>3</v>
      </c>
      <c r="E1593" s="1">
        <f t="shared" si="241"/>
        <v>40996</v>
      </c>
      <c r="F1593" s="1">
        <f t="shared" si="242"/>
        <v>40995</v>
      </c>
      <c r="G1593" s="1">
        <f t="shared" si="243"/>
        <v>40994</v>
      </c>
      <c r="H1593" s="1">
        <f t="shared" si="244"/>
        <v>40993</v>
      </c>
      <c r="I1593" s="2">
        <f t="shared" si="245"/>
        <v>83.775000000000006</v>
      </c>
      <c r="K1593" s="2">
        <f t="shared" si="246"/>
        <v>0</v>
      </c>
      <c r="L1593" s="2">
        <f t="shared" si="247"/>
        <v>0</v>
      </c>
      <c r="M1593" s="2">
        <f t="shared" si="248"/>
        <v>1</v>
      </c>
      <c r="N1593">
        <f t="shared" si="249"/>
        <v>8.9485464584370553E-2</v>
      </c>
    </row>
    <row r="1594" spans="1:14" x14ac:dyDescent="0.3">
      <c r="A1594" s="1">
        <v>41004</v>
      </c>
      <c r="B1594">
        <v>84.5</v>
      </c>
      <c r="D1594">
        <f t="shared" si="240"/>
        <v>4</v>
      </c>
      <c r="E1594" s="1">
        <f t="shared" si="241"/>
        <v>40997</v>
      </c>
      <c r="F1594" s="1">
        <f t="shared" si="242"/>
        <v>40996</v>
      </c>
      <c r="G1594" s="1">
        <f t="shared" si="243"/>
        <v>40995</v>
      </c>
      <c r="H1594" s="1">
        <f t="shared" si="244"/>
        <v>40994</v>
      </c>
      <c r="I1594" s="2">
        <f t="shared" si="245"/>
        <v>83.025000000000006</v>
      </c>
      <c r="K1594" s="2">
        <f t="shared" si="246"/>
        <v>0</v>
      </c>
      <c r="L1594" s="2">
        <f t="shared" si="247"/>
        <v>0</v>
      </c>
      <c r="M1594" s="2">
        <f t="shared" si="248"/>
        <v>1</v>
      </c>
      <c r="N1594">
        <f t="shared" si="249"/>
        <v>1.7609767100317759</v>
      </c>
    </row>
    <row r="1595" spans="1:14" x14ac:dyDescent="0.3">
      <c r="A1595" s="1">
        <v>41008</v>
      </c>
      <c r="B1595">
        <v>84.424999999999997</v>
      </c>
      <c r="C1595">
        <v>93.6</v>
      </c>
      <c r="D1595">
        <f t="shared" si="240"/>
        <v>1</v>
      </c>
      <c r="E1595" s="1">
        <f t="shared" si="241"/>
        <v>41001</v>
      </c>
      <c r="F1595" s="1">
        <f t="shared" si="242"/>
        <v>41000</v>
      </c>
      <c r="G1595" s="1">
        <f t="shared" si="243"/>
        <v>40999</v>
      </c>
      <c r="H1595" s="1">
        <f t="shared" si="244"/>
        <v>40998</v>
      </c>
      <c r="I1595" s="2">
        <f t="shared" si="245"/>
        <v>84.724999999999994</v>
      </c>
      <c r="K1595" s="2">
        <f t="shared" si="246"/>
        <v>0</v>
      </c>
      <c r="L1595" s="2">
        <f t="shared" si="247"/>
        <v>0</v>
      </c>
      <c r="M1595" s="2">
        <f t="shared" si="248"/>
        <v>1</v>
      </c>
      <c r="N1595">
        <f t="shared" si="249"/>
        <v>-0.35471512214836348</v>
      </c>
    </row>
    <row r="1596" spans="1:14" x14ac:dyDescent="0.3">
      <c r="A1596" s="1">
        <v>41009</v>
      </c>
      <c r="B1596">
        <v>93.35</v>
      </c>
      <c r="D1596">
        <f t="shared" si="240"/>
        <v>2</v>
      </c>
      <c r="E1596" s="1">
        <f t="shared" si="241"/>
        <v>41002</v>
      </c>
      <c r="F1596" s="1">
        <f t="shared" si="242"/>
        <v>41001</v>
      </c>
      <c r="G1596" s="1">
        <f t="shared" si="243"/>
        <v>41000</v>
      </c>
      <c r="H1596" s="1">
        <f t="shared" si="244"/>
        <v>40999</v>
      </c>
      <c r="I1596" s="2">
        <f t="shared" si="245"/>
        <v>84.025000000000006</v>
      </c>
      <c r="J1596">
        <v>93.6</v>
      </c>
      <c r="K1596" s="2">
        <f t="shared" si="246"/>
        <v>93.6</v>
      </c>
      <c r="L1596" s="2">
        <f t="shared" si="247"/>
        <v>84.424999999999997</v>
      </c>
      <c r="M1596" s="2">
        <f t="shared" si="248"/>
        <v>0.90197649572649574</v>
      </c>
      <c r="N1596">
        <f t="shared" si="249"/>
        <v>0.20746791646471377</v>
      </c>
    </row>
    <row r="1597" spans="1:14" x14ac:dyDescent="0.3">
      <c r="A1597" s="1">
        <v>41010</v>
      </c>
      <c r="B1597">
        <v>92.65</v>
      </c>
      <c r="D1597">
        <f t="shared" si="240"/>
        <v>3</v>
      </c>
      <c r="E1597" s="1">
        <f t="shared" si="241"/>
        <v>41003</v>
      </c>
      <c r="F1597" s="1">
        <f t="shared" si="242"/>
        <v>41002</v>
      </c>
      <c r="G1597" s="1">
        <f t="shared" si="243"/>
        <v>41001</v>
      </c>
      <c r="H1597" s="1">
        <f t="shared" si="244"/>
        <v>41000</v>
      </c>
      <c r="I1597" s="2">
        <f t="shared" si="245"/>
        <v>83.85</v>
      </c>
      <c r="K1597" s="2">
        <f t="shared" si="246"/>
        <v>93.6</v>
      </c>
      <c r="L1597" s="2">
        <f t="shared" si="247"/>
        <v>84.424999999999997</v>
      </c>
      <c r="M1597" s="2">
        <f t="shared" si="248"/>
        <v>0.90197649572649574</v>
      </c>
      <c r="N1597">
        <f t="shared" si="249"/>
        <v>-0.33673527497639572</v>
      </c>
    </row>
    <row r="1598" spans="1:14" x14ac:dyDescent="0.3">
      <c r="A1598" s="1">
        <v>41011</v>
      </c>
      <c r="B1598">
        <v>93.224999999999994</v>
      </c>
      <c r="D1598">
        <f t="shared" si="240"/>
        <v>4</v>
      </c>
      <c r="E1598" s="1">
        <f t="shared" si="241"/>
        <v>41004</v>
      </c>
      <c r="F1598" s="1">
        <f t="shared" si="242"/>
        <v>41003</v>
      </c>
      <c r="G1598" s="1">
        <f t="shared" si="243"/>
        <v>41002</v>
      </c>
      <c r="H1598" s="1">
        <f t="shared" si="244"/>
        <v>41001</v>
      </c>
      <c r="I1598" s="2">
        <f t="shared" si="245"/>
        <v>84.5</v>
      </c>
      <c r="K1598" s="2">
        <f t="shared" si="246"/>
        <v>93.6</v>
      </c>
      <c r="L1598" s="2">
        <f t="shared" si="247"/>
        <v>84.424999999999997</v>
      </c>
      <c r="M1598" s="2">
        <f t="shared" si="248"/>
        <v>0.90197649572649574</v>
      </c>
      <c r="N1598">
        <f t="shared" si="249"/>
        <v>-0.49024255101586039</v>
      </c>
    </row>
    <row r="1599" spans="1:14" x14ac:dyDescent="0.3">
      <c r="A1599" s="1">
        <v>41012</v>
      </c>
      <c r="B1599">
        <v>90.224999999999994</v>
      </c>
      <c r="D1599">
        <f t="shared" si="240"/>
        <v>5</v>
      </c>
      <c r="E1599" s="1">
        <f t="shared" si="241"/>
        <v>41005</v>
      </c>
      <c r="F1599" s="1">
        <f t="shared" si="242"/>
        <v>41004</v>
      </c>
      <c r="G1599" s="1">
        <f t="shared" si="243"/>
        <v>41003</v>
      </c>
      <c r="H1599" s="1">
        <f t="shared" si="244"/>
        <v>41002</v>
      </c>
      <c r="I1599" s="2">
        <f t="shared" si="245"/>
        <v>84.5</v>
      </c>
      <c r="K1599" s="2">
        <f t="shared" si="246"/>
        <v>93.6</v>
      </c>
      <c r="L1599" s="2">
        <f t="shared" si="247"/>
        <v>84.424999999999997</v>
      </c>
      <c r="M1599" s="2">
        <f t="shared" si="248"/>
        <v>0.90197649572649574</v>
      </c>
      <c r="N1599">
        <f t="shared" si="249"/>
        <v>-3.7611801046190863</v>
      </c>
    </row>
    <row r="1600" spans="1:14" x14ac:dyDescent="0.3">
      <c r="A1600" s="1">
        <v>41015</v>
      </c>
      <c r="B1600">
        <v>88.724999999999994</v>
      </c>
      <c r="D1600">
        <f t="shared" si="240"/>
        <v>1</v>
      </c>
      <c r="E1600" s="1">
        <f t="shared" si="241"/>
        <v>41008</v>
      </c>
      <c r="F1600" s="1">
        <f t="shared" si="242"/>
        <v>41007</v>
      </c>
      <c r="G1600" s="1">
        <f t="shared" si="243"/>
        <v>41006</v>
      </c>
      <c r="H1600" s="1">
        <f t="shared" si="244"/>
        <v>41005</v>
      </c>
      <c r="I1600" s="2">
        <f t="shared" si="245"/>
        <v>84.424999999999997</v>
      </c>
      <c r="K1600" s="2">
        <f t="shared" si="246"/>
        <v>93.6</v>
      </c>
      <c r="L1600" s="2">
        <f t="shared" si="247"/>
        <v>84.424999999999997</v>
      </c>
      <c r="M1600" s="2">
        <f t="shared" si="248"/>
        <v>0.90197649572649574</v>
      </c>
      <c r="N1600">
        <f t="shared" si="249"/>
        <v>-5.3488684950986238</v>
      </c>
    </row>
    <row r="1601" spans="1:14" x14ac:dyDescent="0.3">
      <c r="A1601" s="1">
        <v>41016</v>
      </c>
      <c r="B1601">
        <v>89.775000000000006</v>
      </c>
      <c r="D1601">
        <f t="shared" si="240"/>
        <v>2</v>
      </c>
      <c r="E1601" s="1">
        <f t="shared" si="241"/>
        <v>41009</v>
      </c>
      <c r="F1601" s="1">
        <f t="shared" si="242"/>
        <v>41008</v>
      </c>
      <c r="G1601" s="1">
        <f t="shared" si="243"/>
        <v>41007</v>
      </c>
      <c r="H1601" s="1">
        <f t="shared" si="244"/>
        <v>41006</v>
      </c>
      <c r="I1601" s="2">
        <f t="shared" si="245"/>
        <v>93.35</v>
      </c>
      <c r="K1601" s="2">
        <f t="shared" si="246"/>
        <v>0</v>
      </c>
      <c r="L1601" s="2">
        <f t="shared" si="247"/>
        <v>0</v>
      </c>
      <c r="M1601" s="2">
        <f t="shared" si="248"/>
        <v>1</v>
      </c>
      <c r="N1601">
        <f t="shared" si="249"/>
        <v>-3.9049329875584946</v>
      </c>
    </row>
    <row r="1602" spans="1:14" x14ac:dyDescent="0.3">
      <c r="A1602" s="1">
        <v>41017</v>
      </c>
      <c r="B1602">
        <v>87.35</v>
      </c>
      <c r="D1602">
        <f t="shared" si="240"/>
        <v>3</v>
      </c>
      <c r="E1602" s="1">
        <f t="shared" si="241"/>
        <v>41010</v>
      </c>
      <c r="F1602" s="1">
        <f t="shared" si="242"/>
        <v>41009</v>
      </c>
      <c r="G1602" s="1">
        <f t="shared" si="243"/>
        <v>41008</v>
      </c>
      <c r="H1602" s="1">
        <f t="shared" si="244"/>
        <v>41007</v>
      </c>
      <c r="I1602" s="2">
        <f t="shared" si="245"/>
        <v>92.65</v>
      </c>
      <c r="K1602" s="2">
        <f t="shared" si="246"/>
        <v>0</v>
      </c>
      <c r="L1602" s="2">
        <f t="shared" si="247"/>
        <v>0</v>
      </c>
      <c r="M1602" s="2">
        <f t="shared" si="248"/>
        <v>1</v>
      </c>
      <c r="N1602">
        <f t="shared" si="249"/>
        <v>-5.8905916151303304</v>
      </c>
    </row>
    <row r="1603" spans="1:14" x14ac:dyDescent="0.3">
      <c r="A1603" s="1">
        <v>41018</v>
      </c>
      <c r="B1603">
        <v>88.775000000000006</v>
      </c>
      <c r="D1603">
        <f t="shared" ref="D1603:D1666" si="250">WEEKDAY(A1603,2)</f>
        <v>4</v>
      </c>
      <c r="E1603" s="1">
        <f t="shared" si="241"/>
        <v>41011</v>
      </c>
      <c r="F1603" s="1">
        <f t="shared" si="242"/>
        <v>41010</v>
      </c>
      <c r="G1603" s="1">
        <f t="shared" si="243"/>
        <v>41009</v>
      </c>
      <c r="H1603" s="1">
        <f t="shared" si="244"/>
        <v>41008</v>
      </c>
      <c r="I1603" s="2">
        <f t="shared" si="245"/>
        <v>93.224999999999994</v>
      </c>
      <c r="K1603" s="2">
        <f t="shared" si="246"/>
        <v>0</v>
      </c>
      <c r="L1603" s="2">
        <f t="shared" si="247"/>
        <v>0</v>
      </c>
      <c r="M1603" s="2">
        <f t="shared" si="248"/>
        <v>1</v>
      </c>
      <c r="N1603">
        <f t="shared" si="249"/>
        <v>-4.8910847235732833</v>
      </c>
    </row>
    <row r="1604" spans="1:14" x14ac:dyDescent="0.3">
      <c r="A1604" s="1">
        <v>41019</v>
      </c>
      <c r="B1604">
        <v>87.4</v>
      </c>
      <c r="D1604">
        <f t="shared" si="250"/>
        <v>5</v>
      </c>
      <c r="E1604" s="1">
        <f t="shared" si="241"/>
        <v>41012</v>
      </c>
      <c r="F1604" s="1">
        <f t="shared" si="242"/>
        <v>41011</v>
      </c>
      <c r="G1604" s="1">
        <f t="shared" si="243"/>
        <v>41010</v>
      </c>
      <c r="H1604" s="1">
        <f t="shared" si="244"/>
        <v>41009</v>
      </c>
      <c r="I1604" s="2">
        <f t="shared" si="245"/>
        <v>90.224999999999994</v>
      </c>
      <c r="K1604" s="2">
        <f t="shared" si="246"/>
        <v>0</v>
      </c>
      <c r="L1604" s="2">
        <f t="shared" si="247"/>
        <v>0</v>
      </c>
      <c r="M1604" s="2">
        <f t="shared" si="248"/>
        <v>1</v>
      </c>
      <c r="N1604">
        <f t="shared" si="249"/>
        <v>-3.1811267867362401</v>
      </c>
    </row>
    <row r="1605" spans="1:14" x14ac:dyDescent="0.3">
      <c r="A1605" s="1">
        <v>41022</v>
      </c>
      <c r="B1605">
        <v>87.8</v>
      </c>
      <c r="D1605">
        <f t="shared" si="250"/>
        <v>1</v>
      </c>
      <c r="E1605" s="1">
        <f t="shared" si="241"/>
        <v>41015</v>
      </c>
      <c r="F1605" s="1">
        <f t="shared" si="242"/>
        <v>41014</v>
      </c>
      <c r="G1605" s="1">
        <f t="shared" si="243"/>
        <v>41013</v>
      </c>
      <c r="H1605" s="1">
        <f t="shared" si="244"/>
        <v>41012</v>
      </c>
      <c r="I1605" s="2">
        <f t="shared" si="245"/>
        <v>88.724999999999994</v>
      </c>
      <c r="K1605" s="2">
        <f t="shared" si="246"/>
        <v>0</v>
      </c>
      <c r="L1605" s="2">
        <f t="shared" si="247"/>
        <v>0</v>
      </c>
      <c r="M1605" s="2">
        <f t="shared" si="248"/>
        <v>1</v>
      </c>
      <c r="N1605">
        <f t="shared" si="249"/>
        <v>-1.0480197891489196</v>
      </c>
    </row>
    <row r="1606" spans="1:14" x14ac:dyDescent="0.3">
      <c r="A1606" s="1">
        <v>41023</v>
      </c>
      <c r="B1606">
        <v>86.55</v>
      </c>
      <c r="D1606">
        <f t="shared" si="250"/>
        <v>2</v>
      </c>
      <c r="E1606" s="1">
        <f t="shared" si="241"/>
        <v>41016</v>
      </c>
      <c r="F1606" s="1">
        <f t="shared" si="242"/>
        <v>41015</v>
      </c>
      <c r="G1606" s="1">
        <f t="shared" si="243"/>
        <v>41014</v>
      </c>
      <c r="H1606" s="1">
        <f t="shared" si="244"/>
        <v>41013</v>
      </c>
      <c r="I1606" s="2">
        <f t="shared" si="245"/>
        <v>89.775000000000006</v>
      </c>
      <c r="K1606" s="2">
        <f t="shared" si="246"/>
        <v>0</v>
      </c>
      <c r="L1606" s="2">
        <f t="shared" si="247"/>
        <v>0</v>
      </c>
      <c r="M1606" s="2">
        <f t="shared" si="248"/>
        <v>1</v>
      </c>
      <c r="N1606">
        <f t="shared" si="249"/>
        <v>-3.6584258489928336</v>
      </c>
    </row>
    <row r="1607" spans="1:14" x14ac:dyDescent="0.3">
      <c r="A1607" s="1">
        <v>41024</v>
      </c>
      <c r="B1607">
        <v>87.575000000000003</v>
      </c>
      <c r="D1607">
        <f t="shared" si="250"/>
        <v>3</v>
      </c>
      <c r="E1607" s="1">
        <f t="shared" si="241"/>
        <v>41017</v>
      </c>
      <c r="F1607" s="1">
        <f t="shared" si="242"/>
        <v>41016</v>
      </c>
      <c r="G1607" s="1">
        <f t="shared" si="243"/>
        <v>41015</v>
      </c>
      <c r="H1607" s="1">
        <f t="shared" si="244"/>
        <v>41014</v>
      </c>
      <c r="I1607" s="2">
        <f t="shared" si="245"/>
        <v>87.35</v>
      </c>
      <c r="K1607" s="2">
        <f t="shared" si="246"/>
        <v>0</v>
      </c>
      <c r="L1607" s="2">
        <f t="shared" si="247"/>
        <v>0</v>
      </c>
      <c r="M1607" s="2">
        <f t="shared" si="248"/>
        <v>1</v>
      </c>
      <c r="N1607">
        <f t="shared" si="249"/>
        <v>0.25725325034849705</v>
      </c>
    </row>
    <row r="1608" spans="1:14" x14ac:dyDescent="0.3">
      <c r="A1608" s="1">
        <v>41025</v>
      </c>
      <c r="B1608">
        <v>87.424999999999997</v>
      </c>
      <c r="D1608">
        <f t="shared" si="250"/>
        <v>4</v>
      </c>
      <c r="E1608" s="1">
        <f t="shared" ref="E1608:E1671" si="251">A1608-7</f>
        <v>41018</v>
      </c>
      <c r="F1608" s="1">
        <f t="shared" ref="F1608:F1671" si="252">E1608-1</f>
        <v>41017</v>
      </c>
      <c r="G1608" s="1">
        <f t="shared" ref="G1608:G1671" si="253">E1608-2</f>
        <v>41016</v>
      </c>
      <c r="H1608" s="1">
        <f t="shared" ref="H1608:H1671" si="254">E1608-3</f>
        <v>41015</v>
      </c>
      <c r="I1608" s="2">
        <f t="shared" si="245"/>
        <v>88.775000000000006</v>
      </c>
      <c r="K1608" s="2">
        <f t="shared" si="246"/>
        <v>0</v>
      </c>
      <c r="L1608" s="2">
        <f t="shared" si="247"/>
        <v>0</v>
      </c>
      <c r="M1608" s="2">
        <f t="shared" si="248"/>
        <v>1</v>
      </c>
      <c r="N1608">
        <f t="shared" si="249"/>
        <v>-1.5323795879712092</v>
      </c>
    </row>
    <row r="1609" spans="1:14" x14ac:dyDescent="0.3">
      <c r="A1609" s="1">
        <v>41026</v>
      </c>
      <c r="B1609">
        <v>86.6</v>
      </c>
      <c r="D1609">
        <f t="shared" si="250"/>
        <v>5</v>
      </c>
      <c r="E1609" s="1">
        <f t="shared" si="251"/>
        <v>41019</v>
      </c>
      <c r="F1609" s="1">
        <f t="shared" si="252"/>
        <v>41018</v>
      </c>
      <c r="G1609" s="1">
        <f t="shared" si="253"/>
        <v>41017</v>
      </c>
      <c r="H1609" s="1">
        <f t="shared" si="254"/>
        <v>41016</v>
      </c>
      <c r="I1609" s="2">
        <f t="shared" ref="I1609:I1672" si="255">IF(SUMIFS($B$2:$B$3569,$A$2:$A$3569,"="&amp;E1609)=0,IF(SUMIFS($B$2:$B$3569,$A$2:$A$3569,"="&amp;F1609)=0,IF(SUMIFS($B$2:$B$3569,$A$2:$A$3569,"="&amp;G1609)=0,SUMIFS($B$2:$B$3569,$A$2:$A$3569,"="&amp;H1609),SUMIFS($B$2:$B$3569,$A$2:$A$3569,"="&amp;G1609)),SUMIFS($B$2:$B$3569,$A$2:$A$3569,"="&amp;F1609)),SUMIFS($B$2:$B$3569,$A$2:$A$3569,"="&amp;E1609))</f>
        <v>87.4</v>
      </c>
      <c r="K1609" s="2">
        <f t="shared" ref="K1609:K1672" si="256">SUMIFS($J$2:$J$3569,$A$2:$A$3569,"&gt;"&amp;E1609,$A$2:$A$3569,"&lt;="&amp;A1609)</f>
        <v>0</v>
      </c>
      <c r="L1609" s="2">
        <f t="shared" ref="L1609:L1672" si="257">IF(K1609&lt;&gt;0,LOOKUP(K1609,C1603:C1609,B1603:B1609),0)</f>
        <v>0</v>
      </c>
      <c r="M1609" s="2">
        <f t="shared" ref="M1609:M1672" si="258">IF(K1609&lt;&gt;0,L1609/K1609,1)</f>
        <v>1</v>
      </c>
      <c r="N1609">
        <f t="shared" ref="N1609:N1672" si="259">LN(B1609*M1609/I1609)*100</f>
        <v>-0.91954670931003857</v>
      </c>
    </row>
    <row r="1610" spans="1:14" x14ac:dyDescent="0.3">
      <c r="A1610" s="1">
        <v>41029</v>
      </c>
      <c r="B1610">
        <v>85.924999999999997</v>
      </c>
      <c r="D1610">
        <f t="shared" si="250"/>
        <v>1</v>
      </c>
      <c r="E1610" s="1">
        <f t="shared" si="251"/>
        <v>41022</v>
      </c>
      <c r="F1610" s="1">
        <f t="shared" si="252"/>
        <v>41021</v>
      </c>
      <c r="G1610" s="1">
        <f t="shared" si="253"/>
        <v>41020</v>
      </c>
      <c r="H1610" s="1">
        <f t="shared" si="254"/>
        <v>41019</v>
      </c>
      <c r="I1610" s="2">
        <f t="shared" si="255"/>
        <v>87.8</v>
      </c>
      <c r="K1610" s="2">
        <f t="shared" si="256"/>
        <v>0</v>
      </c>
      <c r="L1610" s="2">
        <f t="shared" si="257"/>
        <v>0</v>
      </c>
      <c r="M1610" s="2">
        <f t="shared" si="258"/>
        <v>1</v>
      </c>
      <c r="N1610">
        <f t="shared" si="259"/>
        <v>-2.1586677905173444</v>
      </c>
    </row>
    <row r="1611" spans="1:14" x14ac:dyDescent="0.3">
      <c r="A1611" s="1">
        <v>41030</v>
      </c>
      <c r="B1611">
        <v>85.85</v>
      </c>
      <c r="D1611">
        <f t="shared" si="250"/>
        <v>2</v>
      </c>
      <c r="E1611" s="1">
        <f t="shared" si="251"/>
        <v>41023</v>
      </c>
      <c r="F1611" s="1">
        <f t="shared" si="252"/>
        <v>41022</v>
      </c>
      <c r="G1611" s="1">
        <f t="shared" si="253"/>
        <v>41021</v>
      </c>
      <c r="H1611" s="1">
        <f t="shared" si="254"/>
        <v>41020</v>
      </c>
      <c r="I1611" s="2">
        <f t="shared" si="255"/>
        <v>86.55</v>
      </c>
      <c r="K1611" s="2">
        <f t="shared" si="256"/>
        <v>0</v>
      </c>
      <c r="L1611" s="2">
        <f t="shared" si="257"/>
        <v>0</v>
      </c>
      <c r="M1611" s="2">
        <f t="shared" si="258"/>
        <v>1</v>
      </c>
      <c r="N1611">
        <f t="shared" si="259"/>
        <v>-0.81206942787338032</v>
      </c>
    </row>
    <row r="1612" spans="1:14" x14ac:dyDescent="0.3">
      <c r="A1612" s="1">
        <v>41031</v>
      </c>
      <c r="B1612">
        <v>84.45</v>
      </c>
      <c r="D1612">
        <f t="shared" si="250"/>
        <v>3</v>
      </c>
      <c r="E1612" s="1">
        <f t="shared" si="251"/>
        <v>41024</v>
      </c>
      <c r="F1612" s="1">
        <f t="shared" si="252"/>
        <v>41023</v>
      </c>
      <c r="G1612" s="1">
        <f t="shared" si="253"/>
        <v>41022</v>
      </c>
      <c r="H1612" s="1">
        <f t="shared" si="254"/>
        <v>41021</v>
      </c>
      <c r="I1612" s="2">
        <f t="shared" si="255"/>
        <v>87.575000000000003</v>
      </c>
      <c r="K1612" s="2">
        <f t="shared" si="256"/>
        <v>0</v>
      </c>
      <c r="L1612" s="2">
        <f t="shared" si="257"/>
        <v>0</v>
      </c>
      <c r="M1612" s="2">
        <f t="shared" si="258"/>
        <v>1</v>
      </c>
      <c r="N1612">
        <f t="shared" si="259"/>
        <v>-3.6335925829741385</v>
      </c>
    </row>
    <row r="1613" spans="1:14" x14ac:dyDescent="0.3">
      <c r="A1613" s="1">
        <v>41032</v>
      </c>
      <c r="B1613">
        <v>84.924999999999997</v>
      </c>
      <c r="D1613">
        <f t="shared" si="250"/>
        <v>4</v>
      </c>
      <c r="E1613" s="1">
        <f t="shared" si="251"/>
        <v>41025</v>
      </c>
      <c r="F1613" s="1">
        <f t="shared" si="252"/>
        <v>41024</v>
      </c>
      <c r="G1613" s="1">
        <f t="shared" si="253"/>
        <v>41023</v>
      </c>
      <c r="H1613" s="1">
        <f t="shared" si="254"/>
        <v>41022</v>
      </c>
      <c r="I1613" s="2">
        <f t="shared" si="255"/>
        <v>87.424999999999997</v>
      </c>
      <c r="K1613" s="2">
        <f t="shared" si="256"/>
        <v>0</v>
      </c>
      <c r="L1613" s="2">
        <f t="shared" si="257"/>
        <v>0</v>
      </c>
      <c r="M1613" s="2">
        <f t="shared" si="258"/>
        <v>1</v>
      </c>
      <c r="N1613">
        <f t="shared" si="259"/>
        <v>-2.9012768902791941</v>
      </c>
    </row>
    <row r="1614" spans="1:14" x14ac:dyDescent="0.3">
      <c r="A1614" s="1">
        <v>41033</v>
      </c>
      <c r="B1614">
        <v>83.724999999999994</v>
      </c>
      <c r="D1614">
        <f t="shared" si="250"/>
        <v>5</v>
      </c>
      <c r="E1614" s="1">
        <f t="shared" si="251"/>
        <v>41026</v>
      </c>
      <c r="F1614" s="1">
        <f t="shared" si="252"/>
        <v>41025</v>
      </c>
      <c r="G1614" s="1">
        <f t="shared" si="253"/>
        <v>41024</v>
      </c>
      <c r="H1614" s="1">
        <f t="shared" si="254"/>
        <v>41023</v>
      </c>
      <c r="I1614" s="2">
        <f t="shared" si="255"/>
        <v>86.6</v>
      </c>
      <c r="K1614" s="2">
        <f t="shared" si="256"/>
        <v>0</v>
      </c>
      <c r="L1614" s="2">
        <f t="shared" si="257"/>
        <v>0</v>
      </c>
      <c r="M1614" s="2">
        <f t="shared" si="258"/>
        <v>1</v>
      </c>
      <c r="N1614">
        <f t="shared" si="259"/>
        <v>-3.3762196888121236</v>
      </c>
    </row>
    <row r="1615" spans="1:14" x14ac:dyDescent="0.3">
      <c r="A1615" s="1">
        <v>41036</v>
      </c>
      <c r="B1615">
        <v>84.4</v>
      </c>
      <c r="D1615">
        <f t="shared" si="250"/>
        <v>1</v>
      </c>
      <c r="E1615" s="1">
        <f t="shared" si="251"/>
        <v>41029</v>
      </c>
      <c r="F1615" s="1">
        <f t="shared" si="252"/>
        <v>41028</v>
      </c>
      <c r="G1615" s="1">
        <f t="shared" si="253"/>
        <v>41027</v>
      </c>
      <c r="H1615" s="1">
        <f t="shared" si="254"/>
        <v>41026</v>
      </c>
      <c r="I1615" s="2">
        <f t="shared" si="255"/>
        <v>85.924999999999997</v>
      </c>
      <c r="K1615" s="2">
        <f t="shared" si="256"/>
        <v>0</v>
      </c>
      <c r="L1615" s="2">
        <f t="shared" si="257"/>
        <v>0</v>
      </c>
      <c r="M1615" s="2">
        <f t="shared" si="258"/>
        <v>1</v>
      </c>
      <c r="N1615">
        <f t="shared" si="259"/>
        <v>-1.7907421133986099</v>
      </c>
    </row>
    <row r="1616" spans="1:14" x14ac:dyDescent="0.3">
      <c r="A1616" s="1">
        <v>41037</v>
      </c>
      <c r="B1616">
        <v>84.3</v>
      </c>
      <c r="D1616">
        <f t="shared" si="250"/>
        <v>2</v>
      </c>
      <c r="E1616" s="1">
        <f t="shared" si="251"/>
        <v>41030</v>
      </c>
      <c r="F1616" s="1">
        <f t="shared" si="252"/>
        <v>41029</v>
      </c>
      <c r="G1616" s="1">
        <f t="shared" si="253"/>
        <v>41028</v>
      </c>
      <c r="H1616" s="1">
        <f t="shared" si="254"/>
        <v>41027</v>
      </c>
      <c r="I1616" s="2">
        <f t="shared" si="255"/>
        <v>85.85</v>
      </c>
      <c r="K1616" s="2">
        <f t="shared" si="256"/>
        <v>0</v>
      </c>
      <c r="L1616" s="2">
        <f t="shared" si="257"/>
        <v>0</v>
      </c>
      <c r="M1616" s="2">
        <f t="shared" si="258"/>
        <v>1</v>
      </c>
      <c r="N1616">
        <f t="shared" si="259"/>
        <v>-1.8219722335674773</v>
      </c>
    </row>
    <row r="1617" spans="1:14" x14ac:dyDescent="0.3">
      <c r="A1617" s="1">
        <v>41038</v>
      </c>
      <c r="B1617">
        <v>84.85</v>
      </c>
      <c r="D1617">
        <f t="shared" si="250"/>
        <v>3</v>
      </c>
      <c r="E1617" s="1">
        <f t="shared" si="251"/>
        <v>41031</v>
      </c>
      <c r="F1617" s="1">
        <f t="shared" si="252"/>
        <v>41030</v>
      </c>
      <c r="G1617" s="1">
        <f t="shared" si="253"/>
        <v>41029</v>
      </c>
      <c r="H1617" s="1">
        <f t="shared" si="254"/>
        <v>41028</v>
      </c>
      <c r="I1617" s="2">
        <f t="shared" si="255"/>
        <v>84.45</v>
      </c>
      <c r="K1617" s="2">
        <f t="shared" si="256"/>
        <v>0</v>
      </c>
      <c r="L1617" s="2">
        <f t="shared" si="257"/>
        <v>0</v>
      </c>
      <c r="M1617" s="2">
        <f t="shared" si="258"/>
        <v>1</v>
      </c>
      <c r="N1617">
        <f t="shared" si="259"/>
        <v>0.47253484264260742</v>
      </c>
    </row>
    <row r="1618" spans="1:14" x14ac:dyDescent="0.3">
      <c r="A1618" s="1">
        <v>41039</v>
      </c>
      <c r="B1618">
        <v>84.5</v>
      </c>
      <c r="D1618">
        <f t="shared" si="250"/>
        <v>4</v>
      </c>
      <c r="E1618" s="1">
        <f t="shared" si="251"/>
        <v>41032</v>
      </c>
      <c r="F1618" s="1">
        <f t="shared" si="252"/>
        <v>41031</v>
      </c>
      <c r="G1618" s="1">
        <f t="shared" si="253"/>
        <v>41030</v>
      </c>
      <c r="H1618" s="1">
        <f t="shared" si="254"/>
        <v>41029</v>
      </c>
      <c r="I1618" s="2">
        <f t="shared" si="255"/>
        <v>84.924999999999997</v>
      </c>
      <c r="K1618" s="2">
        <f t="shared" si="256"/>
        <v>0</v>
      </c>
      <c r="L1618" s="2">
        <f t="shared" si="257"/>
        <v>0</v>
      </c>
      <c r="M1618" s="2">
        <f t="shared" si="258"/>
        <v>1</v>
      </c>
      <c r="N1618">
        <f t="shared" si="259"/>
        <v>-0.50169796835193781</v>
      </c>
    </row>
    <row r="1619" spans="1:14" x14ac:dyDescent="0.3">
      <c r="A1619" s="1">
        <v>41040</v>
      </c>
      <c r="B1619">
        <v>85.3</v>
      </c>
      <c r="D1619">
        <f t="shared" si="250"/>
        <v>5</v>
      </c>
      <c r="E1619" s="1">
        <f t="shared" si="251"/>
        <v>41033</v>
      </c>
      <c r="F1619" s="1">
        <f t="shared" si="252"/>
        <v>41032</v>
      </c>
      <c r="G1619" s="1">
        <f t="shared" si="253"/>
        <v>41031</v>
      </c>
      <c r="H1619" s="1">
        <f t="shared" si="254"/>
        <v>41030</v>
      </c>
      <c r="I1619" s="2">
        <f t="shared" si="255"/>
        <v>83.724999999999994</v>
      </c>
      <c r="K1619" s="2">
        <f t="shared" si="256"/>
        <v>0</v>
      </c>
      <c r="L1619" s="2">
        <f t="shared" si="257"/>
        <v>0</v>
      </c>
      <c r="M1619" s="2">
        <f t="shared" si="258"/>
        <v>1</v>
      </c>
      <c r="N1619">
        <f t="shared" si="259"/>
        <v>1.8636835817365121</v>
      </c>
    </row>
    <row r="1620" spans="1:14" x14ac:dyDescent="0.3">
      <c r="A1620" s="1">
        <v>41043</v>
      </c>
      <c r="B1620">
        <v>85.375</v>
      </c>
      <c r="D1620">
        <f t="shared" si="250"/>
        <v>1</v>
      </c>
      <c r="E1620" s="1">
        <f t="shared" si="251"/>
        <v>41036</v>
      </c>
      <c r="F1620" s="1">
        <f t="shared" si="252"/>
        <v>41035</v>
      </c>
      <c r="G1620" s="1">
        <f t="shared" si="253"/>
        <v>41034</v>
      </c>
      <c r="H1620" s="1">
        <f t="shared" si="254"/>
        <v>41033</v>
      </c>
      <c r="I1620" s="2">
        <f t="shared" si="255"/>
        <v>84.4</v>
      </c>
      <c r="K1620" s="2">
        <f t="shared" si="256"/>
        <v>0</v>
      </c>
      <c r="L1620" s="2">
        <f t="shared" si="257"/>
        <v>0</v>
      </c>
      <c r="M1620" s="2">
        <f t="shared" si="258"/>
        <v>1</v>
      </c>
      <c r="N1620">
        <f t="shared" si="259"/>
        <v>1.1485916289042541</v>
      </c>
    </row>
    <row r="1621" spans="1:14" x14ac:dyDescent="0.3">
      <c r="A1621" s="1">
        <v>41044</v>
      </c>
      <c r="B1621">
        <v>86.4</v>
      </c>
      <c r="D1621">
        <f t="shared" si="250"/>
        <v>2</v>
      </c>
      <c r="E1621" s="1">
        <f t="shared" si="251"/>
        <v>41037</v>
      </c>
      <c r="F1621" s="1">
        <f t="shared" si="252"/>
        <v>41036</v>
      </c>
      <c r="G1621" s="1">
        <f t="shared" si="253"/>
        <v>41035</v>
      </c>
      <c r="H1621" s="1">
        <f t="shared" si="254"/>
        <v>41034</v>
      </c>
      <c r="I1621" s="2">
        <f t="shared" si="255"/>
        <v>84.3</v>
      </c>
      <c r="K1621" s="2">
        <f t="shared" si="256"/>
        <v>0</v>
      </c>
      <c r="L1621" s="2">
        <f t="shared" si="257"/>
        <v>0</v>
      </c>
      <c r="M1621" s="2">
        <f t="shared" si="258"/>
        <v>1</v>
      </c>
      <c r="N1621">
        <f t="shared" si="259"/>
        <v>2.4605810802200194</v>
      </c>
    </row>
    <row r="1622" spans="1:14" x14ac:dyDescent="0.3">
      <c r="A1622" s="1">
        <v>41045</v>
      </c>
      <c r="B1622">
        <v>86.5</v>
      </c>
      <c r="D1622">
        <f t="shared" si="250"/>
        <v>3</v>
      </c>
      <c r="E1622" s="1">
        <f t="shared" si="251"/>
        <v>41038</v>
      </c>
      <c r="F1622" s="1">
        <f t="shared" si="252"/>
        <v>41037</v>
      </c>
      <c r="G1622" s="1">
        <f t="shared" si="253"/>
        <v>41036</v>
      </c>
      <c r="H1622" s="1">
        <f t="shared" si="254"/>
        <v>41035</v>
      </c>
      <c r="I1622" s="2">
        <f t="shared" si="255"/>
        <v>84.85</v>
      </c>
      <c r="K1622" s="2">
        <f t="shared" si="256"/>
        <v>0</v>
      </c>
      <c r="L1622" s="2">
        <f t="shared" si="257"/>
        <v>0</v>
      </c>
      <c r="M1622" s="2">
        <f t="shared" si="258"/>
        <v>1</v>
      </c>
      <c r="N1622">
        <f t="shared" si="259"/>
        <v>1.9259422257598489</v>
      </c>
    </row>
    <row r="1623" spans="1:14" x14ac:dyDescent="0.3">
      <c r="A1623" s="1">
        <v>41046</v>
      </c>
      <c r="B1623">
        <v>87.424999999999997</v>
      </c>
      <c r="D1623">
        <f t="shared" si="250"/>
        <v>4</v>
      </c>
      <c r="E1623" s="1">
        <f t="shared" si="251"/>
        <v>41039</v>
      </c>
      <c r="F1623" s="1">
        <f t="shared" si="252"/>
        <v>41038</v>
      </c>
      <c r="G1623" s="1">
        <f t="shared" si="253"/>
        <v>41037</v>
      </c>
      <c r="H1623" s="1">
        <f t="shared" si="254"/>
        <v>41036</v>
      </c>
      <c r="I1623" s="2">
        <f t="shared" si="255"/>
        <v>84.5</v>
      </c>
      <c r="K1623" s="2">
        <f t="shared" si="256"/>
        <v>0</v>
      </c>
      <c r="L1623" s="2">
        <f t="shared" si="257"/>
        <v>0</v>
      </c>
      <c r="M1623" s="2">
        <f t="shared" si="258"/>
        <v>1</v>
      </c>
      <c r="N1623">
        <f t="shared" si="259"/>
        <v>3.4029748586311257</v>
      </c>
    </row>
    <row r="1624" spans="1:14" x14ac:dyDescent="0.3">
      <c r="A1624" s="1">
        <v>41047</v>
      </c>
      <c r="B1624">
        <v>87.424999999999997</v>
      </c>
      <c r="D1624">
        <f t="shared" si="250"/>
        <v>5</v>
      </c>
      <c r="E1624" s="1">
        <f t="shared" si="251"/>
        <v>41040</v>
      </c>
      <c r="F1624" s="1">
        <f t="shared" si="252"/>
        <v>41039</v>
      </c>
      <c r="G1624" s="1">
        <f t="shared" si="253"/>
        <v>41038</v>
      </c>
      <c r="H1624" s="1">
        <f t="shared" si="254"/>
        <v>41037</v>
      </c>
      <c r="I1624" s="2">
        <f t="shared" si="255"/>
        <v>85.3</v>
      </c>
      <c r="K1624" s="2">
        <f t="shared" si="256"/>
        <v>0</v>
      </c>
      <c r="L1624" s="2">
        <f t="shared" si="257"/>
        <v>0</v>
      </c>
      <c r="M1624" s="2">
        <f t="shared" si="258"/>
        <v>1</v>
      </c>
      <c r="N1624">
        <f t="shared" si="259"/>
        <v>2.4606828451806151</v>
      </c>
    </row>
    <row r="1625" spans="1:14" x14ac:dyDescent="0.3">
      <c r="A1625" s="1">
        <v>41050</v>
      </c>
      <c r="B1625">
        <v>86.7</v>
      </c>
      <c r="D1625">
        <f t="shared" si="250"/>
        <v>1</v>
      </c>
      <c r="E1625" s="1">
        <f t="shared" si="251"/>
        <v>41043</v>
      </c>
      <c r="F1625" s="1">
        <f t="shared" si="252"/>
        <v>41042</v>
      </c>
      <c r="G1625" s="1">
        <f t="shared" si="253"/>
        <v>41041</v>
      </c>
      <c r="H1625" s="1">
        <f t="shared" si="254"/>
        <v>41040</v>
      </c>
      <c r="I1625" s="2">
        <f t="shared" si="255"/>
        <v>85.375</v>
      </c>
      <c r="K1625" s="2">
        <f t="shared" si="256"/>
        <v>0</v>
      </c>
      <c r="L1625" s="2">
        <f t="shared" si="257"/>
        <v>0</v>
      </c>
      <c r="M1625" s="2">
        <f t="shared" si="258"/>
        <v>1</v>
      </c>
      <c r="N1625">
        <f t="shared" si="259"/>
        <v>1.5400565895542038</v>
      </c>
    </row>
    <row r="1626" spans="1:14" x14ac:dyDescent="0.3">
      <c r="A1626" s="1">
        <v>41051</v>
      </c>
      <c r="B1626">
        <v>85.825000000000003</v>
      </c>
      <c r="D1626">
        <f t="shared" si="250"/>
        <v>2</v>
      </c>
      <c r="E1626" s="1">
        <f t="shared" si="251"/>
        <v>41044</v>
      </c>
      <c r="F1626" s="1">
        <f t="shared" si="252"/>
        <v>41043</v>
      </c>
      <c r="G1626" s="1">
        <f t="shared" si="253"/>
        <v>41042</v>
      </c>
      <c r="H1626" s="1">
        <f t="shared" si="254"/>
        <v>41041</v>
      </c>
      <c r="I1626" s="2">
        <f t="shared" si="255"/>
        <v>86.4</v>
      </c>
      <c r="K1626" s="2">
        <f t="shared" si="256"/>
        <v>0</v>
      </c>
      <c r="L1626" s="2">
        <f t="shared" si="257"/>
        <v>0</v>
      </c>
      <c r="M1626" s="2">
        <f t="shared" si="258"/>
        <v>1</v>
      </c>
      <c r="N1626">
        <f t="shared" si="259"/>
        <v>-0.66773364662542634</v>
      </c>
    </row>
    <row r="1627" spans="1:14" x14ac:dyDescent="0.3">
      <c r="A1627" s="1">
        <v>41052</v>
      </c>
      <c r="B1627">
        <v>84.424999999999997</v>
      </c>
      <c r="D1627">
        <f t="shared" si="250"/>
        <v>3</v>
      </c>
      <c r="E1627" s="1">
        <f t="shared" si="251"/>
        <v>41045</v>
      </c>
      <c r="F1627" s="1">
        <f t="shared" si="252"/>
        <v>41044</v>
      </c>
      <c r="G1627" s="1">
        <f t="shared" si="253"/>
        <v>41043</v>
      </c>
      <c r="H1627" s="1">
        <f t="shared" si="254"/>
        <v>41042</v>
      </c>
      <c r="I1627" s="2">
        <f t="shared" si="255"/>
        <v>86.5</v>
      </c>
      <c r="K1627" s="2">
        <f t="shared" si="256"/>
        <v>0</v>
      </c>
      <c r="L1627" s="2">
        <f t="shared" si="257"/>
        <v>0</v>
      </c>
      <c r="M1627" s="2">
        <f t="shared" si="258"/>
        <v>1</v>
      </c>
      <c r="N1627">
        <f t="shared" si="259"/>
        <v>-2.428084766620227</v>
      </c>
    </row>
    <row r="1628" spans="1:14" x14ac:dyDescent="0.3">
      <c r="A1628" s="1">
        <v>41053</v>
      </c>
      <c r="B1628">
        <v>84.2</v>
      </c>
      <c r="D1628">
        <f t="shared" si="250"/>
        <v>4</v>
      </c>
      <c r="E1628" s="1">
        <f t="shared" si="251"/>
        <v>41046</v>
      </c>
      <c r="F1628" s="1">
        <f t="shared" si="252"/>
        <v>41045</v>
      </c>
      <c r="G1628" s="1">
        <f t="shared" si="253"/>
        <v>41044</v>
      </c>
      <c r="H1628" s="1">
        <f t="shared" si="254"/>
        <v>41043</v>
      </c>
      <c r="I1628" s="2">
        <f t="shared" si="255"/>
        <v>87.424999999999997</v>
      </c>
      <c r="K1628" s="2">
        <f t="shared" si="256"/>
        <v>0</v>
      </c>
      <c r="L1628" s="2">
        <f t="shared" si="257"/>
        <v>0</v>
      </c>
      <c r="M1628" s="2">
        <f t="shared" si="258"/>
        <v>1</v>
      </c>
      <c r="N1628">
        <f t="shared" si="259"/>
        <v>-3.7586361701158402</v>
      </c>
    </row>
    <row r="1629" spans="1:14" x14ac:dyDescent="0.3">
      <c r="A1629" s="1">
        <v>41054</v>
      </c>
      <c r="B1629">
        <v>85.2</v>
      </c>
      <c r="D1629">
        <f t="shared" si="250"/>
        <v>5</v>
      </c>
      <c r="E1629" s="1">
        <f t="shared" si="251"/>
        <v>41047</v>
      </c>
      <c r="F1629" s="1">
        <f t="shared" si="252"/>
        <v>41046</v>
      </c>
      <c r="G1629" s="1">
        <f t="shared" si="253"/>
        <v>41045</v>
      </c>
      <c r="H1629" s="1">
        <f t="shared" si="254"/>
        <v>41044</v>
      </c>
      <c r="I1629" s="2">
        <f t="shared" si="255"/>
        <v>87.424999999999997</v>
      </c>
      <c r="K1629" s="2">
        <f t="shared" si="256"/>
        <v>0</v>
      </c>
      <c r="L1629" s="2">
        <f t="shared" si="257"/>
        <v>0</v>
      </c>
      <c r="M1629" s="2">
        <f t="shared" si="258"/>
        <v>1</v>
      </c>
      <c r="N1629">
        <f t="shared" si="259"/>
        <v>-2.577984911416948</v>
      </c>
    </row>
    <row r="1630" spans="1:14" x14ac:dyDescent="0.3">
      <c r="A1630" s="1">
        <v>41058</v>
      </c>
      <c r="B1630">
        <v>86.35</v>
      </c>
      <c r="D1630">
        <f t="shared" si="250"/>
        <v>2</v>
      </c>
      <c r="E1630" s="1">
        <f t="shared" si="251"/>
        <v>41051</v>
      </c>
      <c r="F1630" s="1">
        <f t="shared" si="252"/>
        <v>41050</v>
      </c>
      <c r="G1630" s="1">
        <f t="shared" si="253"/>
        <v>41049</v>
      </c>
      <c r="H1630" s="1">
        <f t="shared" si="254"/>
        <v>41048</v>
      </c>
      <c r="I1630" s="2">
        <f t="shared" si="255"/>
        <v>85.825000000000003</v>
      </c>
      <c r="K1630" s="2">
        <f t="shared" si="256"/>
        <v>0</v>
      </c>
      <c r="L1630" s="2">
        <f t="shared" si="257"/>
        <v>0</v>
      </c>
      <c r="M1630" s="2">
        <f t="shared" si="258"/>
        <v>1</v>
      </c>
      <c r="N1630">
        <f t="shared" si="259"/>
        <v>0.60984652489316804</v>
      </c>
    </row>
    <row r="1631" spans="1:14" x14ac:dyDescent="0.3">
      <c r="A1631" s="1">
        <v>41059</v>
      </c>
      <c r="B1631">
        <v>87.174999999999997</v>
      </c>
      <c r="D1631">
        <f t="shared" si="250"/>
        <v>3</v>
      </c>
      <c r="E1631" s="1">
        <f t="shared" si="251"/>
        <v>41052</v>
      </c>
      <c r="F1631" s="1">
        <f t="shared" si="252"/>
        <v>41051</v>
      </c>
      <c r="G1631" s="1">
        <f t="shared" si="253"/>
        <v>41050</v>
      </c>
      <c r="H1631" s="1">
        <f t="shared" si="254"/>
        <v>41049</v>
      </c>
      <c r="I1631" s="2">
        <f t="shared" si="255"/>
        <v>84.424999999999997</v>
      </c>
      <c r="K1631" s="2">
        <f t="shared" si="256"/>
        <v>0</v>
      </c>
      <c r="L1631" s="2">
        <f t="shared" si="257"/>
        <v>0</v>
      </c>
      <c r="M1631" s="2">
        <f t="shared" si="258"/>
        <v>1</v>
      </c>
      <c r="N1631">
        <f t="shared" si="259"/>
        <v>3.2054026290083479</v>
      </c>
    </row>
    <row r="1632" spans="1:14" x14ac:dyDescent="0.3">
      <c r="A1632" s="1">
        <v>41060</v>
      </c>
      <c r="B1632">
        <v>89.8</v>
      </c>
      <c r="D1632">
        <f t="shared" si="250"/>
        <v>4</v>
      </c>
      <c r="E1632" s="1">
        <f t="shared" si="251"/>
        <v>41053</v>
      </c>
      <c r="F1632" s="1">
        <f t="shared" si="252"/>
        <v>41052</v>
      </c>
      <c r="G1632" s="1">
        <f t="shared" si="253"/>
        <v>41051</v>
      </c>
      <c r="H1632" s="1">
        <f t="shared" si="254"/>
        <v>41050</v>
      </c>
      <c r="I1632" s="2">
        <f t="shared" si="255"/>
        <v>84.2</v>
      </c>
      <c r="K1632" s="2">
        <f t="shared" si="256"/>
        <v>0</v>
      </c>
      <c r="L1632" s="2">
        <f t="shared" si="257"/>
        <v>0</v>
      </c>
      <c r="M1632" s="2">
        <f t="shared" si="258"/>
        <v>1</v>
      </c>
      <c r="N1632">
        <f t="shared" si="259"/>
        <v>6.4390054059872872</v>
      </c>
    </row>
    <row r="1633" spans="1:14" x14ac:dyDescent="0.3">
      <c r="A1633" s="1">
        <v>41061</v>
      </c>
      <c r="B1633">
        <v>90.724999999999994</v>
      </c>
      <c r="D1633">
        <f t="shared" si="250"/>
        <v>5</v>
      </c>
      <c r="E1633" s="1">
        <f t="shared" si="251"/>
        <v>41054</v>
      </c>
      <c r="F1633" s="1">
        <f t="shared" si="252"/>
        <v>41053</v>
      </c>
      <c r="G1633" s="1">
        <f t="shared" si="253"/>
        <v>41052</v>
      </c>
      <c r="H1633" s="1">
        <f t="shared" si="254"/>
        <v>41051</v>
      </c>
      <c r="I1633" s="2">
        <f t="shared" si="255"/>
        <v>85.2</v>
      </c>
      <c r="K1633" s="2">
        <f t="shared" si="256"/>
        <v>0</v>
      </c>
      <c r="L1633" s="2">
        <f t="shared" si="257"/>
        <v>0</v>
      </c>
      <c r="M1633" s="2">
        <f t="shared" si="258"/>
        <v>1</v>
      </c>
      <c r="N1633">
        <f t="shared" si="259"/>
        <v>6.2831519263863909</v>
      </c>
    </row>
    <row r="1634" spans="1:14" x14ac:dyDescent="0.3">
      <c r="A1634" s="1">
        <v>41064</v>
      </c>
      <c r="B1634">
        <v>91.2</v>
      </c>
      <c r="D1634">
        <f t="shared" si="250"/>
        <v>1</v>
      </c>
      <c r="E1634" s="1">
        <f t="shared" si="251"/>
        <v>41057</v>
      </c>
      <c r="F1634" s="1">
        <f t="shared" si="252"/>
        <v>41056</v>
      </c>
      <c r="G1634" s="1">
        <f t="shared" si="253"/>
        <v>41055</v>
      </c>
      <c r="H1634" s="1">
        <f t="shared" si="254"/>
        <v>41054</v>
      </c>
      <c r="I1634" s="2">
        <f t="shared" si="255"/>
        <v>85.2</v>
      </c>
      <c r="K1634" s="2">
        <f t="shared" si="256"/>
        <v>0</v>
      </c>
      <c r="L1634" s="2">
        <f t="shared" si="257"/>
        <v>0</v>
      </c>
      <c r="M1634" s="2">
        <f t="shared" si="258"/>
        <v>1</v>
      </c>
      <c r="N1634">
        <f t="shared" si="259"/>
        <v>6.8053463245015573</v>
      </c>
    </row>
    <row r="1635" spans="1:14" x14ac:dyDescent="0.3">
      <c r="A1635" s="1">
        <v>41065</v>
      </c>
      <c r="B1635">
        <v>91.1</v>
      </c>
      <c r="D1635">
        <f t="shared" si="250"/>
        <v>2</v>
      </c>
      <c r="E1635" s="1">
        <f t="shared" si="251"/>
        <v>41058</v>
      </c>
      <c r="F1635" s="1">
        <f t="shared" si="252"/>
        <v>41057</v>
      </c>
      <c r="G1635" s="1">
        <f t="shared" si="253"/>
        <v>41056</v>
      </c>
      <c r="H1635" s="1">
        <f t="shared" si="254"/>
        <v>41055</v>
      </c>
      <c r="I1635" s="2">
        <f t="shared" si="255"/>
        <v>86.35</v>
      </c>
      <c r="K1635" s="2">
        <f t="shared" si="256"/>
        <v>0</v>
      </c>
      <c r="L1635" s="2">
        <f t="shared" si="257"/>
        <v>0</v>
      </c>
      <c r="M1635" s="2">
        <f t="shared" si="258"/>
        <v>1</v>
      </c>
      <c r="N1635">
        <f t="shared" si="259"/>
        <v>5.3548999673225097</v>
      </c>
    </row>
    <row r="1636" spans="1:14" x14ac:dyDescent="0.3">
      <c r="A1636" s="1">
        <v>41066</v>
      </c>
      <c r="B1636">
        <v>91.95</v>
      </c>
      <c r="D1636">
        <f t="shared" si="250"/>
        <v>3</v>
      </c>
      <c r="E1636" s="1">
        <f t="shared" si="251"/>
        <v>41059</v>
      </c>
      <c r="F1636" s="1">
        <f t="shared" si="252"/>
        <v>41058</v>
      </c>
      <c r="G1636" s="1">
        <f t="shared" si="253"/>
        <v>41057</v>
      </c>
      <c r="H1636" s="1">
        <f t="shared" si="254"/>
        <v>41056</v>
      </c>
      <c r="I1636" s="2">
        <f t="shared" si="255"/>
        <v>87.174999999999997</v>
      </c>
      <c r="K1636" s="2">
        <f t="shared" si="256"/>
        <v>0</v>
      </c>
      <c r="L1636" s="2">
        <f t="shared" si="257"/>
        <v>0</v>
      </c>
      <c r="M1636" s="2">
        <f t="shared" si="258"/>
        <v>1</v>
      </c>
      <c r="N1636">
        <f t="shared" si="259"/>
        <v>5.3327358488615264</v>
      </c>
    </row>
    <row r="1637" spans="1:14" x14ac:dyDescent="0.3">
      <c r="A1637" s="1">
        <v>41067</v>
      </c>
      <c r="B1637">
        <v>93.075000000000003</v>
      </c>
      <c r="D1637">
        <f t="shared" si="250"/>
        <v>4</v>
      </c>
      <c r="E1637" s="1">
        <f t="shared" si="251"/>
        <v>41060</v>
      </c>
      <c r="F1637" s="1">
        <f t="shared" si="252"/>
        <v>41059</v>
      </c>
      <c r="G1637" s="1">
        <f t="shared" si="253"/>
        <v>41058</v>
      </c>
      <c r="H1637" s="1">
        <f t="shared" si="254"/>
        <v>41057</v>
      </c>
      <c r="I1637" s="2">
        <f t="shared" si="255"/>
        <v>89.8</v>
      </c>
      <c r="K1637" s="2">
        <f t="shared" si="256"/>
        <v>0</v>
      </c>
      <c r="L1637" s="2">
        <f t="shared" si="257"/>
        <v>0</v>
      </c>
      <c r="M1637" s="2">
        <f t="shared" si="258"/>
        <v>1</v>
      </c>
      <c r="N1637">
        <f t="shared" si="259"/>
        <v>3.5820644450626693</v>
      </c>
    </row>
    <row r="1638" spans="1:14" x14ac:dyDescent="0.3">
      <c r="A1638" s="1">
        <v>41068</v>
      </c>
      <c r="B1638">
        <v>93.025000000000006</v>
      </c>
      <c r="C1638">
        <v>92.924999999999997</v>
      </c>
      <c r="D1638">
        <f t="shared" si="250"/>
        <v>5</v>
      </c>
      <c r="E1638" s="1">
        <f t="shared" si="251"/>
        <v>41061</v>
      </c>
      <c r="F1638" s="1">
        <f t="shared" si="252"/>
        <v>41060</v>
      </c>
      <c r="G1638" s="1">
        <f t="shared" si="253"/>
        <v>41059</v>
      </c>
      <c r="H1638" s="1">
        <f t="shared" si="254"/>
        <v>41058</v>
      </c>
      <c r="I1638" s="2">
        <f t="shared" si="255"/>
        <v>90.724999999999994</v>
      </c>
      <c r="K1638" s="2">
        <f t="shared" si="256"/>
        <v>0</v>
      </c>
      <c r="L1638" s="2">
        <f t="shared" si="257"/>
        <v>0</v>
      </c>
      <c r="M1638" s="2">
        <f t="shared" si="258"/>
        <v>1</v>
      </c>
      <c r="N1638">
        <f t="shared" si="259"/>
        <v>2.5035321133552362</v>
      </c>
    </row>
    <row r="1639" spans="1:14" x14ac:dyDescent="0.3">
      <c r="A1639" s="1">
        <v>41071</v>
      </c>
      <c r="B1639">
        <v>93.674999999999997</v>
      </c>
      <c r="D1639">
        <f t="shared" si="250"/>
        <v>1</v>
      </c>
      <c r="E1639" s="1">
        <f t="shared" si="251"/>
        <v>41064</v>
      </c>
      <c r="F1639" s="1">
        <f t="shared" si="252"/>
        <v>41063</v>
      </c>
      <c r="G1639" s="1">
        <f t="shared" si="253"/>
        <v>41062</v>
      </c>
      <c r="H1639" s="1">
        <f t="shared" si="254"/>
        <v>41061</v>
      </c>
      <c r="I1639" s="2">
        <f t="shared" si="255"/>
        <v>91.2</v>
      </c>
      <c r="J1639">
        <v>92.924999999999997</v>
      </c>
      <c r="K1639" s="2">
        <f t="shared" si="256"/>
        <v>92.924999999999997</v>
      </c>
      <c r="L1639" s="2">
        <f t="shared" si="257"/>
        <v>93.025000000000006</v>
      </c>
      <c r="M1639" s="2">
        <f t="shared" si="258"/>
        <v>1.001076136669357</v>
      </c>
      <c r="N1639">
        <f t="shared" si="259"/>
        <v>2.7852005648835569</v>
      </c>
    </row>
    <row r="1640" spans="1:14" x14ac:dyDescent="0.3">
      <c r="A1640" s="1">
        <v>41072</v>
      </c>
      <c r="B1640">
        <v>92.8</v>
      </c>
      <c r="D1640">
        <f t="shared" si="250"/>
        <v>2</v>
      </c>
      <c r="E1640" s="1">
        <f t="shared" si="251"/>
        <v>41065</v>
      </c>
      <c r="F1640" s="1">
        <f t="shared" si="252"/>
        <v>41064</v>
      </c>
      <c r="G1640" s="1">
        <f t="shared" si="253"/>
        <v>41063</v>
      </c>
      <c r="H1640" s="1">
        <f t="shared" si="254"/>
        <v>41062</v>
      </c>
      <c r="I1640" s="2">
        <f t="shared" si="255"/>
        <v>91.1</v>
      </c>
      <c r="K1640" s="2">
        <f t="shared" si="256"/>
        <v>92.924999999999997</v>
      </c>
      <c r="L1640" s="2">
        <f t="shared" si="257"/>
        <v>93.025000000000006</v>
      </c>
      <c r="M1640" s="2">
        <f t="shared" si="258"/>
        <v>1.001076136669357</v>
      </c>
      <c r="N1640">
        <f t="shared" si="259"/>
        <v>1.9564393575612726</v>
      </c>
    </row>
    <row r="1641" spans="1:14" x14ac:dyDescent="0.3">
      <c r="A1641" s="1">
        <v>41073</v>
      </c>
      <c r="B1641">
        <v>93.95</v>
      </c>
      <c r="D1641">
        <f t="shared" si="250"/>
        <v>3</v>
      </c>
      <c r="E1641" s="1">
        <f t="shared" si="251"/>
        <v>41066</v>
      </c>
      <c r="F1641" s="1">
        <f t="shared" si="252"/>
        <v>41065</v>
      </c>
      <c r="G1641" s="1">
        <f t="shared" si="253"/>
        <v>41064</v>
      </c>
      <c r="H1641" s="1">
        <f t="shared" si="254"/>
        <v>41063</v>
      </c>
      <c r="I1641" s="2">
        <f t="shared" si="255"/>
        <v>91.95</v>
      </c>
      <c r="K1641" s="2">
        <f t="shared" si="256"/>
        <v>92.924999999999997</v>
      </c>
      <c r="L1641" s="2">
        <f t="shared" si="257"/>
        <v>93.025000000000006</v>
      </c>
      <c r="M1641" s="2">
        <f t="shared" si="258"/>
        <v>1.001076136669357</v>
      </c>
      <c r="N1641">
        <f t="shared" si="259"/>
        <v>2.2593332858514574</v>
      </c>
    </row>
    <row r="1642" spans="1:14" x14ac:dyDescent="0.3">
      <c r="A1642" s="1">
        <v>41074</v>
      </c>
      <c r="B1642">
        <v>94.525000000000006</v>
      </c>
      <c r="D1642">
        <f t="shared" si="250"/>
        <v>4</v>
      </c>
      <c r="E1642" s="1">
        <f t="shared" si="251"/>
        <v>41067</v>
      </c>
      <c r="F1642" s="1">
        <f t="shared" si="252"/>
        <v>41066</v>
      </c>
      <c r="G1642" s="1">
        <f t="shared" si="253"/>
        <v>41065</v>
      </c>
      <c r="H1642" s="1">
        <f t="shared" si="254"/>
        <v>41064</v>
      </c>
      <c r="I1642" s="2">
        <f t="shared" si="255"/>
        <v>93.075000000000003</v>
      </c>
      <c r="K1642" s="2">
        <f t="shared" si="256"/>
        <v>92.924999999999997</v>
      </c>
      <c r="L1642" s="2">
        <f t="shared" si="257"/>
        <v>93.025000000000006</v>
      </c>
      <c r="M1642" s="2">
        <f t="shared" si="258"/>
        <v>1.001076136669357</v>
      </c>
      <c r="N1642">
        <f t="shared" si="259"/>
        <v>1.6534288067586258</v>
      </c>
    </row>
    <row r="1643" spans="1:14" x14ac:dyDescent="0.3">
      <c r="A1643" s="1">
        <v>41075</v>
      </c>
      <c r="B1643">
        <v>93.025000000000006</v>
      </c>
      <c r="D1643">
        <f t="shared" si="250"/>
        <v>5</v>
      </c>
      <c r="E1643" s="1">
        <f t="shared" si="251"/>
        <v>41068</v>
      </c>
      <c r="F1643" s="1">
        <f t="shared" si="252"/>
        <v>41067</v>
      </c>
      <c r="G1643" s="1">
        <f t="shared" si="253"/>
        <v>41066</v>
      </c>
      <c r="H1643" s="1">
        <f t="shared" si="254"/>
        <v>41065</v>
      </c>
      <c r="I1643" s="2">
        <f t="shared" si="255"/>
        <v>93.025000000000006</v>
      </c>
      <c r="K1643" s="2">
        <f t="shared" si="256"/>
        <v>92.924999999999997</v>
      </c>
      <c r="L1643" s="2">
        <f t="shared" si="257"/>
        <v>93.025000000000006</v>
      </c>
      <c r="M1643" s="2">
        <f t="shared" si="258"/>
        <v>1.001076136669357</v>
      </c>
      <c r="N1643">
        <f t="shared" si="259"/>
        <v>0.10755580493703701</v>
      </c>
    </row>
    <row r="1644" spans="1:14" x14ac:dyDescent="0.3">
      <c r="A1644" s="1">
        <v>41078</v>
      </c>
      <c r="B1644">
        <v>95.45</v>
      </c>
      <c r="D1644">
        <f t="shared" si="250"/>
        <v>1</v>
      </c>
      <c r="E1644" s="1">
        <f t="shared" si="251"/>
        <v>41071</v>
      </c>
      <c r="F1644" s="1">
        <f t="shared" si="252"/>
        <v>41070</v>
      </c>
      <c r="G1644" s="1">
        <f t="shared" si="253"/>
        <v>41069</v>
      </c>
      <c r="H1644" s="1">
        <f t="shared" si="254"/>
        <v>41068</v>
      </c>
      <c r="I1644" s="2">
        <f t="shared" si="255"/>
        <v>93.674999999999997</v>
      </c>
      <c r="K1644" s="2">
        <f t="shared" si="256"/>
        <v>0</v>
      </c>
      <c r="L1644" s="2">
        <f t="shared" si="257"/>
        <v>0</v>
      </c>
      <c r="M1644" s="2">
        <f t="shared" si="258"/>
        <v>1</v>
      </c>
      <c r="N1644">
        <f t="shared" si="259"/>
        <v>1.8771205492005683</v>
      </c>
    </row>
    <row r="1645" spans="1:14" x14ac:dyDescent="0.3">
      <c r="A1645" s="1">
        <v>41079</v>
      </c>
      <c r="B1645">
        <v>95.1</v>
      </c>
      <c r="D1645">
        <f t="shared" si="250"/>
        <v>2</v>
      </c>
      <c r="E1645" s="1">
        <f t="shared" si="251"/>
        <v>41072</v>
      </c>
      <c r="F1645" s="1">
        <f t="shared" si="252"/>
        <v>41071</v>
      </c>
      <c r="G1645" s="1">
        <f t="shared" si="253"/>
        <v>41070</v>
      </c>
      <c r="H1645" s="1">
        <f t="shared" si="254"/>
        <v>41069</v>
      </c>
      <c r="I1645" s="2">
        <f t="shared" si="255"/>
        <v>92.8</v>
      </c>
      <c r="K1645" s="2">
        <f t="shared" si="256"/>
        <v>0</v>
      </c>
      <c r="L1645" s="2">
        <f t="shared" si="257"/>
        <v>0</v>
      </c>
      <c r="M1645" s="2">
        <f t="shared" si="258"/>
        <v>1</v>
      </c>
      <c r="N1645">
        <f t="shared" si="259"/>
        <v>2.4482329759189598</v>
      </c>
    </row>
    <row r="1646" spans="1:14" x14ac:dyDescent="0.3">
      <c r="A1646" s="1">
        <v>41080</v>
      </c>
      <c r="B1646">
        <v>94.75</v>
      </c>
      <c r="D1646">
        <f t="shared" si="250"/>
        <v>3</v>
      </c>
      <c r="E1646" s="1">
        <f t="shared" si="251"/>
        <v>41073</v>
      </c>
      <c r="F1646" s="1">
        <f t="shared" si="252"/>
        <v>41072</v>
      </c>
      <c r="G1646" s="1">
        <f t="shared" si="253"/>
        <v>41071</v>
      </c>
      <c r="H1646" s="1">
        <f t="shared" si="254"/>
        <v>41070</v>
      </c>
      <c r="I1646" s="2">
        <f t="shared" si="255"/>
        <v>93.95</v>
      </c>
      <c r="K1646" s="2">
        <f t="shared" si="256"/>
        <v>0</v>
      </c>
      <c r="L1646" s="2">
        <f t="shared" si="257"/>
        <v>0</v>
      </c>
      <c r="M1646" s="2">
        <f t="shared" si="258"/>
        <v>1</v>
      </c>
      <c r="N1646">
        <f t="shared" si="259"/>
        <v>0.84791181030613794</v>
      </c>
    </row>
    <row r="1647" spans="1:14" x14ac:dyDescent="0.3">
      <c r="A1647" s="1">
        <v>41081</v>
      </c>
      <c r="B1647">
        <v>95.6</v>
      </c>
      <c r="D1647">
        <f t="shared" si="250"/>
        <v>4</v>
      </c>
      <c r="E1647" s="1">
        <f t="shared" si="251"/>
        <v>41074</v>
      </c>
      <c r="F1647" s="1">
        <f t="shared" si="252"/>
        <v>41073</v>
      </c>
      <c r="G1647" s="1">
        <f t="shared" si="253"/>
        <v>41072</v>
      </c>
      <c r="H1647" s="1">
        <f t="shared" si="254"/>
        <v>41071</v>
      </c>
      <c r="I1647" s="2">
        <f t="shared" si="255"/>
        <v>94.525000000000006</v>
      </c>
      <c r="K1647" s="2">
        <f t="shared" si="256"/>
        <v>0</v>
      </c>
      <c r="L1647" s="2">
        <f t="shared" si="257"/>
        <v>0</v>
      </c>
      <c r="M1647" s="2">
        <f t="shared" si="258"/>
        <v>1</v>
      </c>
      <c r="N1647">
        <f t="shared" si="259"/>
        <v>1.1308470280358964</v>
      </c>
    </row>
    <row r="1648" spans="1:14" x14ac:dyDescent="0.3">
      <c r="A1648" s="1">
        <v>41082</v>
      </c>
      <c r="B1648">
        <v>94.924999999999997</v>
      </c>
      <c r="D1648">
        <f t="shared" si="250"/>
        <v>5</v>
      </c>
      <c r="E1648" s="1">
        <f t="shared" si="251"/>
        <v>41075</v>
      </c>
      <c r="F1648" s="1">
        <f t="shared" si="252"/>
        <v>41074</v>
      </c>
      <c r="G1648" s="1">
        <f t="shared" si="253"/>
        <v>41073</v>
      </c>
      <c r="H1648" s="1">
        <f t="shared" si="254"/>
        <v>41072</v>
      </c>
      <c r="I1648" s="2">
        <f t="shared" si="255"/>
        <v>93.025000000000006</v>
      </c>
      <c r="K1648" s="2">
        <f t="shared" si="256"/>
        <v>0</v>
      </c>
      <c r="L1648" s="2">
        <f t="shared" si="257"/>
        <v>0</v>
      </c>
      <c r="M1648" s="2">
        <f t="shared" si="258"/>
        <v>1</v>
      </c>
      <c r="N1648">
        <f t="shared" si="259"/>
        <v>2.0218831885179651</v>
      </c>
    </row>
    <row r="1649" spans="1:14" x14ac:dyDescent="0.3">
      <c r="A1649" s="1">
        <v>41085</v>
      </c>
      <c r="B1649">
        <v>93.35</v>
      </c>
      <c r="D1649">
        <f t="shared" si="250"/>
        <v>1</v>
      </c>
      <c r="E1649" s="1">
        <f t="shared" si="251"/>
        <v>41078</v>
      </c>
      <c r="F1649" s="1">
        <f t="shared" si="252"/>
        <v>41077</v>
      </c>
      <c r="G1649" s="1">
        <f t="shared" si="253"/>
        <v>41076</v>
      </c>
      <c r="H1649" s="1">
        <f t="shared" si="254"/>
        <v>41075</v>
      </c>
      <c r="I1649" s="2">
        <f t="shared" si="255"/>
        <v>95.45</v>
      </c>
      <c r="K1649" s="2">
        <f t="shared" si="256"/>
        <v>0</v>
      </c>
      <c r="L1649" s="2">
        <f t="shared" si="257"/>
        <v>0</v>
      </c>
      <c r="M1649" s="2">
        <f t="shared" si="258"/>
        <v>1</v>
      </c>
      <c r="N1649">
        <f t="shared" si="259"/>
        <v>-2.2246680184025123</v>
      </c>
    </row>
    <row r="1650" spans="1:14" x14ac:dyDescent="0.3">
      <c r="A1650" s="1">
        <v>41086</v>
      </c>
      <c r="B1650">
        <v>93.65</v>
      </c>
      <c r="D1650">
        <f t="shared" si="250"/>
        <v>2</v>
      </c>
      <c r="E1650" s="1">
        <f t="shared" si="251"/>
        <v>41079</v>
      </c>
      <c r="F1650" s="1">
        <f t="shared" si="252"/>
        <v>41078</v>
      </c>
      <c r="G1650" s="1">
        <f t="shared" si="253"/>
        <v>41077</v>
      </c>
      <c r="H1650" s="1">
        <f t="shared" si="254"/>
        <v>41076</v>
      </c>
      <c r="I1650" s="2">
        <f t="shared" si="255"/>
        <v>95.1</v>
      </c>
      <c r="K1650" s="2">
        <f t="shared" si="256"/>
        <v>0</v>
      </c>
      <c r="L1650" s="2">
        <f t="shared" si="257"/>
        <v>0</v>
      </c>
      <c r="M1650" s="2">
        <f t="shared" si="258"/>
        <v>1</v>
      </c>
      <c r="N1650">
        <f t="shared" si="259"/>
        <v>-1.5364540661247004</v>
      </c>
    </row>
    <row r="1651" spans="1:14" x14ac:dyDescent="0.3">
      <c r="A1651" s="1">
        <v>41087</v>
      </c>
      <c r="B1651">
        <v>95.575000000000003</v>
      </c>
      <c r="D1651">
        <f t="shared" si="250"/>
        <v>3</v>
      </c>
      <c r="E1651" s="1">
        <f t="shared" si="251"/>
        <v>41080</v>
      </c>
      <c r="F1651" s="1">
        <f t="shared" si="252"/>
        <v>41079</v>
      </c>
      <c r="G1651" s="1">
        <f t="shared" si="253"/>
        <v>41078</v>
      </c>
      <c r="H1651" s="1">
        <f t="shared" si="254"/>
        <v>41077</v>
      </c>
      <c r="I1651" s="2">
        <f t="shared" si="255"/>
        <v>94.75</v>
      </c>
      <c r="K1651" s="2">
        <f t="shared" si="256"/>
        <v>0</v>
      </c>
      <c r="L1651" s="2">
        <f t="shared" si="257"/>
        <v>0</v>
      </c>
      <c r="M1651" s="2">
        <f t="shared" si="258"/>
        <v>1</v>
      </c>
      <c r="N1651">
        <f t="shared" si="259"/>
        <v>0.86694356199407385</v>
      </c>
    </row>
    <row r="1652" spans="1:14" x14ac:dyDescent="0.3">
      <c r="A1652" s="1">
        <v>41088</v>
      </c>
      <c r="B1652">
        <v>96.724999999999994</v>
      </c>
      <c r="D1652">
        <f t="shared" si="250"/>
        <v>4</v>
      </c>
      <c r="E1652" s="1">
        <f t="shared" si="251"/>
        <v>41081</v>
      </c>
      <c r="F1652" s="1">
        <f t="shared" si="252"/>
        <v>41080</v>
      </c>
      <c r="G1652" s="1">
        <f t="shared" si="253"/>
        <v>41079</v>
      </c>
      <c r="H1652" s="1">
        <f t="shared" si="254"/>
        <v>41078</v>
      </c>
      <c r="I1652" s="2">
        <f t="shared" si="255"/>
        <v>95.6</v>
      </c>
      <c r="K1652" s="2">
        <f t="shared" si="256"/>
        <v>0</v>
      </c>
      <c r="L1652" s="2">
        <f t="shared" si="257"/>
        <v>0</v>
      </c>
      <c r="M1652" s="2">
        <f t="shared" si="258"/>
        <v>1</v>
      </c>
      <c r="N1652">
        <f t="shared" si="259"/>
        <v>1.1699080529221153</v>
      </c>
    </row>
    <row r="1653" spans="1:14" x14ac:dyDescent="0.3">
      <c r="A1653" s="1">
        <v>41089</v>
      </c>
      <c r="B1653">
        <v>96.625</v>
      </c>
      <c r="D1653">
        <f t="shared" si="250"/>
        <v>5</v>
      </c>
      <c r="E1653" s="1">
        <f t="shared" si="251"/>
        <v>41082</v>
      </c>
      <c r="F1653" s="1">
        <f t="shared" si="252"/>
        <v>41081</v>
      </c>
      <c r="G1653" s="1">
        <f t="shared" si="253"/>
        <v>41080</v>
      </c>
      <c r="H1653" s="1">
        <f t="shared" si="254"/>
        <v>41079</v>
      </c>
      <c r="I1653" s="2">
        <f t="shared" si="255"/>
        <v>94.924999999999997</v>
      </c>
      <c r="K1653" s="2">
        <f t="shared" si="256"/>
        <v>0</v>
      </c>
      <c r="L1653" s="2">
        <f t="shared" si="257"/>
        <v>0</v>
      </c>
      <c r="M1653" s="2">
        <f t="shared" si="258"/>
        <v>1</v>
      </c>
      <c r="N1653">
        <f t="shared" si="259"/>
        <v>1.7750400789720047</v>
      </c>
    </row>
    <row r="1654" spans="1:14" x14ac:dyDescent="0.3">
      <c r="A1654" s="1">
        <v>41092</v>
      </c>
      <c r="B1654">
        <v>96.9</v>
      </c>
      <c r="D1654">
        <f t="shared" si="250"/>
        <v>1</v>
      </c>
      <c r="E1654" s="1">
        <f t="shared" si="251"/>
        <v>41085</v>
      </c>
      <c r="F1654" s="1">
        <f t="shared" si="252"/>
        <v>41084</v>
      </c>
      <c r="G1654" s="1">
        <f t="shared" si="253"/>
        <v>41083</v>
      </c>
      <c r="H1654" s="1">
        <f t="shared" si="254"/>
        <v>41082</v>
      </c>
      <c r="I1654" s="2">
        <f t="shared" si="255"/>
        <v>93.35</v>
      </c>
      <c r="K1654" s="2">
        <f t="shared" si="256"/>
        <v>0</v>
      </c>
      <c r="L1654" s="2">
        <f t="shared" si="257"/>
        <v>0</v>
      </c>
      <c r="M1654" s="2">
        <f t="shared" si="258"/>
        <v>1</v>
      </c>
      <c r="N1654">
        <f t="shared" si="259"/>
        <v>3.7323648908989115</v>
      </c>
    </row>
    <row r="1655" spans="1:14" x14ac:dyDescent="0.3">
      <c r="A1655" s="1">
        <v>41093</v>
      </c>
      <c r="B1655">
        <v>96.875</v>
      </c>
      <c r="D1655">
        <f t="shared" si="250"/>
        <v>2</v>
      </c>
      <c r="E1655" s="1">
        <f t="shared" si="251"/>
        <v>41086</v>
      </c>
      <c r="F1655" s="1">
        <f t="shared" si="252"/>
        <v>41085</v>
      </c>
      <c r="G1655" s="1">
        <f t="shared" si="253"/>
        <v>41084</v>
      </c>
      <c r="H1655" s="1">
        <f t="shared" si="254"/>
        <v>41083</v>
      </c>
      <c r="I1655" s="2">
        <f t="shared" si="255"/>
        <v>93.65</v>
      </c>
      <c r="K1655" s="2">
        <f t="shared" si="256"/>
        <v>0</v>
      </c>
      <c r="L1655" s="2">
        <f t="shared" si="257"/>
        <v>0</v>
      </c>
      <c r="M1655" s="2">
        <f t="shared" si="258"/>
        <v>1</v>
      </c>
      <c r="N1655">
        <f t="shared" si="259"/>
        <v>3.3857058783413376</v>
      </c>
    </row>
    <row r="1656" spans="1:14" x14ac:dyDescent="0.3">
      <c r="A1656" s="1">
        <v>41095</v>
      </c>
      <c r="B1656">
        <v>95.825000000000003</v>
      </c>
      <c r="D1656">
        <f t="shared" si="250"/>
        <v>4</v>
      </c>
      <c r="E1656" s="1">
        <f t="shared" si="251"/>
        <v>41088</v>
      </c>
      <c r="F1656" s="1">
        <f t="shared" si="252"/>
        <v>41087</v>
      </c>
      <c r="G1656" s="1">
        <f t="shared" si="253"/>
        <v>41086</v>
      </c>
      <c r="H1656" s="1">
        <f t="shared" si="254"/>
        <v>41085</v>
      </c>
      <c r="I1656" s="2">
        <f t="shared" si="255"/>
        <v>96.724999999999994</v>
      </c>
      <c r="K1656" s="2">
        <f t="shared" si="256"/>
        <v>0</v>
      </c>
      <c r="L1656" s="2">
        <f t="shared" si="257"/>
        <v>0</v>
      </c>
      <c r="M1656" s="2">
        <f t="shared" si="258"/>
        <v>1</v>
      </c>
      <c r="N1656">
        <f t="shared" si="259"/>
        <v>-0.93482893199577455</v>
      </c>
    </row>
    <row r="1657" spans="1:14" x14ac:dyDescent="0.3">
      <c r="A1657" s="1">
        <v>41096</v>
      </c>
      <c r="B1657">
        <v>96.224999999999994</v>
      </c>
      <c r="D1657">
        <f t="shared" si="250"/>
        <v>5</v>
      </c>
      <c r="E1657" s="1">
        <f t="shared" si="251"/>
        <v>41089</v>
      </c>
      <c r="F1657" s="1">
        <f t="shared" si="252"/>
        <v>41088</v>
      </c>
      <c r="G1657" s="1">
        <f t="shared" si="253"/>
        <v>41087</v>
      </c>
      <c r="H1657" s="1">
        <f t="shared" si="254"/>
        <v>41086</v>
      </c>
      <c r="I1657" s="2">
        <f t="shared" si="255"/>
        <v>96.625</v>
      </c>
      <c r="K1657" s="2">
        <f t="shared" si="256"/>
        <v>0</v>
      </c>
      <c r="L1657" s="2">
        <f t="shared" si="257"/>
        <v>0</v>
      </c>
      <c r="M1657" s="2">
        <f t="shared" si="258"/>
        <v>1</v>
      </c>
      <c r="N1657">
        <f t="shared" si="259"/>
        <v>-0.41483077377762945</v>
      </c>
    </row>
    <row r="1658" spans="1:14" x14ac:dyDescent="0.3">
      <c r="A1658" s="1">
        <v>41099</v>
      </c>
      <c r="B1658">
        <v>96.8</v>
      </c>
      <c r="C1658">
        <v>93.95</v>
      </c>
      <c r="D1658">
        <f t="shared" si="250"/>
        <v>1</v>
      </c>
      <c r="E1658" s="1">
        <f t="shared" si="251"/>
        <v>41092</v>
      </c>
      <c r="F1658" s="1">
        <f t="shared" si="252"/>
        <v>41091</v>
      </c>
      <c r="G1658" s="1">
        <f t="shared" si="253"/>
        <v>41090</v>
      </c>
      <c r="H1658" s="1">
        <f t="shared" si="254"/>
        <v>41089</v>
      </c>
      <c r="I1658" s="2">
        <f t="shared" si="255"/>
        <v>96.9</v>
      </c>
      <c r="K1658" s="2">
        <f t="shared" si="256"/>
        <v>0</v>
      </c>
      <c r="L1658" s="2">
        <f t="shared" si="257"/>
        <v>0</v>
      </c>
      <c r="M1658" s="2">
        <f t="shared" si="258"/>
        <v>1</v>
      </c>
      <c r="N1658">
        <f t="shared" si="259"/>
        <v>-0.10325246141892643</v>
      </c>
    </row>
    <row r="1659" spans="1:14" x14ac:dyDescent="0.3">
      <c r="A1659" s="1">
        <v>41100</v>
      </c>
      <c r="B1659">
        <v>92.075000000000003</v>
      </c>
      <c r="D1659">
        <f t="shared" si="250"/>
        <v>2</v>
      </c>
      <c r="E1659" s="1">
        <f t="shared" si="251"/>
        <v>41093</v>
      </c>
      <c r="F1659" s="1">
        <f t="shared" si="252"/>
        <v>41092</v>
      </c>
      <c r="G1659" s="1">
        <f t="shared" si="253"/>
        <v>41091</v>
      </c>
      <c r="H1659" s="1">
        <f t="shared" si="254"/>
        <v>41090</v>
      </c>
      <c r="I1659" s="2">
        <f t="shared" si="255"/>
        <v>96.875</v>
      </c>
      <c r="J1659">
        <v>93.95</v>
      </c>
      <c r="K1659" s="2">
        <f t="shared" si="256"/>
        <v>93.95</v>
      </c>
      <c r="L1659" s="2">
        <f t="shared" si="257"/>
        <v>96.8</v>
      </c>
      <c r="M1659" s="2">
        <f t="shared" si="258"/>
        <v>1.030335284725918</v>
      </c>
      <c r="N1659">
        <f t="shared" si="259"/>
        <v>-2.0933756919325108</v>
      </c>
    </row>
    <row r="1660" spans="1:14" x14ac:dyDescent="0.3">
      <c r="A1660" s="1">
        <v>41101</v>
      </c>
      <c r="B1660">
        <v>91.3</v>
      </c>
      <c r="D1660">
        <f t="shared" si="250"/>
        <v>3</v>
      </c>
      <c r="E1660" s="1">
        <f t="shared" si="251"/>
        <v>41094</v>
      </c>
      <c r="F1660" s="1">
        <f t="shared" si="252"/>
        <v>41093</v>
      </c>
      <c r="G1660" s="1">
        <f t="shared" si="253"/>
        <v>41092</v>
      </c>
      <c r="H1660" s="1">
        <f t="shared" si="254"/>
        <v>41091</v>
      </c>
      <c r="I1660" s="2">
        <f t="shared" si="255"/>
        <v>96.875</v>
      </c>
      <c r="K1660" s="2">
        <f t="shared" si="256"/>
        <v>93.95</v>
      </c>
      <c r="L1660" s="2">
        <f t="shared" si="257"/>
        <v>96.8</v>
      </c>
      <c r="M1660" s="2">
        <f t="shared" si="258"/>
        <v>1.030335284725918</v>
      </c>
      <c r="N1660">
        <f t="shared" si="259"/>
        <v>-2.9386431649531315</v>
      </c>
    </row>
    <row r="1661" spans="1:14" x14ac:dyDescent="0.3">
      <c r="A1661" s="1">
        <v>41102</v>
      </c>
      <c r="B1661">
        <v>92.275000000000006</v>
      </c>
      <c r="D1661">
        <f t="shared" si="250"/>
        <v>4</v>
      </c>
      <c r="E1661" s="1">
        <f t="shared" si="251"/>
        <v>41095</v>
      </c>
      <c r="F1661" s="1">
        <f t="shared" si="252"/>
        <v>41094</v>
      </c>
      <c r="G1661" s="1">
        <f t="shared" si="253"/>
        <v>41093</v>
      </c>
      <c r="H1661" s="1">
        <f t="shared" si="254"/>
        <v>41092</v>
      </c>
      <c r="I1661" s="2">
        <f t="shared" si="255"/>
        <v>95.825000000000003</v>
      </c>
      <c r="K1661" s="2">
        <f t="shared" si="256"/>
        <v>93.95</v>
      </c>
      <c r="L1661" s="2">
        <f t="shared" si="257"/>
        <v>96.8</v>
      </c>
      <c r="M1661" s="2">
        <f t="shared" si="258"/>
        <v>1.030335284725918</v>
      </c>
      <c r="N1661">
        <f t="shared" si="259"/>
        <v>-0.78660939274995245</v>
      </c>
    </row>
    <row r="1662" spans="1:14" x14ac:dyDescent="0.3">
      <c r="A1662" s="1">
        <v>41103</v>
      </c>
      <c r="B1662">
        <v>90.4</v>
      </c>
      <c r="D1662">
        <f t="shared" si="250"/>
        <v>5</v>
      </c>
      <c r="E1662" s="1">
        <f t="shared" si="251"/>
        <v>41096</v>
      </c>
      <c r="F1662" s="1">
        <f t="shared" si="252"/>
        <v>41095</v>
      </c>
      <c r="G1662" s="1">
        <f t="shared" si="253"/>
        <v>41094</v>
      </c>
      <c r="H1662" s="1">
        <f t="shared" si="254"/>
        <v>41093</v>
      </c>
      <c r="I1662" s="2">
        <f t="shared" si="255"/>
        <v>96.224999999999994</v>
      </c>
      <c r="K1662" s="2">
        <f t="shared" si="256"/>
        <v>93.95</v>
      </c>
      <c r="L1662" s="2">
        <f t="shared" si="257"/>
        <v>96.8</v>
      </c>
      <c r="M1662" s="2">
        <f t="shared" si="258"/>
        <v>1.030335284725918</v>
      </c>
      <c r="N1662">
        <f t="shared" si="259"/>
        <v>-3.2560663348621866</v>
      </c>
    </row>
    <row r="1663" spans="1:14" x14ac:dyDescent="0.3">
      <c r="A1663" s="1">
        <v>41106</v>
      </c>
      <c r="B1663">
        <v>90.424999999999997</v>
      </c>
      <c r="D1663">
        <f t="shared" si="250"/>
        <v>1</v>
      </c>
      <c r="E1663" s="1">
        <f t="shared" si="251"/>
        <v>41099</v>
      </c>
      <c r="F1663" s="1">
        <f t="shared" si="252"/>
        <v>41098</v>
      </c>
      <c r="G1663" s="1">
        <f t="shared" si="253"/>
        <v>41097</v>
      </c>
      <c r="H1663" s="1">
        <f t="shared" si="254"/>
        <v>41096</v>
      </c>
      <c r="I1663" s="2">
        <f t="shared" si="255"/>
        <v>96.8</v>
      </c>
      <c r="K1663" s="2">
        <f t="shared" si="256"/>
        <v>93.95</v>
      </c>
      <c r="L1663" s="2">
        <f t="shared" si="257"/>
        <v>96.8</v>
      </c>
      <c r="M1663" s="2">
        <f t="shared" si="258"/>
        <v>1.030335284725918</v>
      </c>
      <c r="N1663">
        <f t="shared" si="259"/>
        <v>-3.8241948021312817</v>
      </c>
    </row>
    <row r="1664" spans="1:14" x14ac:dyDescent="0.3">
      <c r="A1664" s="1">
        <v>41107</v>
      </c>
      <c r="B1664">
        <v>89.95</v>
      </c>
      <c r="D1664">
        <f t="shared" si="250"/>
        <v>2</v>
      </c>
      <c r="E1664" s="1">
        <f t="shared" si="251"/>
        <v>41100</v>
      </c>
      <c r="F1664" s="1">
        <f t="shared" si="252"/>
        <v>41099</v>
      </c>
      <c r="G1664" s="1">
        <f t="shared" si="253"/>
        <v>41098</v>
      </c>
      <c r="H1664" s="1">
        <f t="shared" si="254"/>
        <v>41097</v>
      </c>
      <c r="I1664" s="2">
        <f t="shared" si="255"/>
        <v>92.075000000000003</v>
      </c>
      <c r="K1664" s="2">
        <f t="shared" si="256"/>
        <v>0</v>
      </c>
      <c r="L1664" s="2">
        <f t="shared" si="257"/>
        <v>0</v>
      </c>
      <c r="M1664" s="2">
        <f t="shared" si="258"/>
        <v>1</v>
      </c>
      <c r="N1664">
        <f t="shared" si="259"/>
        <v>-2.3349501934586869</v>
      </c>
    </row>
    <row r="1665" spans="1:14" x14ac:dyDescent="0.3">
      <c r="A1665" s="1">
        <v>41108</v>
      </c>
      <c r="B1665">
        <v>92.625</v>
      </c>
      <c r="D1665">
        <f t="shared" si="250"/>
        <v>3</v>
      </c>
      <c r="E1665" s="1">
        <f t="shared" si="251"/>
        <v>41101</v>
      </c>
      <c r="F1665" s="1">
        <f t="shared" si="252"/>
        <v>41100</v>
      </c>
      <c r="G1665" s="1">
        <f t="shared" si="253"/>
        <v>41099</v>
      </c>
      <c r="H1665" s="1">
        <f t="shared" si="254"/>
        <v>41098</v>
      </c>
      <c r="I1665" s="2">
        <f t="shared" si="255"/>
        <v>91.3</v>
      </c>
      <c r="K1665" s="2">
        <f t="shared" si="256"/>
        <v>0</v>
      </c>
      <c r="L1665" s="2">
        <f t="shared" si="257"/>
        <v>0</v>
      </c>
      <c r="M1665" s="2">
        <f t="shared" si="258"/>
        <v>1</v>
      </c>
      <c r="N1665">
        <f t="shared" si="259"/>
        <v>1.4408296015328235</v>
      </c>
    </row>
    <row r="1666" spans="1:14" x14ac:dyDescent="0.3">
      <c r="A1666" s="1">
        <v>41109</v>
      </c>
      <c r="B1666">
        <v>93.05</v>
      </c>
      <c r="D1666">
        <f t="shared" si="250"/>
        <v>4</v>
      </c>
      <c r="E1666" s="1">
        <f t="shared" si="251"/>
        <v>41102</v>
      </c>
      <c r="F1666" s="1">
        <f t="shared" si="252"/>
        <v>41101</v>
      </c>
      <c r="G1666" s="1">
        <f t="shared" si="253"/>
        <v>41100</v>
      </c>
      <c r="H1666" s="1">
        <f t="shared" si="254"/>
        <v>41099</v>
      </c>
      <c r="I1666" s="2">
        <f t="shared" si="255"/>
        <v>92.275000000000006</v>
      </c>
      <c r="K1666" s="2">
        <f t="shared" si="256"/>
        <v>0</v>
      </c>
      <c r="L1666" s="2">
        <f t="shared" si="257"/>
        <v>0</v>
      </c>
      <c r="M1666" s="2">
        <f t="shared" si="258"/>
        <v>1</v>
      </c>
      <c r="N1666">
        <f t="shared" si="259"/>
        <v>0.83637341721973113</v>
      </c>
    </row>
    <row r="1667" spans="1:14" x14ac:dyDescent="0.3">
      <c r="A1667" s="1">
        <v>41110</v>
      </c>
      <c r="B1667">
        <v>93.7</v>
      </c>
      <c r="D1667">
        <f t="shared" ref="D1667:D1730" si="260">WEEKDAY(A1667,2)</f>
        <v>5</v>
      </c>
      <c r="E1667" s="1">
        <f t="shared" si="251"/>
        <v>41103</v>
      </c>
      <c r="F1667" s="1">
        <f t="shared" si="252"/>
        <v>41102</v>
      </c>
      <c r="G1667" s="1">
        <f t="shared" si="253"/>
        <v>41101</v>
      </c>
      <c r="H1667" s="1">
        <f t="shared" si="254"/>
        <v>41100</v>
      </c>
      <c r="I1667" s="2">
        <f t="shared" si="255"/>
        <v>90.4</v>
      </c>
      <c r="K1667" s="2">
        <f t="shared" si="256"/>
        <v>0</v>
      </c>
      <c r="L1667" s="2">
        <f t="shared" si="257"/>
        <v>0</v>
      </c>
      <c r="M1667" s="2">
        <f t="shared" si="258"/>
        <v>1</v>
      </c>
      <c r="N1667">
        <f t="shared" si="259"/>
        <v>3.5853921846245558</v>
      </c>
    </row>
    <row r="1668" spans="1:14" x14ac:dyDescent="0.3">
      <c r="A1668" s="1">
        <v>41113</v>
      </c>
      <c r="B1668">
        <v>93.325000000000003</v>
      </c>
      <c r="D1668">
        <f t="shared" si="260"/>
        <v>1</v>
      </c>
      <c r="E1668" s="1">
        <f t="shared" si="251"/>
        <v>41106</v>
      </c>
      <c r="F1668" s="1">
        <f t="shared" si="252"/>
        <v>41105</v>
      </c>
      <c r="G1668" s="1">
        <f t="shared" si="253"/>
        <v>41104</v>
      </c>
      <c r="H1668" s="1">
        <f t="shared" si="254"/>
        <v>41103</v>
      </c>
      <c r="I1668" s="2">
        <f t="shared" si="255"/>
        <v>90.424999999999997</v>
      </c>
      <c r="K1668" s="2">
        <f t="shared" si="256"/>
        <v>0</v>
      </c>
      <c r="L1668" s="2">
        <f t="shared" si="257"/>
        <v>0</v>
      </c>
      <c r="M1668" s="2">
        <f t="shared" si="258"/>
        <v>1</v>
      </c>
      <c r="N1668">
        <f t="shared" si="259"/>
        <v>3.1567246962485869</v>
      </c>
    </row>
    <row r="1669" spans="1:14" x14ac:dyDescent="0.3">
      <c r="A1669" s="1">
        <v>41114</v>
      </c>
      <c r="B1669">
        <v>92.924999999999997</v>
      </c>
      <c r="D1669">
        <f t="shared" si="260"/>
        <v>2</v>
      </c>
      <c r="E1669" s="1">
        <f t="shared" si="251"/>
        <v>41107</v>
      </c>
      <c r="F1669" s="1">
        <f t="shared" si="252"/>
        <v>41106</v>
      </c>
      <c r="G1669" s="1">
        <f t="shared" si="253"/>
        <v>41105</v>
      </c>
      <c r="H1669" s="1">
        <f t="shared" si="254"/>
        <v>41104</v>
      </c>
      <c r="I1669" s="2">
        <f t="shared" si="255"/>
        <v>89.95</v>
      </c>
      <c r="K1669" s="2">
        <f t="shared" si="256"/>
        <v>0</v>
      </c>
      <c r="L1669" s="2">
        <f t="shared" si="257"/>
        <v>0</v>
      </c>
      <c r="M1669" s="2">
        <f t="shared" si="258"/>
        <v>1</v>
      </c>
      <c r="N1669">
        <f t="shared" si="259"/>
        <v>3.2538755786773614</v>
      </c>
    </row>
    <row r="1670" spans="1:14" x14ac:dyDescent="0.3">
      <c r="A1670" s="1">
        <v>41115</v>
      </c>
      <c r="B1670">
        <v>94.55</v>
      </c>
      <c r="D1670">
        <f t="shared" si="260"/>
        <v>3</v>
      </c>
      <c r="E1670" s="1">
        <f t="shared" si="251"/>
        <v>41108</v>
      </c>
      <c r="F1670" s="1">
        <f t="shared" si="252"/>
        <v>41107</v>
      </c>
      <c r="G1670" s="1">
        <f t="shared" si="253"/>
        <v>41106</v>
      </c>
      <c r="H1670" s="1">
        <f t="shared" si="254"/>
        <v>41105</v>
      </c>
      <c r="I1670" s="2">
        <f t="shared" si="255"/>
        <v>92.625</v>
      </c>
      <c r="K1670" s="2">
        <f t="shared" si="256"/>
        <v>0</v>
      </c>
      <c r="L1670" s="2">
        <f t="shared" si="257"/>
        <v>0</v>
      </c>
      <c r="M1670" s="2">
        <f t="shared" si="258"/>
        <v>1</v>
      </c>
      <c r="N1670">
        <f t="shared" si="259"/>
        <v>2.0569711488215536</v>
      </c>
    </row>
    <row r="1671" spans="1:14" x14ac:dyDescent="0.3">
      <c r="A1671" s="1">
        <v>41116</v>
      </c>
      <c r="B1671">
        <v>95.8</v>
      </c>
      <c r="D1671">
        <f t="shared" si="260"/>
        <v>4</v>
      </c>
      <c r="E1671" s="1">
        <f t="shared" si="251"/>
        <v>41109</v>
      </c>
      <c r="F1671" s="1">
        <f t="shared" si="252"/>
        <v>41108</v>
      </c>
      <c r="G1671" s="1">
        <f t="shared" si="253"/>
        <v>41107</v>
      </c>
      <c r="H1671" s="1">
        <f t="shared" si="254"/>
        <v>41106</v>
      </c>
      <c r="I1671" s="2">
        <f t="shared" si="255"/>
        <v>93.05</v>
      </c>
      <c r="K1671" s="2">
        <f t="shared" si="256"/>
        <v>0</v>
      </c>
      <c r="L1671" s="2">
        <f t="shared" si="257"/>
        <v>0</v>
      </c>
      <c r="M1671" s="2">
        <f t="shared" si="258"/>
        <v>1</v>
      </c>
      <c r="N1671">
        <f t="shared" si="259"/>
        <v>2.9125701888555104</v>
      </c>
    </row>
    <row r="1672" spans="1:14" x14ac:dyDescent="0.3">
      <c r="A1672" s="1">
        <v>41117</v>
      </c>
      <c r="B1672">
        <v>95.2</v>
      </c>
      <c r="D1672">
        <f t="shared" si="260"/>
        <v>5</v>
      </c>
      <c r="E1672" s="1">
        <f t="shared" ref="E1672:E1735" si="261">A1672-7</f>
        <v>41110</v>
      </c>
      <c r="F1672" s="1">
        <f t="shared" ref="F1672:F1735" si="262">E1672-1</f>
        <v>41109</v>
      </c>
      <c r="G1672" s="1">
        <f t="shared" ref="G1672:G1735" si="263">E1672-2</f>
        <v>41108</v>
      </c>
      <c r="H1672" s="1">
        <f t="shared" ref="H1672:H1735" si="264">E1672-3</f>
        <v>41107</v>
      </c>
      <c r="I1672" s="2">
        <f t="shared" si="255"/>
        <v>93.7</v>
      </c>
      <c r="K1672" s="2">
        <f t="shared" si="256"/>
        <v>0</v>
      </c>
      <c r="L1672" s="2">
        <f t="shared" si="257"/>
        <v>0</v>
      </c>
      <c r="M1672" s="2">
        <f t="shared" si="258"/>
        <v>1</v>
      </c>
      <c r="N1672">
        <f t="shared" si="259"/>
        <v>1.5881752552943191</v>
      </c>
    </row>
    <row r="1673" spans="1:14" x14ac:dyDescent="0.3">
      <c r="A1673" s="1">
        <v>41120</v>
      </c>
      <c r="B1673">
        <v>94.55</v>
      </c>
      <c r="D1673">
        <f t="shared" si="260"/>
        <v>1</v>
      </c>
      <c r="E1673" s="1">
        <f t="shared" si="261"/>
        <v>41113</v>
      </c>
      <c r="F1673" s="1">
        <f t="shared" si="262"/>
        <v>41112</v>
      </c>
      <c r="G1673" s="1">
        <f t="shared" si="263"/>
        <v>41111</v>
      </c>
      <c r="H1673" s="1">
        <f t="shared" si="264"/>
        <v>41110</v>
      </c>
      <c r="I1673" s="2">
        <f t="shared" ref="I1673:I1736" si="265">IF(SUMIFS($B$2:$B$3569,$A$2:$A$3569,"="&amp;E1673)=0,IF(SUMIFS($B$2:$B$3569,$A$2:$A$3569,"="&amp;F1673)=0,IF(SUMIFS($B$2:$B$3569,$A$2:$A$3569,"="&amp;G1673)=0,SUMIFS($B$2:$B$3569,$A$2:$A$3569,"="&amp;H1673),SUMIFS($B$2:$B$3569,$A$2:$A$3569,"="&amp;G1673)),SUMIFS($B$2:$B$3569,$A$2:$A$3569,"="&amp;F1673)),SUMIFS($B$2:$B$3569,$A$2:$A$3569,"="&amp;E1673))</f>
        <v>93.325000000000003</v>
      </c>
      <c r="K1673" s="2">
        <f t="shared" ref="K1673:K1736" si="266">SUMIFS($J$2:$J$3569,$A$2:$A$3569,"&gt;"&amp;E1673,$A$2:$A$3569,"&lt;="&amp;A1673)</f>
        <v>0</v>
      </c>
      <c r="L1673" s="2">
        <f t="shared" ref="L1673:L1736" si="267">IF(K1673&lt;&gt;0,LOOKUP(K1673,C1667:C1673,B1667:B1673),0)</f>
        <v>0</v>
      </c>
      <c r="M1673" s="2">
        <f t="shared" ref="M1673:M1736" si="268">IF(K1673&lt;&gt;0,L1673/K1673,1)</f>
        <v>1</v>
      </c>
      <c r="N1673">
        <f t="shared" ref="N1673:N1736" si="269">LN(B1673*M1673/I1673)*100</f>
        <v>1.3040770303818867</v>
      </c>
    </row>
    <row r="1674" spans="1:14" x14ac:dyDescent="0.3">
      <c r="A1674" s="1">
        <v>41121</v>
      </c>
      <c r="B1674">
        <v>92.95</v>
      </c>
      <c r="D1674">
        <f t="shared" si="260"/>
        <v>2</v>
      </c>
      <c r="E1674" s="1">
        <f t="shared" si="261"/>
        <v>41114</v>
      </c>
      <c r="F1674" s="1">
        <f t="shared" si="262"/>
        <v>41113</v>
      </c>
      <c r="G1674" s="1">
        <f t="shared" si="263"/>
        <v>41112</v>
      </c>
      <c r="H1674" s="1">
        <f t="shared" si="264"/>
        <v>41111</v>
      </c>
      <c r="I1674" s="2">
        <f t="shared" si="265"/>
        <v>92.924999999999997</v>
      </c>
      <c r="K1674" s="2">
        <f t="shared" si="266"/>
        <v>0</v>
      </c>
      <c r="L1674" s="2">
        <f t="shared" si="267"/>
        <v>0</v>
      </c>
      <c r="M1674" s="2">
        <f t="shared" si="268"/>
        <v>1</v>
      </c>
      <c r="N1674">
        <f t="shared" si="269"/>
        <v>2.6899798413718985E-2</v>
      </c>
    </row>
    <row r="1675" spans="1:14" x14ac:dyDescent="0.3">
      <c r="A1675" s="1">
        <v>41122</v>
      </c>
      <c r="B1675">
        <v>93.2</v>
      </c>
      <c r="D1675">
        <f t="shared" si="260"/>
        <v>3</v>
      </c>
      <c r="E1675" s="1">
        <f t="shared" si="261"/>
        <v>41115</v>
      </c>
      <c r="F1675" s="1">
        <f t="shared" si="262"/>
        <v>41114</v>
      </c>
      <c r="G1675" s="1">
        <f t="shared" si="263"/>
        <v>41113</v>
      </c>
      <c r="H1675" s="1">
        <f t="shared" si="264"/>
        <v>41112</v>
      </c>
      <c r="I1675" s="2">
        <f t="shared" si="265"/>
        <v>94.55</v>
      </c>
      <c r="K1675" s="2">
        <f t="shared" si="266"/>
        <v>0</v>
      </c>
      <c r="L1675" s="2">
        <f t="shared" si="267"/>
        <v>0</v>
      </c>
      <c r="M1675" s="2">
        <f t="shared" si="268"/>
        <v>1</v>
      </c>
      <c r="N1675">
        <f t="shared" si="269"/>
        <v>-1.4381073412920982</v>
      </c>
    </row>
    <row r="1676" spans="1:14" x14ac:dyDescent="0.3">
      <c r="A1676" s="1">
        <v>41123</v>
      </c>
      <c r="B1676">
        <v>91.6</v>
      </c>
      <c r="D1676">
        <f t="shared" si="260"/>
        <v>4</v>
      </c>
      <c r="E1676" s="1">
        <f t="shared" si="261"/>
        <v>41116</v>
      </c>
      <c r="F1676" s="1">
        <f t="shared" si="262"/>
        <v>41115</v>
      </c>
      <c r="G1676" s="1">
        <f t="shared" si="263"/>
        <v>41114</v>
      </c>
      <c r="H1676" s="1">
        <f t="shared" si="264"/>
        <v>41113</v>
      </c>
      <c r="I1676" s="2">
        <f t="shared" si="265"/>
        <v>95.8</v>
      </c>
      <c r="K1676" s="2">
        <f t="shared" si="266"/>
        <v>0</v>
      </c>
      <c r="L1676" s="2">
        <f t="shared" si="267"/>
        <v>0</v>
      </c>
      <c r="M1676" s="2">
        <f t="shared" si="268"/>
        <v>1</v>
      </c>
      <c r="N1676">
        <f t="shared" si="269"/>
        <v>-4.4831413296730256</v>
      </c>
    </row>
    <row r="1677" spans="1:14" x14ac:dyDescent="0.3">
      <c r="A1677" s="1">
        <v>41124</v>
      </c>
      <c r="B1677">
        <v>89.55</v>
      </c>
      <c r="D1677">
        <f t="shared" si="260"/>
        <v>5</v>
      </c>
      <c r="E1677" s="1">
        <f t="shared" si="261"/>
        <v>41117</v>
      </c>
      <c r="F1677" s="1">
        <f t="shared" si="262"/>
        <v>41116</v>
      </c>
      <c r="G1677" s="1">
        <f t="shared" si="263"/>
        <v>41115</v>
      </c>
      <c r="H1677" s="1">
        <f t="shared" si="264"/>
        <v>41114</v>
      </c>
      <c r="I1677" s="2">
        <f t="shared" si="265"/>
        <v>95.2</v>
      </c>
      <c r="K1677" s="2">
        <f t="shared" si="266"/>
        <v>0</v>
      </c>
      <c r="L1677" s="2">
        <f t="shared" si="267"/>
        <v>0</v>
      </c>
      <c r="M1677" s="2">
        <f t="shared" si="268"/>
        <v>1</v>
      </c>
      <c r="N1677">
        <f t="shared" si="269"/>
        <v>-6.1182813290598856</v>
      </c>
    </row>
    <row r="1678" spans="1:14" x14ac:dyDescent="0.3">
      <c r="A1678" s="1">
        <v>41127</v>
      </c>
      <c r="B1678">
        <v>88.724999999999994</v>
      </c>
      <c r="D1678">
        <f t="shared" si="260"/>
        <v>1</v>
      </c>
      <c r="E1678" s="1">
        <f t="shared" si="261"/>
        <v>41120</v>
      </c>
      <c r="F1678" s="1">
        <f t="shared" si="262"/>
        <v>41119</v>
      </c>
      <c r="G1678" s="1">
        <f t="shared" si="263"/>
        <v>41118</v>
      </c>
      <c r="H1678" s="1">
        <f t="shared" si="264"/>
        <v>41117</v>
      </c>
      <c r="I1678" s="2">
        <f t="shared" si="265"/>
        <v>94.55</v>
      </c>
      <c r="K1678" s="2">
        <f t="shared" si="266"/>
        <v>0</v>
      </c>
      <c r="L1678" s="2">
        <f t="shared" si="267"/>
        <v>0</v>
      </c>
      <c r="M1678" s="2">
        <f t="shared" si="268"/>
        <v>1</v>
      </c>
      <c r="N1678">
        <f t="shared" si="269"/>
        <v>-6.3587096571906363</v>
      </c>
    </row>
    <row r="1679" spans="1:14" x14ac:dyDescent="0.3">
      <c r="A1679" s="1">
        <v>41128</v>
      </c>
      <c r="B1679">
        <v>89.924999999999997</v>
      </c>
      <c r="D1679">
        <f t="shared" si="260"/>
        <v>2</v>
      </c>
      <c r="E1679" s="1">
        <f t="shared" si="261"/>
        <v>41121</v>
      </c>
      <c r="F1679" s="1">
        <f t="shared" si="262"/>
        <v>41120</v>
      </c>
      <c r="G1679" s="1">
        <f t="shared" si="263"/>
        <v>41119</v>
      </c>
      <c r="H1679" s="1">
        <f t="shared" si="264"/>
        <v>41118</v>
      </c>
      <c r="I1679" s="2">
        <f t="shared" si="265"/>
        <v>92.95</v>
      </c>
      <c r="K1679" s="2">
        <f t="shared" si="266"/>
        <v>0</v>
      </c>
      <c r="L1679" s="2">
        <f t="shared" si="267"/>
        <v>0</v>
      </c>
      <c r="M1679" s="2">
        <f t="shared" si="268"/>
        <v>1</v>
      </c>
      <c r="N1679">
        <f t="shared" si="269"/>
        <v>-3.3085724585765446</v>
      </c>
    </row>
    <row r="1680" spans="1:14" x14ac:dyDescent="0.3">
      <c r="A1680" s="1">
        <v>41129</v>
      </c>
      <c r="B1680">
        <v>91.575000000000003</v>
      </c>
      <c r="D1680">
        <f t="shared" si="260"/>
        <v>3</v>
      </c>
      <c r="E1680" s="1">
        <f t="shared" si="261"/>
        <v>41122</v>
      </c>
      <c r="F1680" s="1">
        <f t="shared" si="262"/>
        <v>41121</v>
      </c>
      <c r="G1680" s="1">
        <f t="shared" si="263"/>
        <v>41120</v>
      </c>
      <c r="H1680" s="1">
        <f t="shared" si="264"/>
        <v>41119</v>
      </c>
      <c r="I1680" s="2">
        <f t="shared" si="265"/>
        <v>93.2</v>
      </c>
      <c r="K1680" s="2">
        <f t="shared" si="266"/>
        <v>0</v>
      </c>
      <c r="L1680" s="2">
        <f t="shared" si="267"/>
        <v>0</v>
      </c>
      <c r="M1680" s="2">
        <f t="shared" si="268"/>
        <v>1</v>
      </c>
      <c r="N1680">
        <f t="shared" si="269"/>
        <v>-1.7589413026667409</v>
      </c>
    </row>
    <row r="1681" spans="1:14" x14ac:dyDescent="0.3">
      <c r="A1681" s="1">
        <v>41130</v>
      </c>
      <c r="B1681">
        <v>91.875</v>
      </c>
      <c r="C1681">
        <v>75.95</v>
      </c>
      <c r="D1681">
        <f t="shared" si="260"/>
        <v>4</v>
      </c>
      <c r="E1681" s="1">
        <f t="shared" si="261"/>
        <v>41123</v>
      </c>
      <c r="F1681" s="1">
        <f t="shared" si="262"/>
        <v>41122</v>
      </c>
      <c r="G1681" s="1">
        <f t="shared" si="263"/>
        <v>41121</v>
      </c>
      <c r="H1681" s="1">
        <f t="shared" si="264"/>
        <v>41120</v>
      </c>
      <c r="I1681" s="2">
        <f t="shared" si="265"/>
        <v>91.6</v>
      </c>
      <c r="K1681" s="2">
        <f t="shared" si="266"/>
        <v>0</v>
      </c>
      <c r="L1681" s="2">
        <f t="shared" si="267"/>
        <v>0</v>
      </c>
      <c r="M1681" s="2">
        <f t="shared" si="268"/>
        <v>1</v>
      </c>
      <c r="N1681">
        <f t="shared" si="269"/>
        <v>0.29976858529162065</v>
      </c>
    </row>
    <row r="1682" spans="1:14" x14ac:dyDescent="0.3">
      <c r="A1682" s="1">
        <v>41131</v>
      </c>
      <c r="B1682">
        <v>75.525000000000006</v>
      </c>
      <c r="D1682">
        <f t="shared" si="260"/>
        <v>5</v>
      </c>
      <c r="E1682" s="1">
        <f t="shared" si="261"/>
        <v>41124</v>
      </c>
      <c r="F1682" s="1">
        <f t="shared" si="262"/>
        <v>41123</v>
      </c>
      <c r="G1682" s="1">
        <f t="shared" si="263"/>
        <v>41122</v>
      </c>
      <c r="H1682" s="1">
        <f t="shared" si="264"/>
        <v>41121</v>
      </c>
      <c r="I1682" s="2">
        <f t="shared" si="265"/>
        <v>89.55</v>
      </c>
      <c r="J1682">
        <v>75.95</v>
      </c>
      <c r="K1682" s="2">
        <f t="shared" si="266"/>
        <v>75.95</v>
      </c>
      <c r="L1682" s="2">
        <f t="shared" si="267"/>
        <v>91.875</v>
      </c>
      <c r="M1682" s="2">
        <f t="shared" si="268"/>
        <v>1.2096774193548387</v>
      </c>
      <c r="N1682">
        <f t="shared" si="269"/>
        <v>2.0020327257233883</v>
      </c>
    </row>
    <row r="1683" spans="1:14" x14ac:dyDescent="0.3">
      <c r="A1683" s="1">
        <v>41134</v>
      </c>
      <c r="B1683">
        <v>77.05</v>
      </c>
      <c r="D1683">
        <f t="shared" si="260"/>
        <v>1</v>
      </c>
      <c r="E1683" s="1">
        <f t="shared" si="261"/>
        <v>41127</v>
      </c>
      <c r="F1683" s="1">
        <f t="shared" si="262"/>
        <v>41126</v>
      </c>
      <c r="G1683" s="1">
        <f t="shared" si="263"/>
        <v>41125</v>
      </c>
      <c r="H1683" s="1">
        <f t="shared" si="264"/>
        <v>41124</v>
      </c>
      <c r="I1683" s="2">
        <f t="shared" si="265"/>
        <v>88.724999999999994</v>
      </c>
      <c r="K1683" s="2">
        <f t="shared" si="266"/>
        <v>75.95</v>
      </c>
      <c r="L1683" s="2">
        <f t="shared" si="267"/>
        <v>91.875</v>
      </c>
      <c r="M1683" s="2">
        <f t="shared" si="268"/>
        <v>1.2096774193548387</v>
      </c>
      <c r="N1683">
        <f t="shared" si="269"/>
        <v>4.9266591724783462</v>
      </c>
    </row>
    <row r="1684" spans="1:14" x14ac:dyDescent="0.3">
      <c r="A1684" s="1">
        <v>41135</v>
      </c>
      <c r="B1684">
        <v>77.424999999999997</v>
      </c>
      <c r="D1684">
        <f t="shared" si="260"/>
        <v>2</v>
      </c>
      <c r="E1684" s="1">
        <f t="shared" si="261"/>
        <v>41128</v>
      </c>
      <c r="F1684" s="1">
        <f t="shared" si="262"/>
        <v>41127</v>
      </c>
      <c r="G1684" s="1">
        <f t="shared" si="263"/>
        <v>41126</v>
      </c>
      <c r="H1684" s="1">
        <f t="shared" si="264"/>
        <v>41125</v>
      </c>
      <c r="I1684" s="2">
        <f t="shared" si="265"/>
        <v>89.924999999999997</v>
      </c>
      <c r="K1684" s="2">
        <f t="shared" si="266"/>
        <v>75.95</v>
      </c>
      <c r="L1684" s="2">
        <f t="shared" si="267"/>
        <v>91.875</v>
      </c>
      <c r="M1684" s="2">
        <f t="shared" si="268"/>
        <v>1.2096774193548387</v>
      </c>
      <c r="N1684">
        <f t="shared" si="269"/>
        <v>4.068746476879781</v>
      </c>
    </row>
    <row r="1685" spans="1:14" x14ac:dyDescent="0.3">
      <c r="A1685" s="1">
        <v>41136</v>
      </c>
      <c r="B1685">
        <v>75.599999999999994</v>
      </c>
      <c r="D1685">
        <f t="shared" si="260"/>
        <v>3</v>
      </c>
      <c r="E1685" s="1">
        <f t="shared" si="261"/>
        <v>41129</v>
      </c>
      <c r="F1685" s="1">
        <f t="shared" si="262"/>
        <v>41128</v>
      </c>
      <c r="G1685" s="1">
        <f t="shared" si="263"/>
        <v>41127</v>
      </c>
      <c r="H1685" s="1">
        <f t="shared" si="264"/>
        <v>41126</v>
      </c>
      <c r="I1685" s="2">
        <f t="shared" si="265"/>
        <v>91.575000000000003</v>
      </c>
      <c r="K1685" s="2">
        <f t="shared" si="266"/>
        <v>75.95</v>
      </c>
      <c r="L1685" s="2">
        <f t="shared" si="267"/>
        <v>91.875</v>
      </c>
      <c r="M1685" s="2">
        <f t="shared" si="268"/>
        <v>1.2096774193548387</v>
      </c>
      <c r="N1685">
        <f t="shared" si="269"/>
        <v>-0.13482969881718318</v>
      </c>
    </row>
    <row r="1686" spans="1:14" x14ac:dyDescent="0.3">
      <c r="A1686" s="1">
        <v>41137</v>
      </c>
      <c r="B1686">
        <v>75.625</v>
      </c>
      <c r="D1686">
        <f t="shared" si="260"/>
        <v>4</v>
      </c>
      <c r="E1686" s="1">
        <f t="shared" si="261"/>
        <v>41130</v>
      </c>
      <c r="F1686" s="1">
        <f t="shared" si="262"/>
        <v>41129</v>
      </c>
      <c r="G1686" s="1">
        <f t="shared" si="263"/>
        <v>41128</v>
      </c>
      <c r="H1686" s="1">
        <f t="shared" si="264"/>
        <v>41127</v>
      </c>
      <c r="I1686" s="2">
        <f t="shared" si="265"/>
        <v>91.875</v>
      </c>
      <c r="K1686" s="2">
        <f t="shared" si="266"/>
        <v>75.95</v>
      </c>
      <c r="L1686" s="2">
        <f t="shared" si="267"/>
        <v>91.875</v>
      </c>
      <c r="M1686" s="2">
        <f t="shared" si="268"/>
        <v>1.2096774193548387</v>
      </c>
      <c r="N1686">
        <f t="shared" si="269"/>
        <v>-0.42883126907762537</v>
      </c>
    </row>
    <row r="1687" spans="1:14" x14ac:dyDescent="0.3">
      <c r="A1687" s="1">
        <v>41138</v>
      </c>
      <c r="B1687">
        <v>76.2</v>
      </c>
      <c r="D1687">
        <f t="shared" si="260"/>
        <v>5</v>
      </c>
      <c r="E1687" s="1">
        <f t="shared" si="261"/>
        <v>41131</v>
      </c>
      <c r="F1687" s="1">
        <f t="shared" si="262"/>
        <v>41130</v>
      </c>
      <c r="G1687" s="1">
        <f t="shared" si="263"/>
        <v>41129</v>
      </c>
      <c r="H1687" s="1">
        <f t="shared" si="264"/>
        <v>41128</v>
      </c>
      <c r="I1687" s="2">
        <f t="shared" si="265"/>
        <v>75.525000000000006</v>
      </c>
      <c r="K1687" s="2">
        <f t="shared" si="266"/>
        <v>0</v>
      </c>
      <c r="L1687" s="2">
        <f t="shared" si="267"/>
        <v>0</v>
      </c>
      <c r="M1687" s="2">
        <f t="shared" si="268"/>
        <v>1</v>
      </c>
      <c r="N1687">
        <f t="shared" si="269"/>
        <v>0.88977354198647896</v>
      </c>
    </row>
    <row r="1688" spans="1:14" x14ac:dyDescent="0.3">
      <c r="A1688" s="1">
        <v>41141</v>
      </c>
      <c r="B1688">
        <v>75.900000000000006</v>
      </c>
      <c r="D1688">
        <f t="shared" si="260"/>
        <v>1</v>
      </c>
      <c r="E1688" s="1">
        <f t="shared" si="261"/>
        <v>41134</v>
      </c>
      <c r="F1688" s="1">
        <f t="shared" si="262"/>
        <v>41133</v>
      </c>
      <c r="G1688" s="1">
        <f t="shared" si="263"/>
        <v>41132</v>
      </c>
      <c r="H1688" s="1">
        <f t="shared" si="264"/>
        <v>41131</v>
      </c>
      <c r="I1688" s="2">
        <f t="shared" si="265"/>
        <v>77.05</v>
      </c>
      <c r="K1688" s="2">
        <f t="shared" si="266"/>
        <v>0</v>
      </c>
      <c r="L1688" s="2">
        <f t="shared" si="267"/>
        <v>0</v>
      </c>
      <c r="M1688" s="2">
        <f t="shared" si="268"/>
        <v>1</v>
      </c>
      <c r="N1688">
        <f t="shared" si="269"/>
        <v>-1.5037877364540446</v>
      </c>
    </row>
    <row r="1689" spans="1:14" x14ac:dyDescent="0.3">
      <c r="A1689" s="1">
        <v>41142</v>
      </c>
      <c r="B1689">
        <v>75.8</v>
      </c>
      <c r="D1689">
        <f t="shared" si="260"/>
        <v>2</v>
      </c>
      <c r="E1689" s="1">
        <f t="shared" si="261"/>
        <v>41135</v>
      </c>
      <c r="F1689" s="1">
        <f t="shared" si="262"/>
        <v>41134</v>
      </c>
      <c r="G1689" s="1">
        <f t="shared" si="263"/>
        <v>41133</v>
      </c>
      <c r="H1689" s="1">
        <f t="shared" si="264"/>
        <v>41132</v>
      </c>
      <c r="I1689" s="2">
        <f t="shared" si="265"/>
        <v>77.424999999999997</v>
      </c>
      <c r="K1689" s="2">
        <f t="shared" si="266"/>
        <v>0</v>
      </c>
      <c r="L1689" s="2">
        <f t="shared" si="267"/>
        <v>0</v>
      </c>
      <c r="M1689" s="2">
        <f t="shared" si="268"/>
        <v>1</v>
      </c>
      <c r="N1689">
        <f t="shared" si="269"/>
        <v>-2.1211433210940482</v>
      </c>
    </row>
    <row r="1690" spans="1:14" x14ac:dyDescent="0.3">
      <c r="A1690" s="1">
        <v>41143</v>
      </c>
      <c r="B1690">
        <v>73.174999999999997</v>
      </c>
      <c r="D1690">
        <f t="shared" si="260"/>
        <v>3</v>
      </c>
      <c r="E1690" s="1">
        <f t="shared" si="261"/>
        <v>41136</v>
      </c>
      <c r="F1690" s="1">
        <f t="shared" si="262"/>
        <v>41135</v>
      </c>
      <c r="G1690" s="1">
        <f t="shared" si="263"/>
        <v>41134</v>
      </c>
      <c r="H1690" s="1">
        <f t="shared" si="264"/>
        <v>41133</v>
      </c>
      <c r="I1690" s="2">
        <f t="shared" si="265"/>
        <v>75.599999999999994</v>
      </c>
      <c r="K1690" s="2">
        <f t="shared" si="266"/>
        <v>0</v>
      </c>
      <c r="L1690" s="2">
        <f t="shared" si="267"/>
        <v>0</v>
      </c>
      <c r="M1690" s="2">
        <f t="shared" si="268"/>
        <v>1</v>
      </c>
      <c r="N1690">
        <f t="shared" si="269"/>
        <v>-3.2602450607537725</v>
      </c>
    </row>
    <row r="1691" spans="1:14" x14ac:dyDescent="0.3">
      <c r="A1691" s="1">
        <v>41144</v>
      </c>
      <c r="B1691">
        <v>72.575000000000003</v>
      </c>
      <c r="D1691">
        <f t="shared" si="260"/>
        <v>4</v>
      </c>
      <c r="E1691" s="1">
        <f t="shared" si="261"/>
        <v>41137</v>
      </c>
      <c r="F1691" s="1">
        <f t="shared" si="262"/>
        <v>41136</v>
      </c>
      <c r="G1691" s="1">
        <f t="shared" si="263"/>
        <v>41135</v>
      </c>
      <c r="H1691" s="1">
        <f t="shared" si="264"/>
        <v>41134</v>
      </c>
      <c r="I1691" s="2">
        <f t="shared" si="265"/>
        <v>75.625</v>
      </c>
      <c r="K1691" s="2">
        <f t="shared" si="266"/>
        <v>0</v>
      </c>
      <c r="L1691" s="2">
        <f t="shared" si="267"/>
        <v>0</v>
      </c>
      <c r="M1691" s="2">
        <f t="shared" si="268"/>
        <v>1</v>
      </c>
      <c r="N1691">
        <f t="shared" si="269"/>
        <v>-4.1166406440311878</v>
      </c>
    </row>
    <row r="1692" spans="1:14" x14ac:dyDescent="0.3">
      <c r="A1692" s="1">
        <v>41145</v>
      </c>
      <c r="B1692">
        <v>72.375</v>
      </c>
      <c r="D1692">
        <f t="shared" si="260"/>
        <v>5</v>
      </c>
      <c r="E1692" s="1">
        <f t="shared" si="261"/>
        <v>41138</v>
      </c>
      <c r="F1692" s="1">
        <f t="shared" si="262"/>
        <v>41137</v>
      </c>
      <c r="G1692" s="1">
        <f t="shared" si="263"/>
        <v>41136</v>
      </c>
      <c r="H1692" s="1">
        <f t="shared" si="264"/>
        <v>41135</v>
      </c>
      <c r="I1692" s="2">
        <f t="shared" si="265"/>
        <v>76.2</v>
      </c>
      <c r="K1692" s="2">
        <f t="shared" si="266"/>
        <v>0</v>
      </c>
      <c r="L1692" s="2">
        <f t="shared" si="267"/>
        <v>0</v>
      </c>
      <c r="M1692" s="2">
        <f t="shared" si="268"/>
        <v>1</v>
      </c>
      <c r="N1692">
        <f t="shared" si="269"/>
        <v>-5.15005267994413</v>
      </c>
    </row>
    <row r="1693" spans="1:14" x14ac:dyDescent="0.3">
      <c r="A1693" s="1">
        <v>41148</v>
      </c>
      <c r="B1693">
        <v>73.25</v>
      </c>
      <c r="D1693">
        <f t="shared" si="260"/>
        <v>1</v>
      </c>
      <c r="E1693" s="1">
        <f t="shared" si="261"/>
        <v>41141</v>
      </c>
      <c r="F1693" s="1">
        <f t="shared" si="262"/>
        <v>41140</v>
      </c>
      <c r="G1693" s="1">
        <f t="shared" si="263"/>
        <v>41139</v>
      </c>
      <c r="H1693" s="1">
        <f t="shared" si="264"/>
        <v>41138</v>
      </c>
      <c r="I1693" s="2">
        <f t="shared" si="265"/>
        <v>75.900000000000006</v>
      </c>
      <c r="K1693" s="2">
        <f t="shared" si="266"/>
        <v>0</v>
      </c>
      <c r="L1693" s="2">
        <f t="shared" si="267"/>
        <v>0</v>
      </c>
      <c r="M1693" s="2">
        <f t="shared" si="268"/>
        <v>1</v>
      </c>
      <c r="N1693">
        <f t="shared" si="269"/>
        <v>-3.5538436504407653</v>
      </c>
    </row>
    <row r="1694" spans="1:14" x14ac:dyDescent="0.3">
      <c r="A1694" s="1">
        <v>41149</v>
      </c>
      <c r="B1694">
        <v>73.25</v>
      </c>
      <c r="D1694">
        <f t="shared" si="260"/>
        <v>2</v>
      </c>
      <c r="E1694" s="1">
        <f t="shared" si="261"/>
        <v>41142</v>
      </c>
      <c r="F1694" s="1">
        <f t="shared" si="262"/>
        <v>41141</v>
      </c>
      <c r="G1694" s="1">
        <f t="shared" si="263"/>
        <v>41140</v>
      </c>
      <c r="H1694" s="1">
        <f t="shared" si="264"/>
        <v>41139</v>
      </c>
      <c r="I1694" s="2">
        <f t="shared" si="265"/>
        <v>75.8</v>
      </c>
      <c r="K1694" s="2">
        <f t="shared" si="266"/>
        <v>0</v>
      </c>
      <c r="L1694" s="2">
        <f t="shared" si="267"/>
        <v>0</v>
      </c>
      <c r="M1694" s="2">
        <f t="shared" si="268"/>
        <v>1</v>
      </c>
      <c r="N1694">
        <f t="shared" si="269"/>
        <v>-3.4220044751149232</v>
      </c>
    </row>
    <row r="1695" spans="1:14" x14ac:dyDescent="0.3">
      <c r="A1695" s="1">
        <v>41150</v>
      </c>
      <c r="B1695">
        <v>73.7</v>
      </c>
      <c r="D1695">
        <f t="shared" si="260"/>
        <v>3</v>
      </c>
      <c r="E1695" s="1">
        <f t="shared" si="261"/>
        <v>41143</v>
      </c>
      <c r="F1695" s="1">
        <f t="shared" si="262"/>
        <v>41142</v>
      </c>
      <c r="G1695" s="1">
        <f t="shared" si="263"/>
        <v>41141</v>
      </c>
      <c r="H1695" s="1">
        <f t="shared" si="264"/>
        <v>41140</v>
      </c>
      <c r="I1695" s="2">
        <f t="shared" si="265"/>
        <v>73.174999999999997</v>
      </c>
      <c r="K1695" s="2">
        <f t="shared" si="266"/>
        <v>0</v>
      </c>
      <c r="L1695" s="2">
        <f t="shared" si="267"/>
        <v>0</v>
      </c>
      <c r="M1695" s="2">
        <f t="shared" si="268"/>
        <v>1</v>
      </c>
      <c r="N1695">
        <f t="shared" si="269"/>
        <v>0.71489666173413891</v>
      </c>
    </row>
    <row r="1696" spans="1:14" x14ac:dyDescent="0.3">
      <c r="A1696" s="1">
        <v>41151</v>
      </c>
      <c r="B1696">
        <v>74.150000000000006</v>
      </c>
      <c r="D1696">
        <f t="shared" si="260"/>
        <v>4</v>
      </c>
      <c r="E1696" s="1">
        <f t="shared" si="261"/>
        <v>41144</v>
      </c>
      <c r="F1696" s="1">
        <f t="shared" si="262"/>
        <v>41143</v>
      </c>
      <c r="G1696" s="1">
        <f t="shared" si="263"/>
        <v>41142</v>
      </c>
      <c r="H1696" s="1">
        <f t="shared" si="264"/>
        <v>41141</v>
      </c>
      <c r="I1696" s="2">
        <f t="shared" si="265"/>
        <v>72.575000000000003</v>
      </c>
      <c r="K1696" s="2">
        <f t="shared" si="266"/>
        <v>0</v>
      </c>
      <c r="L1696" s="2">
        <f t="shared" si="267"/>
        <v>0</v>
      </c>
      <c r="M1696" s="2">
        <f t="shared" si="268"/>
        <v>1</v>
      </c>
      <c r="N1696">
        <f t="shared" si="269"/>
        <v>2.1469558673247602</v>
      </c>
    </row>
    <row r="1697" spans="1:14" x14ac:dyDescent="0.3">
      <c r="A1697" s="1">
        <v>41152</v>
      </c>
      <c r="B1697">
        <v>74.174999999999997</v>
      </c>
      <c r="D1697">
        <f t="shared" si="260"/>
        <v>5</v>
      </c>
      <c r="E1697" s="1">
        <f t="shared" si="261"/>
        <v>41145</v>
      </c>
      <c r="F1697" s="1">
        <f t="shared" si="262"/>
        <v>41144</v>
      </c>
      <c r="G1697" s="1">
        <f t="shared" si="263"/>
        <v>41143</v>
      </c>
      <c r="H1697" s="1">
        <f t="shared" si="264"/>
        <v>41142</v>
      </c>
      <c r="I1697" s="2">
        <f t="shared" si="265"/>
        <v>72.375</v>
      </c>
      <c r="K1697" s="2">
        <f t="shared" si="266"/>
        <v>0</v>
      </c>
      <c r="L1697" s="2">
        <f t="shared" si="267"/>
        <v>0</v>
      </c>
      <c r="M1697" s="2">
        <f t="shared" si="268"/>
        <v>1</v>
      </c>
      <c r="N1697">
        <f t="shared" si="269"/>
        <v>2.4566230283726229</v>
      </c>
    </row>
    <row r="1698" spans="1:14" x14ac:dyDescent="0.3">
      <c r="A1698" s="1">
        <v>41156</v>
      </c>
      <c r="B1698">
        <v>74.2</v>
      </c>
      <c r="D1698">
        <f t="shared" si="260"/>
        <v>2</v>
      </c>
      <c r="E1698" s="1">
        <f t="shared" si="261"/>
        <v>41149</v>
      </c>
      <c r="F1698" s="1">
        <f t="shared" si="262"/>
        <v>41148</v>
      </c>
      <c r="G1698" s="1">
        <f t="shared" si="263"/>
        <v>41147</v>
      </c>
      <c r="H1698" s="1">
        <f t="shared" si="264"/>
        <v>41146</v>
      </c>
      <c r="I1698" s="2">
        <f t="shared" si="265"/>
        <v>73.25</v>
      </c>
      <c r="K1698" s="2">
        <f t="shared" si="266"/>
        <v>0</v>
      </c>
      <c r="L1698" s="2">
        <f t="shared" si="267"/>
        <v>0</v>
      </c>
      <c r="M1698" s="2">
        <f t="shared" si="268"/>
        <v>1</v>
      </c>
      <c r="N1698">
        <f t="shared" si="269"/>
        <v>1.2885902276158092</v>
      </c>
    </row>
    <row r="1699" spans="1:14" x14ac:dyDescent="0.3">
      <c r="A1699" s="1">
        <v>41157</v>
      </c>
      <c r="B1699">
        <v>73.625</v>
      </c>
      <c r="D1699">
        <f t="shared" si="260"/>
        <v>3</v>
      </c>
      <c r="E1699" s="1">
        <f t="shared" si="261"/>
        <v>41150</v>
      </c>
      <c r="F1699" s="1">
        <f t="shared" si="262"/>
        <v>41149</v>
      </c>
      <c r="G1699" s="1">
        <f t="shared" si="263"/>
        <v>41148</v>
      </c>
      <c r="H1699" s="1">
        <f t="shared" si="264"/>
        <v>41147</v>
      </c>
      <c r="I1699" s="2">
        <f t="shared" si="265"/>
        <v>73.7</v>
      </c>
      <c r="K1699" s="2">
        <f t="shared" si="266"/>
        <v>0</v>
      </c>
      <c r="L1699" s="2">
        <f t="shared" si="267"/>
        <v>0</v>
      </c>
      <c r="M1699" s="2">
        <f t="shared" si="268"/>
        <v>1</v>
      </c>
      <c r="N1699">
        <f t="shared" si="269"/>
        <v>-0.10181572235402209</v>
      </c>
    </row>
    <row r="1700" spans="1:14" x14ac:dyDescent="0.3">
      <c r="A1700" s="1">
        <v>41158</v>
      </c>
      <c r="B1700">
        <v>71.75</v>
      </c>
      <c r="D1700">
        <f t="shared" si="260"/>
        <v>4</v>
      </c>
      <c r="E1700" s="1">
        <f t="shared" si="261"/>
        <v>41151</v>
      </c>
      <c r="F1700" s="1">
        <f t="shared" si="262"/>
        <v>41150</v>
      </c>
      <c r="G1700" s="1">
        <f t="shared" si="263"/>
        <v>41149</v>
      </c>
      <c r="H1700" s="1">
        <f t="shared" si="264"/>
        <v>41148</v>
      </c>
      <c r="I1700" s="2">
        <f t="shared" si="265"/>
        <v>74.150000000000006</v>
      </c>
      <c r="K1700" s="2">
        <f t="shared" si="266"/>
        <v>0</v>
      </c>
      <c r="L1700" s="2">
        <f t="shared" si="267"/>
        <v>0</v>
      </c>
      <c r="M1700" s="2">
        <f t="shared" si="268"/>
        <v>1</v>
      </c>
      <c r="N1700">
        <f t="shared" si="269"/>
        <v>-3.2902213944210739</v>
      </c>
    </row>
    <row r="1701" spans="1:14" x14ac:dyDescent="0.3">
      <c r="A1701" s="1">
        <v>41159</v>
      </c>
      <c r="B1701">
        <v>71.349999999999994</v>
      </c>
      <c r="D1701">
        <f t="shared" si="260"/>
        <v>5</v>
      </c>
      <c r="E1701" s="1">
        <f t="shared" si="261"/>
        <v>41152</v>
      </c>
      <c r="F1701" s="1">
        <f t="shared" si="262"/>
        <v>41151</v>
      </c>
      <c r="G1701" s="1">
        <f t="shared" si="263"/>
        <v>41150</v>
      </c>
      <c r="H1701" s="1">
        <f t="shared" si="264"/>
        <v>41149</v>
      </c>
      <c r="I1701" s="2">
        <f t="shared" si="265"/>
        <v>74.174999999999997</v>
      </c>
      <c r="K1701" s="2">
        <f t="shared" si="266"/>
        <v>0</v>
      </c>
      <c r="L1701" s="2">
        <f t="shared" si="267"/>
        <v>0</v>
      </c>
      <c r="M1701" s="2">
        <f t="shared" si="268"/>
        <v>1</v>
      </c>
      <c r="N1701">
        <f t="shared" si="269"/>
        <v>-3.8829822254040103</v>
      </c>
    </row>
    <row r="1702" spans="1:14" x14ac:dyDescent="0.3">
      <c r="A1702" s="1">
        <v>41162</v>
      </c>
      <c r="B1702">
        <v>72.575000000000003</v>
      </c>
      <c r="D1702">
        <f t="shared" si="260"/>
        <v>1</v>
      </c>
      <c r="E1702" s="1">
        <f t="shared" si="261"/>
        <v>41155</v>
      </c>
      <c r="F1702" s="1">
        <f t="shared" si="262"/>
        <v>41154</v>
      </c>
      <c r="G1702" s="1">
        <f t="shared" si="263"/>
        <v>41153</v>
      </c>
      <c r="H1702" s="1">
        <f t="shared" si="264"/>
        <v>41152</v>
      </c>
      <c r="I1702" s="2">
        <f t="shared" si="265"/>
        <v>74.174999999999997</v>
      </c>
      <c r="K1702" s="2">
        <f t="shared" si="266"/>
        <v>0</v>
      </c>
      <c r="L1702" s="2">
        <f t="shared" si="267"/>
        <v>0</v>
      </c>
      <c r="M1702" s="2">
        <f t="shared" si="268"/>
        <v>1</v>
      </c>
      <c r="N1702">
        <f t="shared" si="269"/>
        <v>-2.1806656266191831</v>
      </c>
    </row>
    <row r="1703" spans="1:14" x14ac:dyDescent="0.3">
      <c r="A1703" s="1">
        <v>41163</v>
      </c>
      <c r="B1703">
        <v>72.724999999999994</v>
      </c>
      <c r="D1703">
        <f t="shared" si="260"/>
        <v>2</v>
      </c>
      <c r="E1703" s="1">
        <f t="shared" si="261"/>
        <v>41156</v>
      </c>
      <c r="F1703" s="1">
        <f t="shared" si="262"/>
        <v>41155</v>
      </c>
      <c r="G1703" s="1">
        <f t="shared" si="263"/>
        <v>41154</v>
      </c>
      <c r="H1703" s="1">
        <f t="shared" si="264"/>
        <v>41153</v>
      </c>
      <c r="I1703" s="2">
        <f t="shared" si="265"/>
        <v>74.2</v>
      </c>
      <c r="K1703" s="2">
        <f t="shared" si="266"/>
        <v>0</v>
      </c>
      <c r="L1703" s="2">
        <f t="shared" si="267"/>
        <v>0</v>
      </c>
      <c r="M1703" s="2">
        <f t="shared" si="268"/>
        <v>1</v>
      </c>
      <c r="N1703">
        <f t="shared" si="269"/>
        <v>-2.0078945792069605</v>
      </c>
    </row>
    <row r="1704" spans="1:14" x14ac:dyDescent="0.3">
      <c r="A1704" s="1">
        <v>41164</v>
      </c>
      <c r="B1704">
        <v>73.424999999999997</v>
      </c>
      <c r="D1704">
        <f t="shared" si="260"/>
        <v>3</v>
      </c>
      <c r="E1704" s="1">
        <f t="shared" si="261"/>
        <v>41157</v>
      </c>
      <c r="F1704" s="1">
        <f t="shared" si="262"/>
        <v>41156</v>
      </c>
      <c r="G1704" s="1">
        <f t="shared" si="263"/>
        <v>41155</v>
      </c>
      <c r="H1704" s="1">
        <f t="shared" si="264"/>
        <v>41154</v>
      </c>
      <c r="I1704" s="2">
        <f t="shared" si="265"/>
        <v>73.625</v>
      </c>
      <c r="K1704" s="2">
        <f t="shared" si="266"/>
        <v>0</v>
      </c>
      <c r="L1704" s="2">
        <f t="shared" si="267"/>
        <v>0</v>
      </c>
      <c r="M1704" s="2">
        <f t="shared" si="268"/>
        <v>1</v>
      </c>
      <c r="N1704">
        <f t="shared" si="269"/>
        <v>-0.27201648870670547</v>
      </c>
    </row>
    <row r="1705" spans="1:14" x14ac:dyDescent="0.3">
      <c r="A1705" s="1">
        <v>41165</v>
      </c>
      <c r="B1705">
        <v>73.55</v>
      </c>
      <c r="D1705">
        <f t="shared" si="260"/>
        <v>4</v>
      </c>
      <c r="E1705" s="1">
        <f t="shared" si="261"/>
        <v>41158</v>
      </c>
      <c r="F1705" s="1">
        <f t="shared" si="262"/>
        <v>41157</v>
      </c>
      <c r="G1705" s="1">
        <f t="shared" si="263"/>
        <v>41156</v>
      </c>
      <c r="H1705" s="1">
        <f t="shared" si="264"/>
        <v>41155</v>
      </c>
      <c r="I1705" s="2">
        <f t="shared" si="265"/>
        <v>71.75</v>
      </c>
      <c r="K1705" s="2">
        <f t="shared" si="266"/>
        <v>0</v>
      </c>
      <c r="L1705" s="2">
        <f t="shared" si="267"/>
        <v>0</v>
      </c>
      <c r="M1705" s="2">
        <f t="shared" si="268"/>
        <v>1</v>
      </c>
      <c r="N1705">
        <f t="shared" si="269"/>
        <v>2.4777592407715963</v>
      </c>
    </row>
    <row r="1706" spans="1:14" x14ac:dyDescent="0.3">
      <c r="A1706" s="1">
        <v>41166</v>
      </c>
      <c r="B1706">
        <v>74.025000000000006</v>
      </c>
      <c r="D1706">
        <f t="shared" si="260"/>
        <v>5</v>
      </c>
      <c r="E1706" s="1">
        <f t="shared" si="261"/>
        <v>41159</v>
      </c>
      <c r="F1706" s="1">
        <f t="shared" si="262"/>
        <v>41158</v>
      </c>
      <c r="G1706" s="1">
        <f t="shared" si="263"/>
        <v>41157</v>
      </c>
      <c r="H1706" s="1">
        <f t="shared" si="264"/>
        <v>41156</v>
      </c>
      <c r="I1706" s="2">
        <f t="shared" si="265"/>
        <v>71.349999999999994</v>
      </c>
      <c r="K1706" s="2">
        <f t="shared" si="266"/>
        <v>0</v>
      </c>
      <c r="L1706" s="2">
        <f t="shared" si="267"/>
        <v>0</v>
      </c>
      <c r="M1706" s="2">
        <f t="shared" si="268"/>
        <v>1</v>
      </c>
      <c r="N1706">
        <f t="shared" si="269"/>
        <v>3.6805530064809697</v>
      </c>
    </row>
    <row r="1707" spans="1:14" x14ac:dyDescent="0.3">
      <c r="A1707" s="1">
        <v>41169</v>
      </c>
      <c r="B1707">
        <v>73.375</v>
      </c>
      <c r="D1707">
        <f t="shared" si="260"/>
        <v>1</v>
      </c>
      <c r="E1707" s="1">
        <f t="shared" si="261"/>
        <v>41162</v>
      </c>
      <c r="F1707" s="1">
        <f t="shared" si="262"/>
        <v>41161</v>
      </c>
      <c r="G1707" s="1">
        <f t="shared" si="263"/>
        <v>41160</v>
      </c>
      <c r="H1707" s="1">
        <f t="shared" si="264"/>
        <v>41159</v>
      </c>
      <c r="I1707" s="2">
        <f t="shared" si="265"/>
        <v>72.575000000000003</v>
      </c>
      <c r="K1707" s="2">
        <f t="shared" si="266"/>
        <v>0</v>
      </c>
      <c r="L1707" s="2">
        <f t="shared" si="267"/>
        <v>0</v>
      </c>
      <c r="M1707" s="2">
        <f t="shared" si="268"/>
        <v>1</v>
      </c>
      <c r="N1707">
        <f t="shared" si="269"/>
        <v>1.0962768237566909</v>
      </c>
    </row>
    <row r="1708" spans="1:14" x14ac:dyDescent="0.3">
      <c r="A1708" s="1">
        <v>41170</v>
      </c>
      <c r="B1708">
        <v>74.099999999999994</v>
      </c>
      <c r="D1708">
        <f t="shared" si="260"/>
        <v>2</v>
      </c>
      <c r="E1708" s="1">
        <f t="shared" si="261"/>
        <v>41163</v>
      </c>
      <c r="F1708" s="1">
        <f t="shared" si="262"/>
        <v>41162</v>
      </c>
      <c r="G1708" s="1">
        <f t="shared" si="263"/>
        <v>41161</v>
      </c>
      <c r="H1708" s="1">
        <f t="shared" si="264"/>
        <v>41160</v>
      </c>
      <c r="I1708" s="2">
        <f t="shared" si="265"/>
        <v>72.724999999999994</v>
      </c>
      <c r="K1708" s="2">
        <f t="shared" si="266"/>
        <v>0</v>
      </c>
      <c r="L1708" s="2">
        <f t="shared" si="267"/>
        <v>0</v>
      </c>
      <c r="M1708" s="2">
        <f t="shared" si="268"/>
        <v>1</v>
      </c>
      <c r="N1708">
        <f t="shared" si="269"/>
        <v>1.8730327920775911</v>
      </c>
    </row>
    <row r="1709" spans="1:14" x14ac:dyDescent="0.3">
      <c r="A1709" s="1">
        <v>41171</v>
      </c>
      <c r="B1709">
        <v>74.75</v>
      </c>
      <c r="D1709">
        <f t="shared" si="260"/>
        <v>3</v>
      </c>
      <c r="E1709" s="1">
        <f t="shared" si="261"/>
        <v>41164</v>
      </c>
      <c r="F1709" s="1">
        <f t="shared" si="262"/>
        <v>41163</v>
      </c>
      <c r="G1709" s="1">
        <f t="shared" si="263"/>
        <v>41162</v>
      </c>
      <c r="H1709" s="1">
        <f t="shared" si="264"/>
        <v>41161</v>
      </c>
      <c r="I1709" s="2">
        <f t="shared" si="265"/>
        <v>73.424999999999997</v>
      </c>
      <c r="K1709" s="2">
        <f t="shared" si="266"/>
        <v>0</v>
      </c>
      <c r="L1709" s="2">
        <f t="shared" si="267"/>
        <v>0</v>
      </c>
      <c r="M1709" s="2">
        <f t="shared" si="268"/>
        <v>1</v>
      </c>
      <c r="N1709">
        <f t="shared" si="269"/>
        <v>1.7884735186112062</v>
      </c>
    </row>
    <row r="1710" spans="1:14" x14ac:dyDescent="0.3">
      <c r="A1710" s="1">
        <v>41172</v>
      </c>
      <c r="B1710">
        <v>74.849999999999994</v>
      </c>
      <c r="D1710">
        <f t="shared" si="260"/>
        <v>4</v>
      </c>
      <c r="E1710" s="1">
        <f t="shared" si="261"/>
        <v>41165</v>
      </c>
      <c r="F1710" s="1">
        <f t="shared" si="262"/>
        <v>41164</v>
      </c>
      <c r="G1710" s="1">
        <f t="shared" si="263"/>
        <v>41163</v>
      </c>
      <c r="H1710" s="1">
        <f t="shared" si="264"/>
        <v>41162</v>
      </c>
      <c r="I1710" s="2">
        <f t="shared" si="265"/>
        <v>73.55</v>
      </c>
      <c r="K1710" s="2">
        <f t="shared" si="266"/>
        <v>0</v>
      </c>
      <c r="L1710" s="2">
        <f t="shared" si="267"/>
        <v>0</v>
      </c>
      <c r="M1710" s="2">
        <f t="shared" si="268"/>
        <v>1</v>
      </c>
      <c r="N1710">
        <f t="shared" si="269"/>
        <v>1.7520663818190814</v>
      </c>
    </row>
    <row r="1711" spans="1:14" x14ac:dyDescent="0.3">
      <c r="A1711" s="1">
        <v>41173</v>
      </c>
      <c r="B1711">
        <v>75.8</v>
      </c>
      <c r="D1711">
        <f t="shared" si="260"/>
        <v>5</v>
      </c>
      <c r="E1711" s="1">
        <f t="shared" si="261"/>
        <v>41166</v>
      </c>
      <c r="F1711" s="1">
        <f t="shared" si="262"/>
        <v>41165</v>
      </c>
      <c r="G1711" s="1">
        <f t="shared" si="263"/>
        <v>41164</v>
      </c>
      <c r="H1711" s="1">
        <f t="shared" si="264"/>
        <v>41163</v>
      </c>
      <c r="I1711" s="2">
        <f t="shared" si="265"/>
        <v>74.025000000000006</v>
      </c>
      <c r="K1711" s="2">
        <f t="shared" si="266"/>
        <v>0</v>
      </c>
      <c r="L1711" s="2">
        <f t="shared" si="267"/>
        <v>0</v>
      </c>
      <c r="M1711" s="2">
        <f t="shared" si="268"/>
        <v>1</v>
      </c>
      <c r="N1711">
        <f t="shared" si="269"/>
        <v>2.3695418660670802</v>
      </c>
    </row>
    <row r="1712" spans="1:14" x14ac:dyDescent="0.3">
      <c r="A1712" s="1">
        <v>41176</v>
      </c>
      <c r="B1712">
        <v>76.5</v>
      </c>
      <c r="D1712">
        <f t="shared" si="260"/>
        <v>1</v>
      </c>
      <c r="E1712" s="1">
        <f t="shared" si="261"/>
        <v>41169</v>
      </c>
      <c r="F1712" s="1">
        <f t="shared" si="262"/>
        <v>41168</v>
      </c>
      <c r="G1712" s="1">
        <f t="shared" si="263"/>
        <v>41167</v>
      </c>
      <c r="H1712" s="1">
        <f t="shared" si="264"/>
        <v>41166</v>
      </c>
      <c r="I1712" s="2">
        <f t="shared" si="265"/>
        <v>73.375</v>
      </c>
      <c r="K1712" s="2">
        <f t="shared" si="266"/>
        <v>0</v>
      </c>
      <c r="L1712" s="2">
        <f t="shared" si="267"/>
        <v>0</v>
      </c>
      <c r="M1712" s="2">
        <f t="shared" si="268"/>
        <v>1</v>
      </c>
      <c r="N1712">
        <f t="shared" si="269"/>
        <v>4.1707462684229553</v>
      </c>
    </row>
    <row r="1713" spans="1:14" x14ac:dyDescent="0.3">
      <c r="A1713" s="1">
        <v>41177</v>
      </c>
      <c r="B1713">
        <v>76.275000000000006</v>
      </c>
      <c r="D1713">
        <f t="shared" si="260"/>
        <v>2</v>
      </c>
      <c r="E1713" s="1">
        <f t="shared" si="261"/>
        <v>41170</v>
      </c>
      <c r="F1713" s="1">
        <f t="shared" si="262"/>
        <v>41169</v>
      </c>
      <c r="G1713" s="1">
        <f t="shared" si="263"/>
        <v>41168</v>
      </c>
      <c r="H1713" s="1">
        <f t="shared" si="264"/>
        <v>41167</v>
      </c>
      <c r="I1713" s="2">
        <f t="shared" si="265"/>
        <v>74.099999999999994</v>
      </c>
      <c r="K1713" s="2">
        <f t="shared" si="266"/>
        <v>0</v>
      </c>
      <c r="L1713" s="2">
        <f t="shared" si="267"/>
        <v>0</v>
      </c>
      <c r="M1713" s="2">
        <f t="shared" si="268"/>
        <v>1</v>
      </c>
      <c r="N1713">
        <f t="shared" si="269"/>
        <v>2.8929698300692217</v>
      </c>
    </row>
    <row r="1714" spans="1:14" x14ac:dyDescent="0.3">
      <c r="A1714" s="1">
        <v>41178</v>
      </c>
      <c r="B1714">
        <v>76.875</v>
      </c>
      <c r="D1714">
        <f t="shared" si="260"/>
        <v>3</v>
      </c>
      <c r="E1714" s="1">
        <f t="shared" si="261"/>
        <v>41171</v>
      </c>
      <c r="F1714" s="1">
        <f t="shared" si="262"/>
        <v>41170</v>
      </c>
      <c r="G1714" s="1">
        <f t="shared" si="263"/>
        <v>41169</v>
      </c>
      <c r="H1714" s="1">
        <f t="shared" si="264"/>
        <v>41168</v>
      </c>
      <c r="I1714" s="2">
        <f t="shared" si="265"/>
        <v>74.75</v>
      </c>
      <c r="K1714" s="2">
        <f t="shared" si="266"/>
        <v>0</v>
      </c>
      <c r="L1714" s="2">
        <f t="shared" si="267"/>
        <v>0</v>
      </c>
      <c r="M1714" s="2">
        <f t="shared" si="268"/>
        <v>1</v>
      </c>
      <c r="N1714">
        <f t="shared" si="269"/>
        <v>2.8031513855886225</v>
      </c>
    </row>
    <row r="1715" spans="1:14" x14ac:dyDescent="0.3">
      <c r="A1715" s="1">
        <v>41179</v>
      </c>
      <c r="B1715">
        <v>77.224999999999994</v>
      </c>
      <c r="D1715">
        <f t="shared" si="260"/>
        <v>4</v>
      </c>
      <c r="E1715" s="1">
        <f t="shared" si="261"/>
        <v>41172</v>
      </c>
      <c r="F1715" s="1">
        <f t="shared" si="262"/>
        <v>41171</v>
      </c>
      <c r="G1715" s="1">
        <f t="shared" si="263"/>
        <v>41170</v>
      </c>
      <c r="H1715" s="1">
        <f t="shared" si="264"/>
        <v>41169</v>
      </c>
      <c r="I1715" s="2">
        <f t="shared" si="265"/>
        <v>74.849999999999994</v>
      </c>
      <c r="K1715" s="2">
        <f t="shared" si="266"/>
        <v>0</v>
      </c>
      <c r="L1715" s="2">
        <f t="shared" si="267"/>
        <v>0</v>
      </c>
      <c r="M1715" s="2">
        <f t="shared" si="268"/>
        <v>1</v>
      </c>
      <c r="N1715">
        <f t="shared" si="269"/>
        <v>3.1237127939008054</v>
      </c>
    </row>
    <row r="1716" spans="1:14" x14ac:dyDescent="0.3">
      <c r="A1716" s="1">
        <v>41180</v>
      </c>
      <c r="B1716">
        <v>77.174999999999997</v>
      </c>
      <c r="D1716">
        <f t="shared" si="260"/>
        <v>5</v>
      </c>
      <c r="E1716" s="1">
        <f t="shared" si="261"/>
        <v>41173</v>
      </c>
      <c r="F1716" s="1">
        <f t="shared" si="262"/>
        <v>41172</v>
      </c>
      <c r="G1716" s="1">
        <f t="shared" si="263"/>
        <v>41171</v>
      </c>
      <c r="H1716" s="1">
        <f t="shared" si="264"/>
        <v>41170</v>
      </c>
      <c r="I1716" s="2">
        <f t="shared" si="265"/>
        <v>75.8</v>
      </c>
      <c r="K1716" s="2">
        <f t="shared" si="266"/>
        <v>0</v>
      </c>
      <c r="L1716" s="2">
        <f t="shared" si="267"/>
        <v>0</v>
      </c>
      <c r="M1716" s="2">
        <f t="shared" si="268"/>
        <v>1</v>
      </c>
      <c r="N1716">
        <f t="shared" si="269"/>
        <v>1.7977277739897122</v>
      </c>
    </row>
    <row r="1717" spans="1:14" x14ac:dyDescent="0.3">
      <c r="A1717" s="1">
        <v>41183</v>
      </c>
      <c r="B1717">
        <v>77.575000000000003</v>
      </c>
      <c r="D1717">
        <f t="shared" si="260"/>
        <v>1</v>
      </c>
      <c r="E1717" s="1">
        <f t="shared" si="261"/>
        <v>41176</v>
      </c>
      <c r="F1717" s="1">
        <f t="shared" si="262"/>
        <v>41175</v>
      </c>
      <c r="G1717" s="1">
        <f t="shared" si="263"/>
        <v>41174</v>
      </c>
      <c r="H1717" s="1">
        <f t="shared" si="264"/>
        <v>41173</v>
      </c>
      <c r="I1717" s="2">
        <f t="shared" si="265"/>
        <v>76.5</v>
      </c>
      <c r="K1717" s="2">
        <f t="shared" si="266"/>
        <v>0</v>
      </c>
      <c r="L1717" s="2">
        <f t="shared" si="267"/>
        <v>0</v>
      </c>
      <c r="M1717" s="2">
        <f t="shared" si="268"/>
        <v>1</v>
      </c>
      <c r="N1717">
        <f t="shared" si="269"/>
        <v>1.3954469501953695</v>
      </c>
    </row>
    <row r="1718" spans="1:14" x14ac:dyDescent="0.3">
      <c r="A1718" s="1">
        <v>41184</v>
      </c>
      <c r="B1718">
        <v>79.150000000000006</v>
      </c>
      <c r="D1718">
        <f t="shared" si="260"/>
        <v>2</v>
      </c>
      <c r="E1718" s="1">
        <f t="shared" si="261"/>
        <v>41177</v>
      </c>
      <c r="F1718" s="1">
        <f t="shared" si="262"/>
        <v>41176</v>
      </c>
      <c r="G1718" s="1">
        <f t="shared" si="263"/>
        <v>41175</v>
      </c>
      <c r="H1718" s="1">
        <f t="shared" si="264"/>
        <v>41174</v>
      </c>
      <c r="I1718" s="2">
        <f t="shared" si="265"/>
        <v>76.275000000000006</v>
      </c>
      <c r="K1718" s="2">
        <f t="shared" si="266"/>
        <v>0</v>
      </c>
      <c r="L1718" s="2">
        <f t="shared" si="267"/>
        <v>0</v>
      </c>
      <c r="M1718" s="2">
        <f t="shared" si="268"/>
        <v>1</v>
      </c>
      <c r="N1718">
        <f t="shared" si="269"/>
        <v>3.6999555724287889</v>
      </c>
    </row>
    <row r="1719" spans="1:14" x14ac:dyDescent="0.3">
      <c r="A1719" s="1">
        <v>41185</v>
      </c>
      <c r="B1719">
        <v>80.025000000000006</v>
      </c>
      <c r="D1719">
        <f t="shared" si="260"/>
        <v>3</v>
      </c>
      <c r="E1719" s="1">
        <f t="shared" si="261"/>
        <v>41178</v>
      </c>
      <c r="F1719" s="1">
        <f t="shared" si="262"/>
        <v>41177</v>
      </c>
      <c r="G1719" s="1">
        <f t="shared" si="263"/>
        <v>41176</v>
      </c>
      <c r="H1719" s="1">
        <f t="shared" si="264"/>
        <v>41175</v>
      </c>
      <c r="I1719" s="2">
        <f t="shared" si="265"/>
        <v>76.875</v>
      </c>
      <c r="K1719" s="2">
        <f t="shared" si="266"/>
        <v>0</v>
      </c>
      <c r="L1719" s="2">
        <f t="shared" si="267"/>
        <v>0</v>
      </c>
      <c r="M1719" s="2">
        <f t="shared" si="268"/>
        <v>1</v>
      </c>
      <c r="N1719">
        <f t="shared" si="269"/>
        <v>4.015835972924485</v>
      </c>
    </row>
    <row r="1720" spans="1:14" x14ac:dyDescent="0.3">
      <c r="A1720" s="1">
        <v>41186</v>
      </c>
      <c r="B1720">
        <v>81.8</v>
      </c>
      <c r="D1720">
        <f t="shared" si="260"/>
        <v>4</v>
      </c>
      <c r="E1720" s="1">
        <f t="shared" si="261"/>
        <v>41179</v>
      </c>
      <c r="F1720" s="1">
        <f t="shared" si="262"/>
        <v>41178</v>
      </c>
      <c r="G1720" s="1">
        <f t="shared" si="263"/>
        <v>41177</v>
      </c>
      <c r="H1720" s="1">
        <f t="shared" si="264"/>
        <v>41176</v>
      </c>
      <c r="I1720" s="2">
        <f t="shared" si="265"/>
        <v>77.224999999999994</v>
      </c>
      <c r="K1720" s="2">
        <f t="shared" si="266"/>
        <v>0</v>
      </c>
      <c r="L1720" s="2">
        <f t="shared" si="267"/>
        <v>0</v>
      </c>
      <c r="M1720" s="2">
        <f t="shared" si="268"/>
        <v>1</v>
      </c>
      <c r="N1720">
        <f t="shared" si="269"/>
        <v>5.7554004804055925</v>
      </c>
    </row>
    <row r="1721" spans="1:14" x14ac:dyDescent="0.3">
      <c r="A1721" s="1">
        <v>41187</v>
      </c>
      <c r="B1721">
        <v>81.325000000000003</v>
      </c>
      <c r="D1721">
        <f t="shared" si="260"/>
        <v>5</v>
      </c>
      <c r="E1721" s="1">
        <f t="shared" si="261"/>
        <v>41180</v>
      </c>
      <c r="F1721" s="1">
        <f t="shared" si="262"/>
        <v>41179</v>
      </c>
      <c r="G1721" s="1">
        <f t="shared" si="263"/>
        <v>41178</v>
      </c>
      <c r="H1721" s="1">
        <f t="shared" si="264"/>
        <v>41177</v>
      </c>
      <c r="I1721" s="2">
        <f t="shared" si="265"/>
        <v>77.174999999999997</v>
      </c>
      <c r="K1721" s="2">
        <f t="shared" si="266"/>
        <v>0</v>
      </c>
      <c r="L1721" s="2">
        <f t="shared" si="267"/>
        <v>0</v>
      </c>
      <c r="M1721" s="2">
        <f t="shared" si="268"/>
        <v>1</v>
      </c>
      <c r="N1721">
        <f t="shared" si="269"/>
        <v>5.2377901971192262</v>
      </c>
    </row>
    <row r="1722" spans="1:14" x14ac:dyDescent="0.3">
      <c r="A1722" s="1">
        <v>41190</v>
      </c>
      <c r="B1722">
        <v>81.474999999999994</v>
      </c>
      <c r="D1722">
        <f t="shared" si="260"/>
        <v>1</v>
      </c>
      <c r="E1722" s="1">
        <f t="shared" si="261"/>
        <v>41183</v>
      </c>
      <c r="F1722" s="1">
        <f t="shared" si="262"/>
        <v>41182</v>
      </c>
      <c r="G1722" s="1">
        <f t="shared" si="263"/>
        <v>41181</v>
      </c>
      <c r="H1722" s="1">
        <f t="shared" si="264"/>
        <v>41180</v>
      </c>
      <c r="I1722" s="2">
        <f t="shared" si="265"/>
        <v>77.575000000000003</v>
      </c>
      <c r="K1722" s="2">
        <f t="shared" si="266"/>
        <v>0</v>
      </c>
      <c r="L1722" s="2">
        <f t="shared" si="267"/>
        <v>0</v>
      </c>
      <c r="M1722" s="2">
        <f t="shared" si="268"/>
        <v>1</v>
      </c>
      <c r="N1722">
        <f t="shared" si="269"/>
        <v>4.905101438918126</v>
      </c>
    </row>
    <row r="1723" spans="1:14" x14ac:dyDescent="0.3">
      <c r="A1723" s="1">
        <v>41191</v>
      </c>
      <c r="B1723">
        <v>81.900000000000006</v>
      </c>
      <c r="C1723">
        <v>76.8</v>
      </c>
      <c r="D1723">
        <f t="shared" si="260"/>
        <v>2</v>
      </c>
      <c r="E1723" s="1">
        <f t="shared" si="261"/>
        <v>41184</v>
      </c>
      <c r="F1723" s="1">
        <f t="shared" si="262"/>
        <v>41183</v>
      </c>
      <c r="G1723" s="1">
        <f t="shared" si="263"/>
        <v>41182</v>
      </c>
      <c r="H1723" s="1">
        <f t="shared" si="264"/>
        <v>41181</v>
      </c>
      <c r="I1723" s="2">
        <f t="shared" si="265"/>
        <v>79.150000000000006</v>
      </c>
      <c r="K1723" s="2">
        <f t="shared" si="266"/>
        <v>0</v>
      </c>
      <c r="L1723" s="2">
        <f t="shared" si="267"/>
        <v>0</v>
      </c>
      <c r="M1723" s="2">
        <f t="shared" si="268"/>
        <v>1</v>
      </c>
      <c r="N1723">
        <f t="shared" si="269"/>
        <v>3.415420453200261</v>
      </c>
    </row>
    <row r="1724" spans="1:14" x14ac:dyDescent="0.3">
      <c r="A1724" s="1">
        <v>41192</v>
      </c>
      <c r="B1724">
        <v>78.099999999999994</v>
      </c>
      <c r="D1724">
        <f t="shared" si="260"/>
        <v>3</v>
      </c>
      <c r="E1724" s="1">
        <f t="shared" si="261"/>
        <v>41185</v>
      </c>
      <c r="F1724" s="1">
        <f t="shared" si="262"/>
        <v>41184</v>
      </c>
      <c r="G1724" s="1">
        <f t="shared" si="263"/>
        <v>41183</v>
      </c>
      <c r="H1724" s="1">
        <f t="shared" si="264"/>
        <v>41182</v>
      </c>
      <c r="I1724" s="2">
        <f t="shared" si="265"/>
        <v>80.025000000000006</v>
      </c>
      <c r="J1724">
        <v>76.8</v>
      </c>
      <c r="K1724" s="2">
        <f t="shared" si="266"/>
        <v>76.8</v>
      </c>
      <c r="L1724" s="2">
        <f t="shared" si="267"/>
        <v>81.900000000000006</v>
      </c>
      <c r="M1724" s="2">
        <f t="shared" si="268"/>
        <v>1.0664062500000002</v>
      </c>
      <c r="N1724">
        <f t="shared" si="269"/>
        <v>3.9945321695110914</v>
      </c>
    </row>
    <row r="1725" spans="1:14" x14ac:dyDescent="0.3">
      <c r="A1725" s="1">
        <v>41193</v>
      </c>
      <c r="B1725">
        <v>77.5</v>
      </c>
      <c r="D1725">
        <f t="shared" si="260"/>
        <v>4</v>
      </c>
      <c r="E1725" s="1">
        <f t="shared" si="261"/>
        <v>41186</v>
      </c>
      <c r="F1725" s="1">
        <f t="shared" si="262"/>
        <v>41185</v>
      </c>
      <c r="G1725" s="1">
        <f t="shared" si="263"/>
        <v>41184</v>
      </c>
      <c r="H1725" s="1">
        <f t="shared" si="264"/>
        <v>41183</v>
      </c>
      <c r="I1725" s="2">
        <f t="shared" si="265"/>
        <v>81.8</v>
      </c>
      <c r="K1725" s="2">
        <f t="shared" si="266"/>
        <v>76.8</v>
      </c>
      <c r="L1725" s="2">
        <f t="shared" si="267"/>
        <v>81.900000000000006</v>
      </c>
      <c r="M1725" s="2">
        <f t="shared" si="268"/>
        <v>1.0664062500000002</v>
      </c>
      <c r="N1725">
        <f t="shared" si="269"/>
        <v>1.0295043455997399</v>
      </c>
    </row>
    <row r="1726" spans="1:14" x14ac:dyDescent="0.3">
      <c r="A1726" s="1">
        <v>41194</v>
      </c>
      <c r="B1726">
        <v>78.375</v>
      </c>
      <c r="D1726">
        <f t="shared" si="260"/>
        <v>5</v>
      </c>
      <c r="E1726" s="1">
        <f t="shared" si="261"/>
        <v>41187</v>
      </c>
      <c r="F1726" s="1">
        <f t="shared" si="262"/>
        <v>41186</v>
      </c>
      <c r="G1726" s="1">
        <f t="shared" si="263"/>
        <v>41185</v>
      </c>
      <c r="H1726" s="1">
        <f t="shared" si="264"/>
        <v>41184</v>
      </c>
      <c r="I1726" s="2">
        <f t="shared" si="265"/>
        <v>81.325000000000003</v>
      </c>
      <c r="K1726" s="2">
        <f t="shared" si="266"/>
        <v>76.8</v>
      </c>
      <c r="L1726" s="2">
        <f t="shared" si="267"/>
        <v>81.900000000000006</v>
      </c>
      <c r="M1726" s="2">
        <f t="shared" si="268"/>
        <v>1.0664062500000002</v>
      </c>
      <c r="N1726">
        <f t="shared" si="269"/>
        <v>2.7345877299066914</v>
      </c>
    </row>
    <row r="1727" spans="1:14" x14ac:dyDescent="0.3">
      <c r="A1727" s="1">
        <v>41197</v>
      </c>
      <c r="B1727">
        <v>78.55</v>
      </c>
      <c r="D1727">
        <f t="shared" si="260"/>
        <v>1</v>
      </c>
      <c r="E1727" s="1">
        <f t="shared" si="261"/>
        <v>41190</v>
      </c>
      <c r="F1727" s="1">
        <f t="shared" si="262"/>
        <v>41189</v>
      </c>
      <c r="G1727" s="1">
        <f t="shared" si="263"/>
        <v>41188</v>
      </c>
      <c r="H1727" s="1">
        <f t="shared" si="264"/>
        <v>41187</v>
      </c>
      <c r="I1727" s="2">
        <f t="shared" si="265"/>
        <v>81.474999999999994</v>
      </c>
      <c r="K1727" s="2">
        <f t="shared" si="266"/>
        <v>76.8</v>
      </c>
      <c r="L1727" s="2">
        <f t="shared" si="267"/>
        <v>81.900000000000006</v>
      </c>
      <c r="M1727" s="2">
        <f t="shared" si="268"/>
        <v>1.0664062500000002</v>
      </c>
      <c r="N1727">
        <f t="shared" si="269"/>
        <v>2.7733490683402513</v>
      </c>
    </row>
    <row r="1728" spans="1:14" x14ac:dyDescent="0.3">
      <c r="A1728" s="1">
        <v>41198</v>
      </c>
      <c r="B1728">
        <v>78.599999999999994</v>
      </c>
      <c r="D1728">
        <f t="shared" si="260"/>
        <v>2</v>
      </c>
      <c r="E1728" s="1">
        <f t="shared" si="261"/>
        <v>41191</v>
      </c>
      <c r="F1728" s="1">
        <f t="shared" si="262"/>
        <v>41190</v>
      </c>
      <c r="G1728" s="1">
        <f t="shared" si="263"/>
        <v>41189</v>
      </c>
      <c r="H1728" s="1">
        <f t="shared" si="264"/>
        <v>41188</v>
      </c>
      <c r="I1728" s="2">
        <f t="shared" si="265"/>
        <v>81.900000000000006</v>
      </c>
      <c r="K1728" s="2">
        <f t="shared" si="266"/>
        <v>76.8</v>
      </c>
      <c r="L1728" s="2">
        <f t="shared" si="267"/>
        <v>81.900000000000006</v>
      </c>
      <c r="M1728" s="2">
        <f t="shared" si="268"/>
        <v>1.0664062500000002</v>
      </c>
      <c r="N1728">
        <f t="shared" si="269"/>
        <v>2.3167059281534379</v>
      </c>
    </row>
    <row r="1729" spans="1:14" x14ac:dyDescent="0.3">
      <c r="A1729" s="1">
        <v>41199</v>
      </c>
      <c r="B1729">
        <v>79.174999999999997</v>
      </c>
      <c r="D1729">
        <f t="shared" si="260"/>
        <v>3</v>
      </c>
      <c r="E1729" s="1">
        <f t="shared" si="261"/>
        <v>41192</v>
      </c>
      <c r="F1729" s="1">
        <f t="shared" si="262"/>
        <v>41191</v>
      </c>
      <c r="G1729" s="1">
        <f t="shared" si="263"/>
        <v>41190</v>
      </c>
      <c r="H1729" s="1">
        <f t="shared" si="264"/>
        <v>41189</v>
      </c>
      <c r="I1729" s="2">
        <f t="shared" si="265"/>
        <v>78.099999999999994</v>
      </c>
      <c r="K1729" s="2">
        <f t="shared" si="266"/>
        <v>0</v>
      </c>
      <c r="L1729" s="2">
        <f t="shared" si="267"/>
        <v>0</v>
      </c>
      <c r="M1729" s="2">
        <f t="shared" si="268"/>
        <v>1</v>
      </c>
      <c r="N1729">
        <f t="shared" si="269"/>
        <v>1.3670535579063323</v>
      </c>
    </row>
    <row r="1730" spans="1:14" x14ac:dyDescent="0.3">
      <c r="A1730" s="1">
        <v>41200</v>
      </c>
      <c r="B1730">
        <v>78.849999999999994</v>
      </c>
      <c r="D1730">
        <f t="shared" si="260"/>
        <v>4</v>
      </c>
      <c r="E1730" s="1">
        <f t="shared" si="261"/>
        <v>41193</v>
      </c>
      <c r="F1730" s="1">
        <f t="shared" si="262"/>
        <v>41192</v>
      </c>
      <c r="G1730" s="1">
        <f t="shared" si="263"/>
        <v>41191</v>
      </c>
      <c r="H1730" s="1">
        <f t="shared" si="264"/>
        <v>41190</v>
      </c>
      <c r="I1730" s="2">
        <f t="shared" si="265"/>
        <v>77.5</v>
      </c>
      <c r="K1730" s="2">
        <f t="shared" si="266"/>
        <v>0</v>
      </c>
      <c r="L1730" s="2">
        <f t="shared" si="267"/>
        <v>0</v>
      </c>
      <c r="M1730" s="2">
        <f t="shared" si="268"/>
        <v>1</v>
      </c>
      <c r="N1730">
        <f t="shared" si="269"/>
        <v>1.7269377049746002</v>
      </c>
    </row>
    <row r="1731" spans="1:14" x14ac:dyDescent="0.3">
      <c r="A1731" s="1">
        <v>41201</v>
      </c>
      <c r="B1731">
        <v>79.625</v>
      </c>
      <c r="D1731">
        <f t="shared" ref="D1731:D1794" si="270">WEEKDAY(A1731,2)</f>
        <v>5</v>
      </c>
      <c r="E1731" s="1">
        <f t="shared" si="261"/>
        <v>41194</v>
      </c>
      <c r="F1731" s="1">
        <f t="shared" si="262"/>
        <v>41193</v>
      </c>
      <c r="G1731" s="1">
        <f t="shared" si="263"/>
        <v>41192</v>
      </c>
      <c r="H1731" s="1">
        <f t="shared" si="264"/>
        <v>41191</v>
      </c>
      <c r="I1731" s="2">
        <f t="shared" si="265"/>
        <v>78.375</v>
      </c>
      <c r="K1731" s="2">
        <f t="shared" si="266"/>
        <v>0</v>
      </c>
      <c r="L1731" s="2">
        <f t="shared" si="267"/>
        <v>0</v>
      </c>
      <c r="M1731" s="2">
        <f t="shared" si="268"/>
        <v>1</v>
      </c>
      <c r="N1731">
        <f t="shared" si="269"/>
        <v>1.582311493924266</v>
      </c>
    </row>
    <row r="1732" spans="1:14" x14ac:dyDescent="0.3">
      <c r="A1732" s="1">
        <v>41204</v>
      </c>
      <c r="B1732">
        <v>78.674999999999997</v>
      </c>
      <c r="D1732">
        <f t="shared" si="270"/>
        <v>1</v>
      </c>
      <c r="E1732" s="1">
        <f t="shared" si="261"/>
        <v>41197</v>
      </c>
      <c r="F1732" s="1">
        <f t="shared" si="262"/>
        <v>41196</v>
      </c>
      <c r="G1732" s="1">
        <f t="shared" si="263"/>
        <v>41195</v>
      </c>
      <c r="H1732" s="1">
        <f t="shared" si="264"/>
        <v>41194</v>
      </c>
      <c r="I1732" s="2">
        <f t="shared" si="265"/>
        <v>78.55</v>
      </c>
      <c r="K1732" s="2">
        <f t="shared" si="266"/>
        <v>0</v>
      </c>
      <c r="L1732" s="2">
        <f t="shared" si="267"/>
        <v>0</v>
      </c>
      <c r="M1732" s="2">
        <f t="shared" si="268"/>
        <v>1</v>
      </c>
      <c r="N1732">
        <f t="shared" si="269"/>
        <v>0.15900782488404333</v>
      </c>
    </row>
    <row r="1733" spans="1:14" x14ac:dyDescent="0.3">
      <c r="A1733" s="1">
        <v>41205</v>
      </c>
      <c r="B1733">
        <v>78.125</v>
      </c>
      <c r="D1733">
        <f t="shared" si="270"/>
        <v>2</v>
      </c>
      <c r="E1733" s="1">
        <f t="shared" si="261"/>
        <v>41198</v>
      </c>
      <c r="F1733" s="1">
        <f t="shared" si="262"/>
        <v>41197</v>
      </c>
      <c r="G1733" s="1">
        <f t="shared" si="263"/>
        <v>41196</v>
      </c>
      <c r="H1733" s="1">
        <f t="shared" si="264"/>
        <v>41195</v>
      </c>
      <c r="I1733" s="2">
        <f t="shared" si="265"/>
        <v>78.599999999999994</v>
      </c>
      <c r="K1733" s="2">
        <f t="shared" si="266"/>
        <v>0</v>
      </c>
      <c r="L1733" s="2">
        <f t="shared" si="267"/>
        <v>0</v>
      </c>
      <c r="M1733" s="2">
        <f t="shared" si="268"/>
        <v>1</v>
      </c>
      <c r="N1733">
        <f t="shared" si="269"/>
        <v>-0.60615913785952691</v>
      </c>
    </row>
    <row r="1734" spans="1:14" x14ac:dyDescent="0.3">
      <c r="A1734" s="1">
        <v>41206</v>
      </c>
      <c r="B1734">
        <v>78.25</v>
      </c>
      <c r="D1734">
        <f t="shared" si="270"/>
        <v>3</v>
      </c>
      <c r="E1734" s="1">
        <f t="shared" si="261"/>
        <v>41199</v>
      </c>
      <c r="F1734" s="1">
        <f t="shared" si="262"/>
        <v>41198</v>
      </c>
      <c r="G1734" s="1">
        <f t="shared" si="263"/>
        <v>41197</v>
      </c>
      <c r="H1734" s="1">
        <f t="shared" si="264"/>
        <v>41196</v>
      </c>
      <c r="I1734" s="2">
        <f t="shared" si="265"/>
        <v>79.174999999999997</v>
      </c>
      <c r="K1734" s="2">
        <f t="shared" si="266"/>
        <v>0</v>
      </c>
      <c r="L1734" s="2">
        <f t="shared" si="267"/>
        <v>0</v>
      </c>
      <c r="M1734" s="2">
        <f t="shared" si="268"/>
        <v>1</v>
      </c>
      <c r="N1734">
        <f t="shared" si="269"/>
        <v>-1.1751763004440834</v>
      </c>
    </row>
    <row r="1735" spans="1:14" x14ac:dyDescent="0.3">
      <c r="A1735" s="1">
        <v>41207</v>
      </c>
      <c r="B1735">
        <v>78.125</v>
      </c>
      <c r="D1735">
        <f t="shared" si="270"/>
        <v>4</v>
      </c>
      <c r="E1735" s="1">
        <f t="shared" si="261"/>
        <v>41200</v>
      </c>
      <c r="F1735" s="1">
        <f t="shared" si="262"/>
        <v>41199</v>
      </c>
      <c r="G1735" s="1">
        <f t="shared" si="263"/>
        <v>41198</v>
      </c>
      <c r="H1735" s="1">
        <f t="shared" si="264"/>
        <v>41197</v>
      </c>
      <c r="I1735" s="2">
        <f t="shared" si="265"/>
        <v>78.849999999999994</v>
      </c>
      <c r="K1735" s="2">
        <f t="shared" si="266"/>
        <v>0</v>
      </c>
      <c r="L1735" s="2">
        <f t="shared" si="267"/>
        <v>0</v>
      </c>
      <c r="M1735" s="2">
        <f t="shared" si="268"/>
        <v>1</v>
      </c>
      <c r="N1735">
        <f t="shared" si="269"/>
        <v>-0.92372053524816933</v>
      </c>
    </row>
    <row r="1736" spans="1:14" x14ac:dyDescent="0.3">
      <c r="A1736" s="1">
        <v>41208</v>
      </c>
      <c r="B1736">
        <v>78.900000000000006</v>
      </c>
      <c r="D1736">
        <f t="shared" si="270"/>
        <v>5</v>
      </c>
      <c r="E1736" s="1">
        <f t="shared" ref="E1736:E1799" si="271">A1736-7</f>
        <v>41201</v>
      </c>
      <c r="F1736" s="1">
        <f t="shared" ref="F1736:F1799" si="272">E1736-1</f>
        <v>41200</v>
      </c>
      <c r="G1736" s="1">
        <f t="shared" ref="G1736:G1799" si="273">E1736-2</f>
        <v>41199</v>
      </c>
      <c r="H1736" s="1">
        <f t="shared" ref="H1736:H1799" si="274">E1736-3</f>
        <v>41198</v>
      </c>
      <c r="I1736" s="2">
        <f t="shared" si="265"/>
        <v>79.625</v>
      </c>
      <c r="K1736" s="2">
        <f t="shared" si="266"/>
        <v>0</v>
      </c>
      <c r="L1736" s="2">
        <f t="shared" si="267"/>
        <v>0</v>
      </c>
      <c r="M1736" s="2">
        <f t="shared" si="268"/>
        <v>1</v>
      </c>
      <c r="N1736">
        <f t="shared" si="269"/>
        <v>-0.91468860404987617</v>
      </c>
    </row>
    <row r="1737" spans="1:14" x14ac:dyDescent="0.3">
      <c r="A1737" s="1">
        <v>41211</v>
      </c>
      <c r="B1737">
        <v>77.8</v>
      </c>
      <c r="D1737">
        <f t="shared" si="270"/>
        <v>1</v>
      </c>
      <c r="E1737" s="1">
        <f t="shared" si="271"/>
        <v>41204</v>
      </c>
      <c r="F1737" s="1">
        <f t="shared" si="272"/>
        <v>41203</v>
      </c>
      <c r="G1737" s="1">
        <f t="shared" si="273"/>
        <v>41202</v>
      </c>
      <c r="H1737" s="1">
        <f t="shared" si="274"/>
        <v>41201</v>
      </c>
      <c r="I1737" s="2">
        <f t="shared" ref="I1737:I1800" si="275">IF(SUMIFS($B$2:$B$3569,$A$2:$A$3569,"="&amp;E1737)=0,IF(SUMIFS($B$2:$B$3569,$A$2:$A$3569,"="&amp;F1737)=0,IF(SUMIFS($B$2:$B$3569,$A$2:$A$3569,"="&amp;G1737)=0,SUMIFS($B$2:$B$3569,$A$2:$A$3569,"="&amp;H1737),SUMIFS($B$2:$B$3569,$A$2:$A$3569,"="&amp;G1737)),SUMIFS($B$2:$B$3569,$A$2:$A$3569,"="&amp;F1737)),SUMIFS($B$2:$B$3569,$A$2:$A$3569,"="&amp;E1737))</f>
        <v>78.674999999999997</v>
      </c>
      <c r="K1737" s="2">
        <f t="shared" ref="K1737:K1800" si="276">SUMIFS($J$2:$J$3569,$A$2:$A$3569,"&gt;"&amp;E1737,$A$2:$A$3569,"&lt;="&amp;A1737)</f>
        <v>0</v>
      </c>
      <c r="L1737" s="2">
        <f t="shared" ref="L1737:L1800" si="277">IF(K1737&lt;&gt;0,LOOKUP(K1737,C1731:C1737,B1731:B1737),0)</f>
        <v>0</v>
      </c>
      <c r="M1737" s="2">
        <f t="shared" ref="M1737:M1800" si="278">IF(K1737&lt;&gt;0,L1737/K1737,1)</f>
        <v>1</v>
      </c>
      <c r="N1737">
        <f t="shared" ref="N1737:N1800" si="279">LN(B1737*M1737/I1737)*100</f>
        <v>-1.1184011766124615</v>
      </c>
    </row>
    <row r="1738" spans="1:14" x14ac:dyDescent="0.3">
      <c r="A1738" s="1">
        <v>41212</v>
      </c>
      <c r="B1738">
        <v>78.099999999999994</v>
      </c>
      <c r="D1738">
        <f t="shared" si="270"/>
        <v>2</v>
      </c>
      <c r="E1738" s="1">
        <f t="shared" si="271"/>
        <v>41205</v>
      </c>
      <c r="F1738" s="1">
        <f t="shared" si="272"/>
        <v>41204</v>
      </c>
      <c r="G1738" s="1">
        <f t="shared" si="273"/>
        <v>41203</v>
      </c>
      <c r="H1738" s="1">
        <f t="shared" si="274"/>
        <v>41202</v>
      </c>
      <c r="I1738" s="2">
        <f t="shared" si="275"/>
        <v>78.125</v>
      </c>
      <c r="K1738" s="2">
        <f t="shared" si="276"/>
        <v>0</v>
      </c>
      <c r="L1738" s="2">
        <f t="shared" si="277"/>
        <v>0</v>
      </c>
      <c r="M1738" s="2">
        <f t="shared" si="278"/>
        <v>1</v>
      </c>
      <c r="N1738">
        <f t="shared" si="279"/>
        <v>-3.2005121092538683E-2</v>
      </c>
    </row>
    <row r="1739" spans="1:14" x14ac:dyDescent="0.3">
      <c r="A1739" s="1">
        <v>41213</v>
      </c>
      <c r="B1739">
        <v>78.275000000000006</v>
      </c>
      <c r="D1739">
        <f t="shared" si="270"/>
        <v>3</v>
      </c>
      <c r="E1739" s="1">
        <f t="shared" si="271"/>
        <v>41206</v>
      </c>
      <c r="F1739" s="1">
        <f t="shared" si="272"/>
        <v>41205</v>
      </c>
      <c r="G1739" s="1">
        <f t="shared" si="273"/>
        <v>41204</v>
      </c>
      <c r="H1739" s="1">
        <f t="shared" si="274"/>
        <v>41203</v>
      </c>
      <c r="I1739" s="2">
        <f t="shared" si="275"/>
        <v>78.25</v>
      </c>
      <c r="K1739" s="2">
        <f t="shared" si="276"/>
        <v>0</v>
      </c>
      <c r="L1739" s="2">
        <f t="shared" si="277"/>
        <v>0</v>
      </c>
      <c r="M1739" s="2">
        <f t="shared" si="278"/>
        <v>1</v>
      </c>
      <c r="N1739">
        <f t="shared" si="279"/>
        <v>3.1943779220687793E-2</v>
      </c>
    </row>
    <row r="1740" spans="1:14" x14ac:dyDescent="0.3">
      <c r="A1740" s="1">
        <v>41214</v>
      </c>
      <c r="B1740">
        <v>77.875</v>
      </c>
      <c r="D1740">
        <f t="shared" si="270"/>
        <v>4</v>
      </c>
      <c r="E1740" s="1">
        <f t="shared" si="271"/>
        <v>41207</v>
      </c>
      <c r="F1740" s="1">
        <f t="shared" si="272"/>
        <v>41206</v>
      </c>
      <c r="G1740" s="1">
        <f t="shared" si="273"/>
        <v>41205</v>
      </c>
      <c r="H1740" s="1">
        <f t="shared" si="274"/>
        <v>41204</v>
      </c>
      <c r="I1740" s="2">
        <f t="shared" si="275"/>
        <v>78.125</v>
      </c>
      <c r="K1740" s="2">
        <f t="shared" si="276"/>
        <v>0</v>
      </c>
      <c r="L1740" s="2">
        <f t="shared" si="277"/>
        <v>0</v>
      </c>
      <c r="M1740" s="2">
        <f t="shared" si="278"/>
        <v>1</v>
      </c>
      <c r="N1740">
        <f t="shared" si="279"/>
        <v>-0.32051309489483359</v>
      </c>
    </row>
    <row r="1741" spans="1:14" x14ac:dyDescent="0.3">
      <c r="A1741" s="1">
        <v>41215</v>
      </c>
      <c r="B1741">
        <v>77.75</v>
      </c>
      <c r="D1741">
        <f t="shared" si="270"/>
        <v>5</v>
      </c>
      <c r="E1741" s="1">
        <f t="shared" si="271"/>
        <v>41208</v>
      </c>
      <c r="F1741" s="1">
        <f t="shared" si="272"/>
        <v>41207</v>
      </c>
      <c r="G1741" s="1">
        <f t="shared" si="273"/>
        <v>41206</v>
      </c>
      <c r="H1741" s="1">
        <f t="shared" si="274"/>
        <v>41205</v>
      </c>
      <c r="I1741" s="2">
        <f t="shared" si="275"/>
        <v>78.900000000000006</v>
      </c>
      <c r="K1741" s="2">
        <f t="shared" si="276"/>
        <v>0</v>
      </c>
      <c r="L1741" s="2">
        <f t="shared" si="277"/>
        <v>0</v>
      </c>
      <c r="M1741" s="2">
        <f t="shared" si="278"/>
        <v>1</v>
      </c>
      <c r="N1741">
        <f t="shared" si="279"/>
        <v>-1.468267679248515</v>
      </c>
    </row>
    <row r="1742" spans="1:14" x14ac:dyDescent="0.3">
      <c r="A1742" s="1">
        <v>41218</v>
      </c>
      <c r="B1742">
        <v>76.924999999999997</v>
      </c>
      <c r="D1742">
        <f t="shared" si="270"/>
        <v>1</v>
      </c>
      <c r="E1742" s="1">
        <f t="shared" si="271"/>
        <v>41211</v>
      </c>
      <c r="F1742" s="1">
        <f t="shared" si="272"/>
        <v>41210</v>
      </c>
      <c r="G1742" s="1">
        <f t="shared" si="273"/>
        <v>41209</v>
      </c>
      <c r="H1742" s="1">
        <f t="shared" si="274"/>
        <v>41208</v>
      </c>
      <c r="I1742" s="2">
        <f t="shared" si="275"/>
        <v>77.8</v>
      </c>
      <c r="K1742" s="2">
        <f t="shared" si="276"/>
        <v>0</v>
      </c>
      <c r="L1742" s="2">
        <f t="shared" si="277"/>
        <v>0</v>
      </c>
      <c r="M1742" s="2">
        <f t="shared" si="278"/>
        <v>1</v>
      </c>
      <c r="N1742">
        <f t="shared" si="279"/>
        <v>-1.1310509976240408</v>
      </c>
    </row>
    <row r="1743" spans="1:14" x14ac:dyDescent="0.3">
      <c r="A1743" s="1">
        <v>41219</v>
      </c>
      <c r="B1743">
        <v>77.575000000000003</v>
      </c>
      <c r="D1743">
        <f t="shared" si="270"/>
        <v>2</v>
      </c>
      <c r="E1743" s="1">
        <f t="shared" si="271"/>
        <v>41212</v>
      </c>
      <c r="F1743" s="1">
        <f t="shared" si="272"/>
        <v>41211</v>
      </c>
      <c r="G1743" s="1">
        <f t="shared" si="273"/>
        <v>41210</v>
      </c>
      <c r="H1743" s="1">
        <f t="shared" si="274"/>
        <v>41209</v>
      </c>
      <c r="I1743" s="2">
        <f t="shared" si="275"/>
        <v>78.099999999999994</v>
      </c>
      <c r="K1743" s="2">
        <f t="shared" si="276"/>
        <v>0</v>
      </c>
      <c r="L1743" s="2">
        <f t="shared" si="277"/>
        <v>0</v>
      </c>
      <c r="M1743" s="2">
        <f t="shared" si="278"/>
        <v>1</v>
      </c>
      <c r="N1743">
        <f t="shared" si="279"/>
        <v>-0.6744846511196283</v>
      </c>
    </row>
    <row r="1744" spans="1:14" x14ac:dyDescent="0.3">
      <c r="A1744" s="1">
        <v>41220</v>
      </c>
      <c r="B1744">
        <v>80.099999999999994</v>
      </c>
      <c r="D1744">
        <f t="shared" si="270"/>
        <v>3</v>
      </c>
      <c r="E1744" s="1">
        <f t="shared" si="271"/>
        <v>41213</v>
      </c>
      <c r="F1744" s="1">
        <f t="shared" si="272"/>
        <v>41212</v>
      </c>
      <c r="G1744" s="1">
        <f t="shared" si="273"/>
        <v>41211</v>
      </c>
      <c r="H1744" s="1">
        <f t="shared" si="274"/>
        <v>41210</v>
      </c>
      <c r="I1744" s="2">
        <f t="shared" si="275"/>
        <v>78.275000000000006</v>
      </c>
      <c r="K1744" s="2">
        <f t="shared" si="276"/>
        <v>0</v>
      </c>
      <c r="L1744" s="2">
        <f t="shared" si="277"/>
        <v>0</v>
      </c>
      <c r="M1744" s="2">
        <f t="shared" si="278"/>
        <v>1</v>
      </c>
      <c r="N1744">
        <f t="shared" si="279"/>
        <v>2.3047586861844089</v>
      </c>
    </row>
    <row r="1745" spans="1:14" x14ac:dyDescent="0.3">
      <c r="A1745" s="1">
        <v>41221</v>
      </c>
      <c r="B1745">
        <v>80.2</v>
      </c>
      <c r="D1745">
        <f t="shared" si="270"/>
        <v>4</v>
      </c>
      <c r="E1745" s="1">
        <f t="shared" si="271"/>
        <v>41214</v>
      </c>
      <c r="F1745" s="1">
        <f t="shared" si="272"/>
        <v>41213</v>
      </c>
      <c r="G1745" s="1">
        <f t="shared" si="273"/>
        <v>41212</v>
      </c>
      <c r="H1745" s="1">
        <f t="shared" si="274"/>
        <v>41211</v>
      </c>
      <c r="I1745" s="2">
        <f t="shared" si="275"/>
        <v>77.875</v>
      </c>
      <c r="K1745" s="2">
        <f t="shared" si="276"/>
        <v>0</v>
      </c>
      <c r="L1745" s="2">
        <f t="shared" si="277"/>
        <v>0</v>
      </c>
      <c r="M1745" s="2">
        <f t="shared" si="278"/>
        <v>1</v>
      </c>
      <c r="N1745">
        <f t="shared" si="279"/>
        <v>2.9418537764851704</v>
      </c>
    </row>
    <row r="1746" spans="1:14" x14ac:dyDescent="0.3">
      <c r="A1746" s="1">
        <v>41222</v>
      </c>
      <c r="B1746">
        <v>80.75</v>
      </c>
      <c r="D1746">
        <f t="shared" si="270"/>
        <v>5</v>
      </c>
      <c r="E1746" s="1">
        <f t="shared" si="271"/>
        <v>41215</v>
      </c>
      <c r="F1746" s="1">
        <f t="shared" si="272"/>
        <v>41214</v>
      </c>
      <c r="G1746" s="1">
        <f t="shared" si="273"/>
        <v>41213</v>
      </c>
      <c r="H1746" s="1">
        <f t="shared" si="274"/>
        <v>41212</v>
      </c>
      <c r="I1746" s="2">
        <f t="shared" si="275"/>
        <v>77.75</v>
      </c>
      <c r="K1746" s="2">
        <f t="shared" si="276"/>
        <v>0</v>
      </c>
      <c r="L1746" s="2">
        <f t="shared" si="277"/>
        <v>0</v>
      </c>
      <c r="M1746" s="2">
        <f t="shared" si="278"/>
        <v>1</v>
      </c>
      <c r="N1746">
        <f t="shared" si="279"/>
        <v>3.7859411043422462</v>
      </c>
    </row>
    <row r="1747" spans="1:14" x14ac:dyDescent="0.3">
      <c r="A1747" s="1">
        <v>41225</v>
      </c>
      <c r="B1747">
        <v>80.325000000000003</v>
      </c>
      <c r="D1747">
        <f t="shared" si="270"/>
        <v>1</v>
      </c>
      <c r="E1747" s="1">
        <f t="shared" si="271"/>
        <v>41218</v>
      </c>
      <c r="F1747" s="1">
        <f t="shared" si="272"/>
        <v>41217</v>
      </c>
      <c r="G1747" s="1">
        <f t="shared" si="273"/>
        <v>41216</v>
      </c>
      <c r="H1747" s="1">
        <f t="shared" si="274"/>
        <v>41215</v>
      </c>
      <c r="I1747" s="2">
        <f t="shared" si="275"/>
        <v>76.924999999999997</v>
      </c>
      <c r="K1747" s="2">
        <f t="shared" si="276"/>
        <v>0</v>
      </c>
      <c r="L1747" s="2">
        <f t="shared" si="277"/>
        <v>0</v>
      </c>
      <c r="M1747" s="2">
        <f t="shared" si="278"/>
        <v>1</v>
      </c>
      <c r="N1747">
        <f t="shared" si="279"/>
        <v>4.3249983793816744</v>
      </c>
    </row>
    <row r="1748" spans="1:14" x14ac:dyDescent="0.3">
      <c r="A1748" s="1">
        <v>41226</v>
      </c>
      <c r="B1748">
        <v>80.5</v>
      </c>
      <c r="D1748">
        <f t="shared" si="270"/>
        <v>2</v>
      </c>
      <c r="E1748" s="1">
        <f t="shared" si="271"/>
        <v>41219</v>
      </c>
      <c r="F1748" s="1">
        <f t="shared" si="272"/>
        <v>41218</v>
      </c>
      <c r="G1748" s="1">
        <f t="shared" si="273"/>
        <v>41217</v>
      </c>
      <c r="H1748" s="1">
        <f t="shared" si="274"/>
        <v>41216</v>
      </c>
      <c r="I1748" s="2">
        <f t="shared" si="275"/>
        <v>77.575000000000003</v>
      </c>
      <c r="K1748" s="2">
        <f t="shared" si="276"/>
        <v>0</v>
      </c>
      <c r="L1748" s="2">
        <f t="shared" si="277"/>
        <v>0</v>
      </c>
      <c r="M1748" s="2">
        <f t="shared" si="278"/>
        <v>1</v>
      </c>
      <c r="N1748">
        <f t="shared" si="279"/>
        <v>3.7011974090073831</v>
      </c>
    </row>
    <row r="1749" spans="1:14" x14ac:dyDescent="0.3">
      <c r="A1749" s="1">
        <v>41227</v>
      </c>
      <c r="B1749">
        <v>80.099999999999994</v>
      </c>
      <c r="D1749">
        <f t="shared" si="270"/>
        <v>3</v>
      </c>
      <c r="E1749" s="1">
        <f t="shared" si="271"/>
        <v>41220</v>
      </c>
      <c r="F1749" s="1">
        <f t="shared" si="272"/>
        <v>41219</v>
      </c>
      <c r="G1749" s="1">
        <f t="shared" si="273"/>
        <v>41218</v>
      </c>
      <c r="H1749" s="1">
        <f t="shared" si="274"/>
        <v>41217</v>
      </c>
      <c r="I1749" s="2">
        <f t="shared" si="275"/>
        <v>80.099999999999994</v>
      </c>
      <c r="K1749" s="2">
        <f t="shared" si="276"/>
        <v>0</v>
      </c>
      <c r="L1749" s="2">
        <f t="shared" si="277"/>
        <v>0</v>
      </c>
      <c r="M1749" s="2">
        <f t="shared" si="278"/>
        <v>1</v>
      </c>
      <c r="N1749">
        <f t="shared" si="279"/>
        <v>0</v>
      </c>
    </row>
    <row r="1750" spans="1:14" x14ac:dyDescent="0.3">
      <c r="A1750" s="1">
        <v>41228</v>
      </c>
      <c r="B1750">
        <v>80.075000000000003</v>
      </c>
      <c r="D1750">
        <f t="shared" si="270"/>
        <v>4</v>
      </c>
      <c r="E1750" s="1">
        <f t="shared" si="271"/>
        <v>41221</v>
      </c>
      <c r="F1750" s="1">
        <f t="shared" si="272"/>
        <v>41220</v>
      </c>
      <c r="G1750" s="1">
        <f t="shared" si="273"/>
        <v>41219</v>
      </c>
      <c r="H1750" s="1">
        <f t="shared" si="274"/>
        <v>41218</v>
      </c>
      <c r="I1750" s="2">
        <f t="shared" si="275"/>
        <v>80.2</v>
      </c>
      <c r="K1750" s="2">
        <f t="shared" si="276"/>
        <v>0</v>
      </c>
      <c r="L1750" s="2">
        <f t="shared" si="277"/>
        <v>0</v>
      </c>
      <c r="M1750" s="2">
        <f t="shared" si="278"/>
        <v>1</v>
      </c>
      <c r="N1750">
        <f t="shared" si="279"/>
        <v>-0.15598193772469426</v>
      </c>
    </row>
    <row r="1751" spans="1:14" x14ac:dyDescent="0.3">
      <c r="A1751" s="1">
        <v>41229</v>
      </c>
      <c r="B1751">
        <v>80.325000000000003</v>
      </c>
      <c r="D1751">
        <f t="shared" si="270"/>
        <v>5</v>
      </c>
      <c r="E1751" s="1">
        <f t="shared" si="271"/>
        <v>41222</v>
      </c>
      <c r="F1751" s="1">
        <f t="shared" si="272"/>
        <v>41221</v>
      </c>
      <c r="G1751" s="1">
        <f t="shared" si="273"/>
        <v>41220</v>
      </c>
      <c r="H1751" s="1">
        <f t="shared" si="274"/>
        <v>41219</v>
      </c>
      <c r="I1751" s="2">
        <f t="shared" si="275"/>
        <v>80.75</v>
      </c>
      <c r="K1751" s="2">
        <f t="shared" si="276"/>
        <v>0</v>
      </c>
      <c r="L1751" s="2">
        <f t="shared" si="277"/>
        <v>0</v>
      </c>
      <c r="M1751" s="2">
        <f t="shared" si="278"/>
        <v>1</v>
      </c>
      <c r="N1751">
        <f t="shared" si="279"/>
        <v>-0.52770571008437817</v>
      </c>
    </row>
    <row r="1752" spans="1:14" x14ac:dyDescent="0.3">
      <c r="A1752" s="1">
        <v>41232</v>
      </c>
      <c r="B1752">
        <v>81.45</v>
      </c>
      <c r="D1752">
        <f t="shared" si="270"/>
        <v>1</v>
      </c>
      <c r="E1752" s="1">
        <f t="shared" si="271"/>
        <v>41225</v>
      </c>
      <c r="F1752" s="1">
        <f t="shared" si="272"/>
        <v>41224</v>
      </c>
      <c r="G1752" s="1">
        <f t="shared" si="273"/>
        <v>41223</v>
      </c>
      <c r="H1752" s="1">
        <f t="shared" si="274"/>
        <v>41222</v>
      </c>
      <c r="I1752" s="2">
        <f t="shared" si="275"/>
        <v>80.325000000000003</v>
      </c>
      <c r="K1752" s="2">
        <f t="shared" si="276"/>
        <v>0</v>
      </c>
      <c r="L1752" s="2">
        <f t="shared" si="277"/>
        <v>0</v>
      </c>
      <c r="M1752" s="2">
        <f t="shared" si="278"/>
        <v>1</v>
      </c>
      <c r="N1752">
        <f t="shared" si="279"/>
        <v>1.3908430046131932</v>
      </c>
    </row>
    <row r="1753" spans="1:14" x14ac:dyDescent="0.3">
      <c r="A1753" s="1">
        <v>41233</v>
      </c>
      <c r="B1753">
        <v>81.650000000000006</v>
      </c>
      <c r="D1753">
        <f t="shared" si="270"/>
        <v>2</v>
      </c>
      <c r="E1753" s="1">
        <f t="shared" si="271"/>
        <v>41226</v>
      </c>
      <c r="F1753" s="1">
        <f t="shared" si="272"/>
        <v>41225</v>
      </c>
      <c r="G1753" s="1">
        <f t="shared" si="273"/>
        <v>41224</v>
      </c>
      <c r="H1753" s="1">
        <f t="shared" si="274"/>
        <v>41223</v>
      </c>
      <c r="I1753" s="2">
        <f t="shared" si="275"/>
        <v>80.5</v>
      </c>
      <c r="K1753" s="2">
        <f t="shared" si="276"/>
        <v>0</v>
      </c>
      <c r="L1753" s="2">
        <f t="shared" si="277"/>
        <v>0</v>
      </c>
      <c r="M1753" s="2">
        <f t="shared" si="278"/>
        <v>1</v>
      </c>
      <c r="N1753">
        <f t="shared" si="279"/>
        <v>1.4184634991956602</v>
      </c>
    </row>
    <row r="1754" spans="1:14" x14ac:dyDescent="0.3">
      <c r="A1754" s="1">
        <v>41234</v>
      </c>
      <c r="B1754">
        <v>81.75</v>
      </c>
      <c r="D1754">
        <f t="shared" si="270"/>
        <v>3</v>
      </c>
      <c r="E1754" s="1">
        <f t="shared" si="271"/>
        <v>41227</v>
      </c>
      <c r="F1754" s="1">
        <f t="shared" si="272"/>
        <v>41226</v>
      </c>
      <c r="G1754" s="1">
        <f t="shared" si="273"/>
        <v>41225</v>
      </c>
      <c r="H1754" s="1">
        <f t="shared" si="274"/>
        <v>41224</v>
      </c>
      <c r="I1754" s="2">
        <f t="shared" si="275"/>
        <v>80.099999999999994</v>
      </c>
      <c r="K1754" s="2">
        <f t="shared" si="276"/>
        <v>0</v>
      </c>
      <c r="L1754" s="2">
        <f t="shared" si="277"/>
        <v>0</v>
      </c>
      <c r="M1754" s="2">
        <f t="shared" si="278"/>
        <v>1</v>
      </c>
      <c r="N1754">
        <f t="shared" si="279"/>
        <v>2.0389955703049396</v>
      </c>
    </row>
    <row r="1755" spans="1:14" x14ac:dyDescent="0.3">
      <c r="A1755" s="1">
        <v>41236</v>
      </c>
      <c r="B1755">
        <v>82.474999999999994</v>
      </c>
      <c r="D1755">
        <f t="shared" si="270"/>
        <v>5</v>
      </c>
      <c r="E1755" s="1">
        <f t="shared" si="271"/>
        <v>41229</v>
      </c>
      <c r="F1755" s="1">
        <f t="shared" si="272"/>
        <v>41228</v>
      </c>
      <c r="G1755" s="1">
        <f t="shared" si="273"/>
        <v>41227</v>
      </c>
      <c r="H1755" s="1">
        <f t="shared" si="274"/>
        <v>41226</v>
      </c>
      <c r="I1755" s="2">
        <f t="shared" si="275"/>
        <v>80.325000000000003</v>
      </c>
      <c r="K1755" s="2">
        <f t="shared" si="276"/>
        <v>0</v>
      </c>
      <c r="L1755" s="2">
        <f t="shared" si="277"/>
        <v>0</v>
      </c>
      <c r="M1755" s="2">
        <f t="shared" si="278"/>
        <v>1</v>
      </c>
      <c r="N1755">
        <f t="shared" si="279"/>
        <v>2.6414312112722946</v>
      </c>
    </row>
    <row r="1756" spans="1:14" x14ac:dyDescent="0.3">
      <c r="A1756" s="1">
        <v>41239</v>
      </c>
      <c r="B1756">
        <v>82.474999999999994</v>
      </c>
      <c r="D1756">
        <f t="shared" si="270"/>
        <v>1</v>
      </c>
      <c r="E1756" s="1">
        <f t="shared" si="271"/>
        <v>41232</v>
      </c>
      <c r="F1756" s="1">
        <f t="shared" si="272"/>
        <v>41231</v>
      </c>
      <c r="G1756" s="1">
        <f t="shared" si="273"/>
        <v>41230</v>
      </c>
      <c r="H1756" s="1">
        <f t="shared" si="274"/>
        <v>41229</v>
      </c>
      <c r="I1756" s="2">
        <f t="shared" si="275"/>
        <v>81.45</v>
      </c>
      <c r="K1756" s="2">
        <f t="shared" si="276"/>
        <v>0</v>
      </c>
      <c r="L1756" s="2">
        <f t="shared" si="277"/>
        <v>0</v>
      </c>
      <c r="M1756" s="2">
        <f t="shared" si="278"/>
        <v>1</v>
      </c>
      <c r="N1756">
        <f t="shared" si="279"/>
        <v>1.2505882066590897</v>
      </c>
    </row>
    <row r="1757" spans="1:14" x14ac:dyDescent="0.3">
      <c r="A1757" s="1">
        <v>41240</v>
      </c>
      <c r="B1757">
        <v>82.375</v>
      </c>
      <c r="D1757">
        <f t="shared" si="270"/>
        <v>2</v>
      </c>
      <c r="E1757" s="1">
        <f t="shared" si="271"/>
        <v>41233</v>
      </c>
      <c r="F1757" s="1">
        <f t="shared" si="272"/>
        <v>41232</v>
      </c>
      <c r="G1757" s="1">
        <f t="shared" si="273"/>
        <v>41231</v>
      </c>
      <c r="H1757" s="1">
        <f t="shared" si="274"/>
        <v>41230</v>
      </c>
      <c r="I1757" s="2">
        <f t="shared" si="275"/>
        <v>81.650000000000006</v>
      </c>
      <c r="K1757" s="2">
        <f t="shared" si="276"/>
        <v>0</v>
      </c>
      <c r="L1757" s="2">
        <f t="shared" si="277"/>
        <v>0</v>
      </c>
      <c r="M1757" s="2">
        <f t="shared" si="278"/>
        <v>1</v>
      </c>
      <c r="N1757">
        <f t="shared" si="279"/>
        <v>0.88401734061970927</v>
      </c>
    </row>
    <row r="1758" spans="1:14" x14ac:dyDescent="0.3">
      <c r="A1758" s="1">
        <v>41241</v>
      </c>
      <c r="B1758">
        <v>83.825000000000003</v>
      </c>
      <c r="D1758">
        <f t="shared" si="270"/>
        <v>3</v>
      </c>
      <c r="E1758" s="1">
        <f t="shared" si="271"/>
        <v>41234</v>
      </c>
      <c r="F1758" s="1">
        <f t="shared" si="272"/>
        <v>41233</v>
      </c>
      <c r="G1758" s="1">
        <f t="shared" si="273"/>
        <v>41232</v>
      </c>
      <c r="H1758" s="1">
        <f t="shared" si="274"/>
        <v>41231</v>
      </c>
      <c r="I1758" s="2">
        <f t="shared" si="275"/>
        <v>81.75</v>
      </c>
      <c r="K1758" s="2">
        <f t="shared" si="276"/>
        <v>0</v>
      </c>
      <c r="L1758" s="2">
        <f t="shared" si="277"/>
        <v>0</v>
      </c>
      <c r="M1758" s="2">
        <f t="shared" si="278"/>
        <v>1</v>
      </c>
      <c r="N1758">
        <f t="shared" si="279"/>
        <v>2.5065482574929585</v>
      </c>
    </row>
    <row r="1759" spans="1:14" x14ac:dyDescent="0.3">
      <c r="A1759" s="1">
        <v>41242</v>
      </c>
      <c r="B1759">
        <v>83.7</v>
      </c>
      <c r="D1759">
        <f t="shared" si="270"/>
        <v>4</v>
      </c>
      <c r="E1759" s="1">
        <f t="shared" si="271"/>
        <v>41235</v>
      </c>
      <c r="F1759" s="1">
        <f t="shared" si="272"/>
        <v>41234</v>
      </c>
      <c r="G1759" s="1">
        <f t="shared" si="273"/>
        <v>41233</v>
      </c>
      <c r="H1759" s="1">
        <f t="shared" si="274"/>
        <v>41232</v>
      </c>
      <c r="I1759" s="2">
        <f t="shared" si="275"/>
        <v>81.75</v>
      </c>
      <c r="K1759" s="2">
        <f t="shared" si="276"/>
        <v>0</v>
      </c>
      <c r="L1759" s="2">
        <f t="shared" si="277"/>
        <v>0</v>
      </c>
      <c r="M1759" s="2">
        <f t="shared" si="278"/>
        <v>1</v>
      </c>
      <c r="N1759">
        <f t="shared" si="279"/>
        <v>2.3573167718066812</v>
      </c>
    </row>
    <row r="1760" spans="1:14" x14ac:dyDescent="0.3">
      <c r="A1760" s="1">
        <v>41243</v>
      </c>
      <c r="B1760">
        <v>84.075000000000003</v>
      </c>
      <c r="D1760">
        <f t="shared" si="270"/>
        <v>5</v>
      </c>
      <c r="E1760" s="1">
        <f t="shared" si="271"/>
        <v>41236</v>
      </c>
      <c r="F1760" s="1">
        <f t="shared" si="272"/>
        <v>41235</v>
      </c>
      <c r="G1760" s="1">
        <f t="shared" si="273"/>
        <v>41234</v>
      </c>
      <c r="H1760" s="1">
        <f t="shared" si="274"/>
        <v>41233</v>
      </c>
      <c r="I1760" s="2">
        <f t="shared" si="275"/>
        <v>82.474999999999994</v>
      </c>
      <c r="K1760" s="2">
        <f t="shared" si="276"/>
        <v>0</v>
      </c>
      <c r="L1760" s="2">
        <f t="shared" si="277"/>
        <v>0</v>
      </c>
      <c r="M1760" s="2">
        <f t="shared" si="278"/>
        <v>1</v>
      </c>
      <c r="N1760">
        <f t="shared" si="279"/>
        <v>1.9214040511688328</v>
      </c>
    </row>
    <row r="1761" spans="1:14" x14ac:dyDescent="0.3">
      <c r="A1761" s="1">
        <v>41246</v>
      </c>
      <c r="B1761">
        <v>83.924999999999997</v>
      </c>
      <c r="D1761">
        <f t="shared" si="270"/>
        <v>1</v>
      </c>
      <c r="E1761" s="1">
        <f t="shared" si="271"/>
        <v>41239</v>
      </c>
      <c r="F1761" s="1">
        <f t="shared" si="272"/>
        <v>41238</v>
      </c>
      <c r="G1761" s="1">
        <f t="shared" si="273"/>
        <v>41237</v>
      </c>
      <c r="H1761" s="1">
        <f t="shared" si="274"/>
        <v>41236</v>
      </c>
      <c r="I1761" s="2">
        <f t="shared" si="275"/>
        <v>82.474999999999994</v>
      </c>
      <c r="K1761" s="2">
        <f t="shared" si="276"/>
        <v>0</v>
      </c>
      <c r="L1761" s="2">
        <f t="shared" si="277"/>
        <v>0</v>
      </c>
      <c r="M1761" s="2">
        <f t="shared" si="278"/>
        <v>1</v>
      </c>
      <c r="N1761">
        <f t="shared" si="279"/>
        <v>1.742832575145363</v>
      </c>
    </row>
    <row r="1762" spans="1:14" x14ac:dyDescent="0.3">
      <c r="A1762" s="1">
        <v>41247</v>
      </c>
      <c r="B1762">
        <v>84.45</v>
      </c>
      <c r="D1762">
        <f t="shared" si="270"/>
        <v>2</v>
      </c>
      <c r="E1762" s="1">
        <f t="shared" si="271"/>
        <v>41240</v>
      </c>
      <c r="F1762" s="1">
        <f t="shared" si="272"/>
        <v>41239</v>
      </c>
      <c r="G1762" s="1">
        <f t="shared" si="273"/>
        <v>41238</v>
      </c>
      <c r="H1762" s="1">
        <f t="shared" si="274"/>
        <v>41237</v>
      </c>
      <c r="I1762" s="2">
        <f t="shared" si="275"/>
        <v>82.375</v>
      </c>
      <c r="K1762" s="2">
        <f t="shared" si="276"/>
        <v>0</v>
      </c>
      <c r="L1762" s="2">
        <f t="shared" si="277"/>
        <v>0</v>
      </c>
      <c r="M1762" s="2">
        <f t="shared" si="278"/>
        <v>1</v>
      </c>
      <c r="N1762">
        <f t="shared" si="279"/>
        <v>2.487765043113789</v>
      </c>
    </row>
    <row r="1763" spans="1:14" x14ac:dyDescent="0.3">
      <c r="A1763" s="1">
        <v>41248</v>
      </c>
      <c r="B1763">
        <v>85</v>
      </c>
      <c r="D1763">
        <f t="shared" si="270"/>
        <v>3</v>
      </c>
      <c r="E1763" s="1">
        <f t="shared" si="271"/>
        <v>41241</v>
      </c>
      <c r="F1763" s="1">
        <f t="shared" si="272"/>
        <v>41240</v>
      </c>
      <c r="G1763" s="1">
        <f t="shared" si="273"/>
        <v>41239</v>
      </c>
      <c r="H1763" s="1">
        <f t="shared" si="274"/>
        <v>41238</v>
      </c>
      <c r="I1763" s="2">
        <f t="shared" si="275"/>
        <v>83.825000000000003</v>
      </c>
      <c r="K1763" s="2">
        <f t="shared" si="276"/>
        <v>0</v>
      </c>
      <c r="L1763" s="2">
        <f t="shared" si="277"/>
        <v>0</v>
      </c>
      <c r="M1763" s="2">
        <f t="shared" si="278"/>
        <v>1</v>
      </c>
      <c r="N1763">
        <f t="shared" si="279"/>
        <v>1.3919964138024201</v>
      </c>
    </row>
    <row r="1764" spans="1:14" x14ac:dyDescent="0.3">
      <c r="A1764" s="1">
        <v>41249</v>
      </c>
      <c r="B1764">
        <v>83.45</v>
      </c>
      <c r="D1764">
        <f t="shared" si="270"/>
        <v>4</v>
      </c>
      <c r="E1764" s="1">
        <f t="shared" si="271"/>
        <v>41242</v>
      </c>
      <c r="F1764" s="1">
        <f t="shared" si="272"/>
        <v>41241</v>
      </c>
      <c r="G1764" s="1">
        <f t="shared" si="273"/>
        <v>41240</v>
      </c>
      <c r="H1764" s="1">
        <f t="shared" si="274"/>
        <v>41239</v>
      </c>
      <c r="I1764" s="2">
        <f t="shared" si="275"/>
        <v>83.7</v>
      </c>
      <c r="K1764" s="2">
        <f t="shared" si="276"/>
        <v>0</v>
      </c>
      <c r="L1764" s="2">
        <f t="shared" si="277"/>
        <v>0</v>
      </c>
      <c r="M1764" s="2">
        <f t="shared" si="278"/>
        <v>1</v>
      </c>
      <c r="N1764">
        <f t="shared" si="279"/>
        <v>-0.29913273875855628</v>
      </c>
    </row>
    <row r="1765" spans="1:14" x14ac:dyDescent="0.3">
      <c r="A1765" s="1">
        <v>41250</v>
      </c>
      <c r="B1765">
        <v>82.3</v>
      </c>
      <c r="C1765">
        <v>83.474999999999994</v>
      </c>
      <c r="D1765">
        <f t="shared" si="270"/>
        <v>5</v>
      </c>
      <c r="E1765" s="1">
        <f t="shared" si="271"/>
        <v>41243</v>
      </c>
      <c r="F1765" s="1">
        <f t="shared" si="272"/>
        <v>41242</v>
      </c>
      <c r="G1765" s="1">
        <f t="shared" si="273"/>
        <v>41241</v>
      </c>
      <c r="H1765" s="1">
        <f t="shared" si="274"/>
        <v>41240</v>
      </c>
      <c r="I1765" s="2">
        <f t="shared" si="275"/>
        <v>84.075000000000003</v>
      </c>
      <c r="K1765" s="2">
        <f t="shared" si="276"/>
        <v>0</v>
      </c>
      <c r="L1765" s="2">
        <f t="shared" si="277"/>
        <v>0</v>
      </c>
      <c r="M1765" s="2">
        <f t="shared" si="278"/>
        <v>1</v>
      </c>
      <c r="N1765">
        <f t="shared" si="279"/>
        <v>-2.133814994330927</v>
      </c>
    </row>
    <row r="1766" spans="1:14" x14ac:dyDescent="0.3">
      <c r="A1766" s="1">
        <v>41253</v>
      </c>
      <c r="B1766">
        <v>83.924999999999997</v>
      </c>
      <c r="D1766">
        <f t="shared" si="270"/>
        <v>1</v>
      </c>
      <c r="E1766" s="1">
        <f t="shared" si="271"/>
        <v>41246</v>
      </c>
      <c r="F1766" s="1">
        <f t="shared" si="272"/>
        <v>41245</v>
      </c>
      <c r="G1766" s="1">
        <f t="shared" si="273"/>
        <v>41244</v>
      </c>
      <c r="H1766" s="1">
        <f t="shared" si="274"/>
        <v>41243</v>
      </c>
      <c r="I1766" s="2">
        <f t="shared" si="275"/>
        <v>83.924999999999997</v>
      </c>
      <c r="J1766">
        <v>83.474999999999994</v>
      </c>
      <c r="K1766" s="2">
        <f t="shared" si="276"/>
        <v>83.474999999999994</v>
      </c>
      <c r="L1766" s="2">
        <f t="shared" si="277"/>
        <v>82.3</v>
      </c>
      <c r="M1766" s="2">
        <f t="shared" si="278"/>
        <v>0.98592392932015582</v>
      </c>
      <c r="N1766">
        <f t="shared" si="279"/>
        <v>-1.4176078146694002</v>
      </c>
    </row>
    <row r="1767" spans="1:14" x14ac:dyDescent="0.3">
      <c r="A1767" s="1">
        <v>41254</v>
      </c>
      <c r="B1767">
        <v>84.15</v>
      </c>
      <c r="D1767">
        <f t="shared" si="270"/>
        <v>2</v>
      </c>
      <c r="E1767" s="1">
        <f t="shared" si="271"/>
        <v>41247</v>
      </c>
      <c r="F1767" s="1">
        <f t="shared" si="272"/>
        <v>41246</v>
      </c>
      <c r="G1767" s="1">
        <f t="shared" si="273"/>
        <v>41245</v>
      </c>
      <c r="H1767" s="1">
        <f t="shared" si="274"/>
        <v>41244</v>
      </c>
      <c r="I1767" s="2">
        <f t="shared" si="275"/>
        <v>84.45</v>
      </c>
      <c r="K1767" s="2">
        <f t="shared" si="276"/>
        <v>83.474999999999994</v>
      </c>
      <c r="L1767" s="2">
        <f t="shared" si="277"/>
        <v>82.3</v>
      </c>
      <c r="M1767" s="2">
        <f t="shared" si="278"/>
        <v>0.98592392932015582</v>
      </c>
      <c r="N1767">
        <f t="shared" si="279"/>
        <v>-1.7734800763688046</v>
      </c>
    </row>
    <row r="1768" spans="1:14" x14ac:dyDescent="0.3">
      <c r="A1768" s="1">
        <v>41255</v>
      </c>
      <c r="B1768">
        <v>85.65</v>
      </c>
      <c r="D1768">
        <f t="shared" si="270"/>
        <v>3</v>
      </c>
      <c r="E1768" s="1">
        <f t="shared" si="271"/>
        <v>41248</v>
      </c>
      <c r="F1768" s="1">
        <f t="shared" si="272"/>
        <v>41247</v>
      </c>
      <c r="G1768" s="1">
        <f t="shared" si="273"/>
        <v>41246</v>
      </c>
      <c r="H1768" s="1">
        <f t="shared" si="274"/>
        <v>41245</v>
      </c>
      <c r="I1768" s="2">
        <f t="shared" si="275"/>
        <v>85</v>
      </c>
      <c r="K1768" s="2">
        <f t="shared" si="276"/>
        <v>83.474999999999994</v>
      </c>
      <c r="L1768" s="2">
        <f t="shared" si="277"/>
        <v>82.3</v>
      </c>
      <c r="M1768" s="2">
        <f t="shared" si="278"/>
        <v>0.98592392932015582</v>
      </c>
      <c r="N1768">
        <f t="shared" si="279"/>
        <v>-0.65581098668815252</v>
      </c>
    </row>
    <row r="1769" spans="1:14" x14ac:dyDescent="0.3">
      <c r="A1769" s="1">
        <v>41256</v>
      </c>
      <c r="B1769">
        <v>85.9</v>
      </c>
      <c r="D1769">
        <f t="shared" si="270"/>
        <v>4</v>
      </c>
      <c r="E1769" s="1">
        <f t="shared" si="271"/>
        <v>41249</v>
      </c>
      <c r="F1769" s="1">
        <f t="shared" si="272"/>
        <v>41248</v>
      </c>
      <c r="G1769" s="1">
        <f t="shared" si="273"/>
        <v>41247</v>
      </c>
      <c r="H1769" s="1">
        <f t="shared" si="274"/>
        <v>41246</v>
      </c>
      <c r="I1769" s="2">
        <f t="shared" si="275"/>
        <v>83.45</v>
      </c>
      <c r="K1769" s="2">
        <f t="shared" si="276"/>
        <v>83.474999999999994</v>
      </c>
      <c r="L1769" s="2">
        <f t="shared" si="277"/>
        <v>82.3</v>
      </c>
      <c r="M1769" s="2">
        <f t="shared" si="278"/>
        <v>0.98592392932015582</v>
      </c>
      <c r="N1769">
        <f t="shared" si="279"/>
        <v>1.4760100735671684</v>
      </c>
    </row>
    <row r="1770" spans="1:14" x14ac:dyDescent="0.3">
      <c r="A1770" s="1">
        <v>41257</v>
      </c>
      <c r="B1770">
        <v>85.4</v>
      </c>
      <c r="D1770">
        <f t="shared" si="270"/>
        <v>5</v>
      </c>
      <c r="E1770" s="1">
        <f t="shared" si="271"/>
        <v>41250</v>
      </c>
      <c r="F1770" s="1">
        <f t="shared" si="272"/>
        <v>41249</v>
      </c>
      <c r="G1770" s="1">
        <f t="shared" si="273"/>
        <v>41248</v>
      </c>
      <c r="H1770" s="1">
        <f t="shared" si="274"/>
        <v>41247</v>
      </c>
      <c r="I1770" s="2">
        <f t="shared" si="275"/>
        <v>82.3</v>
      </c>
      <c r="K1770" s="2">
        <f t="shared" si="276"/>
        <v>83.474999999999994</v>
      </c>
      <c r="L1770" s="2">
        <f t="shared" si="277"/>
        <v>82.3</v>
      </c>
      <c r="M1770" s="2">
        <f t="shared" si="278"/>
        <v>0.98592392932015582</v>
      </c>
      <c r="N1770">
        <f t="shared" si="279"/>
        <v>2.2798914964806025</v>
      </c>
    </row>
    <row r="1771" spans="1:14" x14ac:dyDescent="0.3">
      <c r="A1771" s="1">
        <v>41260</v>
      </c>
      <c r="B1771">
        <v>84.75</v>
      </c>
      <c r="D1771">
        <f t="shared" si="270"/>
        <v>1</v>
      </c>
      <c r="E1771" s="1">
        <f t="shared" si="271"/>
        <v>41253</v>
      </c>
      <c r="F1771" s="1">
        <f t="shared" si="272"/>
        <v>41252</v>
      </c>
      <c r="G1771" s="1">
        <f t="shared" si="273"/>
        <v>41251</v>
      </c>
      <c r="H1771" s="1">
        <f t="shared" si="274"/>
        <v>41250</v>
      </c>
      <c r="I1771" s="2">
        <f t="shared" si="275"/>
        <v>83.924999999999997</v>
      </c>
      <c r="K1771" s="2">
        <f t="shared" si="276"/>
        <v>0</v>
      </c>
      <c r="L1771" s="2">
        <f t="shared" si="277"/>
        <v>0</v>
      </c>
      <c r="M1771" s="2">
        <f t="shared" si="278"/>
        <v>1</v>
      </c>
      <c r="N1771">
        <f t="shared" si="279"/>
        <v>0.97822033944610987</v>
      </c>
    </row>
    <row r="1772" spans="1:14" x14ac:dyDescent="0.3">
      <c r="A1772" s="1">
        <v>41261</v>
      </c>
      <c r="B1772">
        <v>85.275000000000006</v>
      </c>
      <c r="D1772">
        <f t="shared" si="270"/>
        <v>2</v>
      </c>
      <c r="E1772" s="1">
        <f t="shared" si="271"/>
        <v>41254</v>
      </c>
      <c r="F1772" s="1">
        <f t="shared" si="272"/>
        <v>41253</v>
      </c>
      <c r="G1772" s="1">
        <f t="shared" si="273"/>
        <v>41252</v>
      </c>
      <c r="H1772" s="1">
        <f t="shared" si="274"/>
        <v>41251</v>
      </c>
      <c r="I1772" s="2">
        <f t="shared" si="275"/>
        <v>84.15</v>
      </c>
      <c r="K1772" s="2">
        <f t="shared" si="276"/>
        <v>0</v>
      </c>
      <c r="L1772" s="2">
        <f t="shared" si="277"/>
        <v>0</v>
      </c>
      <c r="M1772" s="2">
        <f t="shared" si="278"/>
        <v>1</v>
      </c>
      <c r="N1772">
        <f t="shared" si="279"/>
        <v>1.3280407667894467</v>
      </c>
    </row>
    <row r="1773" spans="1:14" x14ac:dyDescent="0.3">
      <c r="A1773" s="1">
        <v>41262</v>
      </c>
      <c r="B1773">
        <v>86.575000000000003</v>
      </c>
      <c r="D1773">
        <f t="shared" si="270"/>
        <v>3</v>
      </c>
      <c r="E1773" s="1">
        <f t="shared" si="271"/>
        <v>41255</v>
      </c>
      <c r="F1773" s="1">
        <f t="shared" si="272"/>
        <v>41254</v>
      </c>
      <c r="G1773" s="1">
        <f t="shared" si="273"/>
        <v>41253</v>
      </c>
      <c r="H1773" s="1">
        <f t="shared" si="274"/>
        <v>41252</v>
      </c>
      <c r="I1773" s="2">
        <f t="shared" si="275"/>
        <v>85.65</v>
      </c>
      <c r="K1773" s="2">
        <f t="shared" si="276"/>
        <v>0</v>
      </c>
      <c r="L1773" s="2">
        <f t="shared" si="277"/>
        <v>0</v>
      </c>
      <c r="M1773" s="2">
        <f t="shared" si="278"/>
        <v>1</v>
      </c>
      <c r="N1773">
        <f t="shared" si="279"/>
        <v>1.0741865518356783</v>
      </c>
    </row>
    <row r="1774" spans="1:14" x14ac:dyDescent="0.3">
      <c r="A1774" s="1">
        <v>41263</v>
      </c>
      <c r="B1774">
        <v>86.45</v>
      </c>
      <c r="D1774">
        <f t="shared" si="270"/>
        <v>4</v>
      </c>
      <c r="E1774" s="1">
        <f t="shared" si="271"/>
        <v>41256</v>
      </c>
      <c r="F1774" s="1">
        <f t="shared" si="272"/>
        <v>41255</v>
      </c>
      <c r="G1774" s="1">
        <f t="shared" si="273"/>
        <v>41254</v>
      </c>
      <c r="H1774" s="1">
        <f t="shared" si="274"/>
        <v>41253</v>
      </c>
      <c r="I1774" s="2">
        <f t="shared" si="275"/>
        <v>85.9</v>
      </c>
      <c r="K1774" s="2">
        <f t="shared" si="276"/>
        <v>0</v>
      </c>
      <c r="L1774" s="2">
        <f t="shared" si="277"/>
        <v>0</v>
      </c>
      <c r="M1774" s="2">
        <f t="shared" si="278"/>
        <v>1</v>
      </c>
      <c r="N1774">
        <f t="shared" si="279"/>
        <v>0.63823831390897312</v>
      </c>
    </row>
    <row r="1775" spans="1:14" x14ac:dyDescent="0.3">
      <c r="A1775" s="1">
        <v>41264</v>
      </c>
      <c r="B1775">
        <v>86.9</v>
      </c>
      <c r="D1775">
        <f t="shared" si="270"/>
        <v>5</v>
      </c>
      <c r="E1775" s="1">
        <f t="shared" si="271"/>
        <v>41257</v>
      </c>
      <c r="F1775" s="1">
        <f t="shared" si="272"/>
        <v>41256</v>
      </c>
      <c r="G1775" s="1">
        <f t="shared" si="273"/>
        <v>41255</v>
      </c>
      <c r="H1775" s="1">
        <f t="shared" si="274"/>
        <v>41254</v>
      </c>
      <c r="I1775" s="2">
        <f t="shared" si="275"/>
        <v>85.4</v>
      </c>
      <c r="K1775" s="2">
        <f t="shared" si="276"/>
        <v>0</v>
      </c>
      <c r="L1775" s="2">
        <f t="shared" si="277"/>
        <v>0</v>
      </c>
      <c r="M1775" s="2">
        <f t="shared" si="278"/>
        <v>1</v>
      </c>
      <c r="N1775">
        <f t="shared" si="279"/>
        <v>1.7411931476822085</v>
      </c>
    </row>
    <row r="1776" spans="1:14" x14ac:dyDescent="0.3">
      <c r="A1776" s="1">
        <v>41267</v>
      </c>
      <c r="B1776">
        <v>87.55</v>
      </c>
      <c r="D1776">
        <f t="shared" si="270"/>
        <v>1</v>
      </c>
      <c r="E1776" s="1">
        <f t="shared" si="271"/>
        <v>41260</v>
      </c>
      <c r="F1776" s="1">
        <f t="shared" si="272"/>
        <v>41259</v>
      </c>
      <c r="G1776" s="1">
        <f t="shared" si="273"/>
        <v>41258</v>
      </c>
      <c r="H1776" s="1">
        <f t="shared" si="274"/>
        <v>41257</v>
      </c>
      <c r="I1776" s="2">
        <f t="shared" si="275"/>
        <v>84.75</v>
      </c>
      <c r="K1776" s="2">
        <f t="shared" si="276"/>
        <v>0</v>
      </c>
      <c r="L1776" s="2">
        <f t="shared" si="277"/>
        <v>0</v>
      </c>
      <c r="M1776" s="2">
        <f t="shared" si="278"/>
        <v>1</v>
      </c>
      <c r="N1776">
        <f t="shared" si="279"/>
        <v>3.2504312471301109</v>
      </c>
    </row>
    <row r="1777" spans="1:14" x14ac:dyDescent="0.3">
      <c r="A1777" s="1">
        <v>41269</v>
      </c>
      <c r="B1777">
        <v>87.45</v>
      </c>
      <c r="D1777">
        <f t="shared" si="270"/>
        <v>3</v>
      </c>
      <c r="E1777" s="1">
        <f t="shared" si="271"/>
        <v>41262</v>
      </c>
      <c r="F1777" s="1">
        <f t="shared" si="272"/>
        <v>41261</v>
      </c>
      <c r="G1777" s="1">
        <f t="shared" si="273"/>
        <v>41260</v>
      </c>
      <c r="H1777" s="1">
        <f t="shared" si="274"/>
        <v>41259</v>
      </c>
      <c r="I1777" s="2">
        <f t="shared" si="275"/>
        <v>86.575000000000003</v>
      </c>
      <c r="K1777" s="2">
        <f t="shared" si="276"/>
        <v>0</v>
      </c>
      <c r="L1777" s="2">
        <f t="shared" si="277"/>
        <v>0</v>
      </c>
      <c r="M1777" s="2">
        <f t="shared" si="278"/>
        <v>1</v>
      </c>
      <c r="N1777">
        <f t="shared" si="279"/>
        <v>1.0056111176125453</v>
      </c>
    </row>
    <row r="1778" spans="1:14" x14ac:dyDescent="0.3">
      <c r="A1778" s="1">
        <v>41270</v>
      </c>
      <c r="B1778">
        <v>87.025000000000006</v>
      </c>
      <c r="D1778">
        <f t="shared" si="270"/>
        <v>4</v>
      </c>
      <c r="E1778" s="1">
        <f t="shared" si="271"/>
        <v>41263</v>
      </c>
      <c r="F1778" s="1">
        <f t="shared" si="272"/>
        <v>41262</v>
      </c>
      <c r="G1778" s="1">
        <f t="shared" si="273"/>
        <v>41261</v>
      </c>
      <c r="H1778" s="1">
        <f t="shared" si="274"/>
        <v>41260</v>
      </c>
      <c r="I1778" s="2">
        <f t="shared" si="275"/>
        <v>86.45</v>
      </c>
      <c r="K1778" s="2">
        <f t="shared" si="276"/>
        <v>0</v>
      </c>
      <c r="L1778" s="2">
        <f t="shared" si="277"/>
        <v>0</v>
      </c>
      <c r="M1778" s="2">
        <f t="shared" si="278"/>
        <v>1</v>
      </c>
      <c r="N1778">
        <f t="shared" si="279"/>
        <v>0.6629221568203113</v>
      </c>
    </row>
    <row r="1779" spans="1:14" x14ac:dyDescent="0.3">
      <c r="A1779" s="1">
        <v>41271</v>
      </c>
      <c r="B1779">
        <v>86.375</v>
      </c>
      <c r="D1779">
        <f t="shared" si="270"/>
        <v>5</v>
      </c>
      <c r="E1779" s="1">
        <f t="shared" si="271"/>
        <v>41264</v>
      </c>
      <c r="F1779" s="1">
        <f t="shared" si="272"/>
        <v>41263</v>
      </c>
      <c r="G1779" s="1">
        <f t="shared" si="273"/>
        <v>41262</v>
      </c>
      <c r="H1779" s="1">
        <f t="shared" si="274"/>
        <v>41261</v>
      </c>
      <c r="I1779" s="2">
        <f t="shared" si="275"/>
        <v>86.9</v>
      </c>
      <c r="K1779" s="2">
        <f t="shared" si="276"/>
        <v>0</v>
      </c>
      <c r="L1779" s="2">
        <f t="shared" si="277"/>
        <v>0</v>
      </c>
      <c r="M1779" s="2">
        <f t="shared" si="278"/>
        <v>1</v>
      </c>
      <c r="N1779">
        <f t="shared" si="279"/>
        <v>-0.6059750183512489</v>
      </c>
    </row>
    <row r="1780" spans="1:14" x14ac:dyDescent="0.3">
      <c r="A1780" s="1">
        <v>41274</v>
      </c>
      <c r="B1780">
        <v>85.724999999999994</v>
      </c>
      <c r="D1780">
        <f t="shared" si="270"/>
        <v>1</v>
      </c>
      <c r="E1780" s="1">
        <f t="shared" si="271"/>
        <v>41267</v>
      </c>
      <c r="F1780" s="1">
        <f t="shared" si="272"/>
        <v>41266</v>
      </c>
      <c r="G1780" s="1">
        <f t="shared" si="273"/>
        <v>41265</v>
      </c>
      <c r="H1780" s="1">
        <f t="shared" si="274"/>
        <v>41264</v>
      </c>
      <c r="I1780" s="2">
        <f t="shared" si="275"/>
        <v>87.55</v>
      </c>
      <c r="K1780" s="2">
        <f t="shared" si="276"/>
        <v>0</v>
      </c>
      <c r="L1780" s="2">
        <f t="shared" si="277"/>
        <v>0</v>
      </c>
      <c r="M1780" s="2">
        <f t="shared" si="278"/>
        <v>1</v>
      </c>
      <c r="N1780">
        <f t="shared" si="279"/>
        <v>-2.1065560382876791</v>
      </c>
    </row>
    <row r="1781" spans="1:14" x14ac:dyDescent="0.3">
      <c r="A1781" s="1">
        <v>41276</v>
      </c>
      <c r="B1781">
        <v>86.174999999999997</v>
      </c>
      <c r="D1781">
        <f t="shared" si="270"/>
        <v>3</v>
      </c>
      <c r="E1781" s="1">
        <f t="shared" si="271"/>
        <v>41269</v>
      </c>
      <c r="F1781" s="1">
        <f t="shared" si="272"/>
        <v>41268</v>
      </c>
      <c r="G1781" s="1">
        <f t="shared" si="273"/>
        <v>41267</v>
      </c>
      <c r="H1781" s="1">
        <f t="shared" si="274"/>
        <v>41266</v>
      </c>
      <c r="I1781" s="2">
        <f t="shared" si="275"/>
        <v>87.45</v>
      </c>
      <c r="K1781" s="2">
        <f t="shared" si="276"/>
        <v>0</v>
      </c>
      <c r="L1781" s="2">
        <f t="shared" si="277"/>
        <v>0</v>
      </c>
      <c r="M1781" s="2">
        <f t="shared" si="278"/>
        <v>1</v>
      </c>
      <c r="N1781">
        <f t="shared" si="279"/>
        <v>-1.4687089061682095</v>
      </c>
    </row>
    <row r="1782" spans="1:14" x14ac:dyDescent="0.3">
      <c r="A1782" s="1">
        <v>41277</v>
      </c>
      <c r="B1782">
        <v>86.4</v>
      </c>
      <c r="D1782">
        <f t="shared" si="270"/>
        <v>4</v>
      </c>
      <c r="E1782" s="1">
        <f t="shared" si="271"/>
        <v>41270</v>
      </c>
      <c r="F1782" s="1">
        <f t="shared" si="272"/>
        <v>41269</v>
      </c>
      <c r="G1782" s="1">
        <f t="shared" si="273"/>
        <v>41268</v>
      </c>
      <c r="H1782" s="1">
        <f t="shared" si="274"/>
        <v>41267</v>
      </c>
      <c r="I1782" s="2">
        <f t="shared" si="275"/>
        <v>87.025000000000006</v>
      </c>
      <c r="K1782" s="2">
        <f t="shared" si="276"/>
        <v>0</v>
      </c>
      <c r="L1782" s="2">
        <f t="shared" si="277"/>
        <v>0</v>
      </c>
      <c r="M1782" s="2">
        <f t="shared" si="278"/>
        <v>1</v>
      </c>
      <c r="N1782">
        <f t="shared" si="279"/>
        <v>-0.72077578874926251</v>
      </c>
    </row>
    <row r="1783" spans="1:14" x14ac:dyDescent="0.3">
      <c r="A1783" s="1">
        <v>41278</v>
      </c>
      <c r="B1783">
        <v>86.224999999999994</v>
      </c>
      <c r="D1783">
        <f t="shared" si="270"/>
        <v>5</v>
      </c>
      <c r="E1783" s="1">
        <f t="shared" si="271"/>
        <v>41271</v>
      </c>
      <c r="F1783" s="1">
        <f t="shared" si="272"/>
        <v>41270</v>
      </c>
      <c r="G1783" s="1">
        <f t="shared" si="273"/>
        <v>41269</v>
      </c>
      <c r="H1783" s="1">
        <f t="shared" si="274"/>
        <v>41268</v>
      </c>
      <c r="I1783" s="2">
        <f t="shared" si="275"/>
        <v>86.375</v>
      </c>
      <c r="K1783" s="2">
        <f t="shared" si="276"/>
        <v>0</v>
      </c>
      <c r="L1783" s="2">
        <f t="shared" si="277"/>
        <v>0</v>
      </c>
      <c r="M1783" s="2">
        <f t="shared" si="278"/>
        <v>1</v>
      </c>
      <c r="N1783">
        <f t="shared" si="279"/>
        <v>-0.17381232649294623</v>
      </c>
    </row>
    <row r="1784" spans="1:14" x14ac:dyDescent="0.3">
      <c r="A1784" s="1">
        <v>41281</v>
      </c>
      <c r="B1784">
        <v>86.3</v>
      </c>
      <c r="D1784">
        <f t="shared" si="270"/>
        <v>1</v>
      </c>
      <c r="E1784" s="1">
        <f t="shared" si="271"/>
        <v>41274</v>
      </c>
      <c r="F1784" s="1">
        <f t="shared" si="272"/>
        <v>41273</v>
      </c>
      <c r="G1784" s="1">
        <f t="shared" si="273"/>
        <v>41272</v>
      </c>
      <c r="H1784" s="1">
        <f t="shared" si="274"/>
        <v>41271</v>
      </c>
      <c r="I1784" s="2">
        <f t="shared" si="275"/>
        <v>85.724999999999994</v>
      </c>
      <c r="K1784" s="2">
        <f t="shared" si="276"/>
        <v>0</v>
      </c>
      <c r="L1784" s="2">
        <f t="shared" si="277"/>
        <v>0</v>
      </c>
      <c r="M1784" s="2">
        <f t="shared" si="278"/>
        <v>1</v>
      </c>
      <c r="N1784">
        <f t="shared" si="279"/>
        <v>0.66850997403983203</v>
      </c>
    </row>
    <row r="1785" spans="1:14" x14ac:dyDescent="0.3">
      <c r="A1785" s="1">
        <v>41282</v>
      </c>
      <c r="B1785">
        <v>86.35</v>
      </c>
      <c r="D1785">
        <f t="shared" si="270"/>
        <v>2</v>
      </c>
      <c r="E1785" s="1">
        <f t="shared" si="271"/>
        <v>41275</v>
      </c>
      <c r="F1785" s="1">
        <f t="shared" si="272"/>
        <v>41274</v>
      </c>
      <c r="G1785" s="1">
        <f t="shared" si="273"/>
        <v>41273</v>
      </c>
      <c r="H1785" s="1">
        <f t="shared" si="274"/>
        <v>41272</v>
      </c>
      <c r="I1785" s="2">
        <f t="shared" si="275"/>
        <v>85.724999999999994</v>
      </c>
      <c r="K1785" s="2">
        <f t="shared" si="276"/>
        <v>0</v>
      </c>
      <c r="L1785" s="2">
        <f t="shared" si="277"/>
        <v>0</v>
      </c>
      <c r="M1785" s="2">
        <f t="shared" si="278"/>
        <v>1</v>
      </c>
      <c r="N1785">
        <f t="shared" si="279"/>
        <v>0.72643062437036088</v>
      </c>
    </row>
    <row r="1786" spans="1:14" x14ac:dyDescent="0.3">
      <c r="A1786" s="1">
        <v>41283</v>
      </c>
      <c r="B1786">
        <v>84.2</v>
      </c>
      <c r="D1786">
        <f t="shared" si="270"/>
        <v>3</v>
      </c>
      <c r="E1786" s="1">
        <f t="shared" si="271"/>
        <v>41276</v>
      </c>
      <c r="F1786" s="1">
        <f t="shared" si="272"/>
        <v>41275</v>
      </c>
      <c r="G1786" s="1">
        <f t="shared" si="273"/>
        <v>41274</v>
      </c>
      <c r="H1786" s="1">
        <f t="shared" si="274"/>
        <v>41273</v>
      </c>
      <c r="I1786" s="2">
        <f t="shared" si="275"/>
        <v>86.174999999999997</v>
      </c>
      <c r="K1786" s="2">
        <f t="shared" si="276"/>
        <v>0</v>
      </c>
      <c r="L1786" s="2">
        <f t="shared" si="277"/>
        <v>0</v>
      </c>
      <c r="M1786" s="2">
        <f t="shared" si="278"/>
        <v>1</v>
      </c>
      <c r="N1786">
        <f t="shared" si="279"/>
        <v>-2.3185191154647939</v>
      </c>
    </row>
    <row r="1787" spans="1:14" x14ac:dyDescent="0.3">
      <c r="A1787" s="1">
        <v>41284</v>
      </c>
      <c r="B1787">
        <v>84.6</v>
      </c>
      <c r="D1787">
        <f t="shared" si="270"/>
        <v>4</v>
      </c>
      <c r="E1787" s="1">
        <f t="shared" si="271"/>
        <v>41277</v>
      </c>
      <c r="F1787" s="1">
        <f t="shared" si="272"/>
        <v>41276</v>
      </c>
      <c r="G1787" s="1">
        <f t="shared" si="273"/>
        <v>41275</v>
      </c>
      <c r="H1787" s="1">
        <f t="shared" si="274"/>
        <v>41274</v>
      </c>
      <c r="I1787" s="2">
        <f t="shared" si="275"/>
        <v>86.4</v>
      </c>
      <c r="K1787" s="2">
        <f t="shared" si="276"/>
        <v>0</v>
      </c>
      <c r="L1787" s="2">
        <f t="shared" si="277"/>
        <v>0</v>
      </c>
      <c r="M1787" s="2">
        <f t="shared" si="278"/>
        <v>1</v>
      </c>
      <c r="N1787">
        <f t="shared" si="279"/>
        <v>-2.1053409197832491</v>
      </c>
    </row>
    <row r="1788" spans="1:14" x14ac:dyDescent="0.3">
      <c r="A1788" s="1">
        <v>41285</v>
      </c>
      <c r="B1788">
        <v>84.2</v>
      </c>
      <c r="D1788">
        <f t="shared" si="270"/>
        <v>5</v>
      </c>
      <c r="E1788" s="1">
        <f t="shared" si="271"/>
        <v>41278</v>
      </c>
      <c r="F1788" s="1">
        <f t="shared" si="272"/>
        <v>41277</v>
      </c>
      <c r="G1788" s="1">
        <f t="shared" si="273"/>
        <v>41276</v>
      </c>
      <c r="H1788" s="1">
        <f t="shared" si="274"/>
        <v>41275</v>
      </c>
      <c r="I1788" s="2">
        <f t="shared" si="275"/>
        <v>86.224999999999994</v>
      </c>
      <c r="K1788" s="2">
        <f t="shared" si="276"/>
        <v>0</v>
      </c>
      <c r="L1788" s="2">
        <f t="shared" si="277"/>
        <v>0</v>
      </c>
      <c r="M1788" s="2">
        <f t="shared" si="278"/>
        <v>1</v>
      </c>
      <c r="N1788">
        <f t="shared" si="279"/>
        <v>-2.3765237574623455</v>
      </c>
    </row>
    <row r="1789" spans="1:14" x14ac:dyDescent="0.3">
      <c r="A1789" s="1">
        <v>41288</v>
      </c>
      <c r="B1789">
        <v>85.224999999999994</v>
      </c>
      <c r="D1789">
        <f t="shared" si="270"/>
        <v>1</v>
      </c>
      <c r="E1789" s="1">
        <f t="shared" si="271"/>
        <v>41281</v>
      </c>
      <c r="F1789" s="1">
        <f t="shared" si="272"/>
        <v>41280</v>
      </c>
      <c r="G1789" s="1">
        <f t="shared" si="273"/>
        <v>41279</v>
      </c>
      <c r="H1789" s="1">
        <f t="shared" si="274"/>
        <v>41278</v>
      </c>
      <c r="I1789" s="2">
        <f t="shared" si="275"/>
        <v>86.3</v>
      </c>
      <c r="K1789" s="2">
        <f t="shared" si="276"/>
        <v>0</v>
      </c>
      <c r="L1789" s="2">
        <f t="shared" si="277"/>
        <v>0</v>
      </c>
      <c r="M1789" s="2">
        <f t="shared" si="278"/>
        <v>1</v>
      </c>
      <c r="N1789">
        <f t="shared" si="279"/>
        <v>-1.2534780065415545</v>
      </c>
    </row>
    <row r="1790" spans="1:14" x14ac:dyDescent="0.3">
      <c r="A1790" s="1">
        <v>41289</v>
      </c>
      <c r="B1790">
        <v>85.25</v>
      </c>
      <c r="D1790">
        <f t="shared" si="270"/>
        <v>2</v>
      </c>
      <c r="E1790" s="1">
        <f t="shared" si="271"/>
        <v>41282</v>
      </c>
      <c r="F1790" s="1">
        <f t="shared" si="272"/>
        <v>41281</v>
      </c>
      <c r="G1790" s="1">
        <f t="shared" si="273"/>
        <v>41280</v>
      </c>
      <c r="H1790" s="1">
        <f t="shared" si="274"/>
        <v>41279</v>
      </c>
      <c r="I1790" s="2">
        <f t="shared" si="275"/>
        <v>86.35</v>
      </c>
      <c r="K1790" s="2">
        <f t="shared" si="276"/>
        <v>0</v>
      </c>
      <c r="L1790" s="2">
        <f t="shared" si="277"/>
        <v>0</v>
      </c>
      <c r="M1790" s="2">
        <f t="shared" si="278"/>
        <v>1</v>
      </c>
      <c r="N1790">
        <f t="shared" si="279"/>
        <v>-1.2820688429061322</v>
      </c>
    </row>
    <row r="1791" spans="1:14" x14ac:dyDescent="0.3">
      <c r="A1791" s="1">
        <v>41290</v>
      </c>
      <c r="B1791">
        <v>85.15</v>
      </c>
      <c r="D1791">
        <f t="shared" si="270"/>
        <v>3</v>
      </c>
      <c r="E1791" s="1">
        <f t="shared" si="271"/>
        <v>41283</v>
      </c>
      <c r="F1791" s="1">
        <f t="shared" si="272"/>
        <v>41282</v>
      </c>
      <c r="G1791" s="1">
        <f t="shared" si="273"/>
        <v>41281</v>
      </c>
      <c r="H1791" s="1">
        <f t="shared" si="274"/>
        <v>41280</v>
      </c>
      <c r="I1791" s="2">
        <f t="shared" si="275"/>
        <v>84.2</v>
      </c>
      <c r="K1791" s="2">
        <f t="shared" si="276"/>
        <v>0</v>
      </c>
      <c r="L1791" s="2">
        <f t="shared" si="277"/>
        <v>0</v>
      </c>
      <c r="M1791" s="2">
        <f t="shared" si="278"/>
        <v>1</v>
      </c>
      <c r="N1791">
        <f t="shared" si="279"/>
        <v>1.1219485860416225</v>
      </c>
    </row>
    <row r="1792" spans="1:14" x14ac:dyDescent="0.3">
      <c r="A1792" s="1">
        <v>41291</v>
      </c>
      <c r="B1792">
        <v>85.95</v>
      </c>
      <c r="D1792">
        <f t="shared" si="270"/>
        <v>4</v>
      </c>
      <c r="E1792" s="1">
        <f t="shared" si="271"/>
        <v>41284</v>
      </c>
      <c r="F1792" s="1">
        <f t="shared" si="272"/>
        <v>41283</v>
      </c>
      <c r="G1792" s="1">
        <f t="shared" si="273"/>
        <v>41282</v>
      </c>
      <c r="H1792" s="1">
        <f t="shared" si="274"/>
        <v>41281</v>
      </c>
      <c r="I1792" s="2">
        <f t="shared" si="275"/>
        <v>84.6</v>
      </c>
      <c r="K1792" s="2">
        <f t="shared" si="276"/>
        <v>0</v>
      </c>
      <c r="L1792" s="2">
        <f t="shared" si="277"/>
        <v>0</v>
      </c>
      <c r="M1792" s="2">
        <f t="shared" si="278"/>
        <v>1</v>
      </c>
      <c r="N1792">
        <f t="shared" si="279"/>
        <v>1.5831465216680662</v>
      </c>
    </row>
    <row r="1793" spans="1:14" x14ac:dyDescent="0.3">
      <c r="A1793" s="1">
        <v>41292</v>
      </c>
      <c r="B1793">
        <v>85.35</v>
      </c>
      <c r="D1793">
        <f t="shared" si="270"/>
        <v>5</v>
      </c>
      <c r="E1793" s="1">
        <f t="shared" si="271"/>
        <v>41285</v>
      </c>
      <c r="F1793" s="1">
        <f t="shared" si="272"/>
        <v>41284</v>
      </c>
      <c r="G1793" s="1">
        <f t="shared" si="273"/>
        <v>41283</v>
      </c>
      <c r="H1793" s="1">
        <f t="shared" si="274"/>
        <v>41282</v>
      </c>
      <c r="I1793" s="2">
        <f t="shared" si="275"/>
        <v>84.2</v>
      </c>
      <c r="K1793" s="2">
        <f t="shared" si="276"/>
        <v>0</v>
      </c>
      <c r="L1793" s="2">
        <f t="shared" si="277"/>
        <v>0</v>
      </c>
      <c r="M1793" s="2">
        <f t="shared" si="278"/>
        <v>1</v>
      </c>
      <c r="N1793">
        <f t="shared" si="279"/>
        <v>1.3565527992168567</v>
      </c>
    </row>
    <row r="1794" spans="1:14" x14ac:dyDescent="0.3">
      <c r="A1794" s="1">
        <v>41296</v>
      </c>
      <c r="B1794">
        <v>85.7</v>
      </c>
      <c r="D1794">
        <f t="shared" si="270"/>
        <v>2</v>
      </c>
      <c r="E1794" s="1">
        <f t="shared" si="271"/>
        <v>41289</v>
      </c>
      <c r="F1794" s="1">
        <f t="shared" si="272"/>
        <v>41288</v>
      </c>
      <c r="G1794" s="1">
        <f t="shared" si="273"/>
        <v>41287</v>
      </c>
      <c r="H1794" s="1">
        <f t="shared" si="274"/>
        <v>41286</v>
      </c>
      <c r="I1794" s="2">
        <f t="shared" si="275"/>
        <v>85.25</v>
      </c>
      <c r="K1794" s="2">
        <f t="shared" si="276"/>
        <v>0</v>
      </c>
      <c r="L1794" s="2">
        <f t="shared" si="277"/>
        <v>0</v>
      </c>
      <c r="M1794" s="2">
        <f t="shared" si="278"/>
        <v>1</v>
      </c>
      <c r="N1794">
        <f t="shared" si="279"/>
        <v>0.52647094401080174</v>
      </c>
    </row>
    <row r="1795" spans="1:14" x14ac:dyDescent="0.3">
      <c r="A1795" s="1">
        <v>41297</v>
      </c>
      <c r="B1795">
        <v>85.974999999999994</v>
      </c>
      <c r="D1795">
        <f t="shared" ref="D1795:D1858" si="280">WEEKDAY(A1795,2)</f>
        <v>3</v>
      </c>
      <c r="E1795" s="1">
        <f t="shared" si="271"/>
        <v>41290</v>
      </c>
      <c r="F1795" s="1">
        <f t="shared" si="272"/>
        <v>41289</v>
      </c>
      <c r="G1795" s="1">
        <f t="shared" si="273"/>
        <v>41288</v>
      </c>
      <c r="H1795" s="1">
        <f t="shared" si="274"/>
        <v>41287</v>
      </c>
      <c r="I1795" s="2">
        <f t="shared" si="275"/>
        <v>85.15</v>
      </c>
      <c r="K1795" s="2">
        <f t="shared" si="276"/>
        <v>0</v>
      </c>
      <c r="L1795" s="2">
        <f t="shared" si="277"/>
        <v>0</v>
      </c>
      <c r="M1795" s="2">
        <f t="shared" si="278"/>
        <v>1</v>
      </c>
      <c r="N1795">
        <f t="shared" si="279"/>
        <v>0.96421492096325601</v>
      </c>
    </row>
    <row r="1796" spans="1:14" x14ac:dyDescent="0.3">
      <c r="A1796" s="1">
        <v>41298</v>
      </c>
      <c r="B1796">
        <v>87.05</v>
      </c>
      <c r="D1796">
        <f t="shared" si="280"/>
        <v>4</v>
      </c>
      <c r="E1796" s="1">
        <f t="shared" si="271"/>
        <v>41291</v>
      </c>
      <c r="F1796" s="1">
        <f t="shared" si="272"/>
        <v>41290</v>
      </c>
      <c r="G1796" s="1">
        <f t="shared" si="273"/>
        <v>41289</v>
      </c>
      <c r="H1796" s="1">
        <f t="shared" si="274"/>
        <v>41288</v>
      </c>
      <c r="I1796" s="2">
        <f t="shared" si="275"/>
        <v>85.95</v>
      </c>
      <c r="K1796" s="2">
        <f t="shared" si="276"/>
        <v>0</v>
      </c>
      <c r="L1796" s="2">
        <f t="shared" si="277"/>
        <v>0</v>
      </c>
      <c r="M1796" s="2">
        <f t="shared" si="278"/>
        <v>1</v>
      </c>
      <c r="N1796">
        <f t="shared" si="279"/>
        <v>1.2716934385339667</v>
      </c>
    </row>
    <row r="1797" spans="1:14" x14ac:dyDescent="0.3">
      <c r="A1797" s="1">
        <v>41299</v>
      </c>
      <c r="B1797">
        <v>86.825000000000003</v>
      </c>
      <c r="D1797">
        <f t="shared" si="280"/>
        <v>5</v>
      </c>
      <c r="E1797" s="1">
        <f t="shared" si="271"/>
        <v>41292</v>
      </c>
      <c r="F1797" s="1">
        <f t="shared" si="272"/>
        <v>41291</v>
      </c>
      <c r="G1797" s="1">
        <f t="shared" si="273"/>
        <v>41290</v>
      </c>
      <c r="H1797" s="1">
        <f t="shared" si="274"/>
        <v>41289</v>
      </c>
      <c r="I1797" s="2">
        <f t="shared" si="275"/>
        <v>85.35</v>
      </c>
      <c r="K1797" s="2">
        <f t="shared" si="276"/>
        <v>0</v>
      </c>
      <c r="L1797" s="2">
        <f t="shared" si="277"/>
        <v>0</v>
      </c>
      <c r="M1797" s="2">
        <f t="shared" si="278"/>
        <v>1</v>
      </c>
      <c r="N1797">
        <f t="shared" si="279"/>
        <v>1.7134149389688249</v>
      </c>
    </row>
    <row r="1798" spans="1:14" x14ac:dyDescent="0.3">
      <c r="A1798" s="1">
        <v>41302</v>
      </c>
      <c r="B1798">
        <v>87.174999999999997</v>
      </c>
      <c r="D1798">
        <f t="shared" si="280"/>
        <v>1</v>
      </c>
      <c r="E1798" s="1">
        <f t="shared" si="271"/>
        <v>41295</v>
      </c>
      <c r="F1798" s="1">
        <f t="shared" si="272"/>
        <v>41294</v>
      </c>
      <c r="G1798" s="1">
        <f t="shared" si="273"/>
        <v>41293</v>
      </c>
      <c r="H1798" s="1">
        <f t="shared" si="274"/>
        <v>41292</v>
      </c>
      <c r="I1798" s="2">
        <f t="shared" si="275"/>
        <v>85.35</v>
      </c>
      <c r="K1798" s="2">
        <f t="shared" si="276"/>
        <v>0</v>
      </c>
      <c r="L1798" s="2">
        <f t="shared" si="277"/>
        <v>0</v>
      </c>
      <c r="M1798" s="2">
        <f t="shared" si="278"/>
        <v>1</v>
      </c>
      <c r="N1798">
        <f t="shared" si="279"/>
        <v>2.1157143321265246</v>
      </c>
    </row>
    <row r="1799" spans="1:14" x14ac:dyDescent="0.3">
      <c r="A1799" s="1">
        <v>41303</v>
      </c>
      <c r="B1799">
        <v>87.1</v>
      </c>
      <c r="D1799">
        <f t="shared" si="280"/>
        <v>2</v>
      </c>
      <c r="E1799" s="1">
        <f t="shared" si="271"/>
        <v>41296</v>
      </c>
      <c r="F1799" s="1">
        <f t="shared" si="272"/>
        <v>41295</v>
      </c>
      <c r="G1799" s="1">
        <f t="shared" si="273"/>
        <v>41294</v>
      </c>
      <c r="H1799" s="1">
        <f t="shared" si="274"/>
        <v>41293</v>
      </c>
      <c r="I1799" s="2">
        <f t="shared" si="275"/>
        <v>85.7</v>
      </c>
      <c r="K1799" s="2">
        <f t="shared" si="276"/>
        <v>0</v>
      </c>
      <c r="L1799" s="2">
        <f t="shared" si="277"/>
        <v>0</v>
      </c>
      <c r="M1799" s="2">
        <f t="shared" si="278"/>
        <v>1</v>
      </c>
      <c r="N1799">
        <f t="shared" si="279"/>
        <v>1.6204058254722973</v>
      </c>
    </row>
    <row r="1800" spans="1:14" x14ac:dyDescent="0.3">
      <c r="A1800" s="1">
        <v>41304</v>
      </c>
      <c r="B1800">
        <v>87.1</v>
      </c>
      <c r="D1800">
        <f t="shared" si="280"/>
        <v>3</v>
      </c>
      <c r="E1800" s="1">
        <f t="shared" ref="E1800:E1863" si="281">A1800-7</f>
        <v>41297</v>
      </c>
      <c r="F1800" s="1">
        <f t="shared" ref="F1800:F1863" si="282">E1800-1</f>
        <v>41296</v>
      </c>
      <c r="G1800" s="1">
        <f t="shared" ref="G1800:G1863" si="283">E1800-2</f>
        <v>41295</v>
      </c>
      <c r="H1800" s="1">
        <f t="shared" ref="H1800:H1863" si="284">E1800-3</f>
        <v>41294</v>
      </c>
      <c r="I1800" s="2">
        <f t="shared" si="275"/>
        <v>85.974999999999994</v>
      </c>
      <c r="K1800" s="2">
        <f t="shared" si="276"/>
        <v>0</v>
      </c>
      <c r="L1800" s="2">
        <f t="shared" si="277"/>
        <v>0</v>
      </c>
      <c r="M1800" s="2">
        <f t="shared" si="278"/>
        <v>1</v>
      </c>
      <c r="N1800">
        <f t="shared" si="279"/>
        <v>1.3000327540127239</v>
      </c>
    </row>
    <row r="1801" spans="1:14" x14ac:dyDescent="0.3">
      <c r="A1801" s="1">
        <v>41305</v>
      </c>
      <c r="B1801">
        <v>87.6</v>
      </c>
      <c r="D1801">
        <f t="shared" si="280"/>
        <v>4</v>
      </c>
      <c r="E1801" s="1">
        <f t="shared" si="281"/>
        <v>41298</v>
      </c>
      <c r="F1801" s="1">
        <f t="shared" si="282"/>
        <v>41297</v>
      </c>
      <c r="G1801" s="1">
        <f t="shared" si="283"/>
        <v>41296</v>
      </c>
      <c r="H1801" s="1">
        <f t="shared" si="284"/>
        <v>41295</v>
      </c>
      <c r="I1801" s="2">
        <f t="shared" ref="I1801:I1864" si="285">IF(SUMIFS($B$2:$B$3569,$A$2:$A$3569,"="&amp;E1801)=0,IF(SUMIFS($B$2:$B$3569,$A$2:$A$3569,"="&amp;F1801)=0,IF(SUMIFS($B$2:$B$3569,$A$2:$A$3569,"="&amp;G1801)=0,SUMIFS($B$2:$B$3569,$A$2:$A$3569,"="&amp;H1801),SUMIFS($B$2:$B$3569,$A$2:$A$3569,"="&amp;G1801)),SUMIFS($B$2:$B$3569,$A$2:$A$3569,"="&amp;F1801)),SUMIFS($B$2:$B$3569,$A$2:$A$3569,"="&amp;E1801))</f>
        <v>87.05</v>
      </c>
      <c r="K1801" s="2">
        <f t="shared" ref="K1801:K1864" si="286">SUMIFS($J$2:$J$3569,$A$2:$A$3569,"&gt;"&amp;E1801,$A$2:$A$3569,"&lt;="&amp;A1801)</f>
        <v>0</v>
      </c>
      <c r="L1801" s="2">
        <f t="shared" ref="L1801:L1864" si="287">IF(K1801&lt;&gt;0,LOOKUP(K1801,C1795:C1801,B1795:B1801),0)</f>
        <v>0</v>
      </c>
      <c r="M1801" s="2">
        <f t="shared" ref="M1801:M1864" si="288">IF(K1801&lt;&gt;0,L1801/K1801,1)</f>
        <v>1</v>
      </c>
      <c r="N1801">
        <f t="shared" ref="N1801:N1864" si="289">LN(B1801*M1801/I1801)*100</f>
        <v>0.62983317281476414</v>
      </c>
    </row>
    <row r="1802" spans="1:14" x14ac:dyDescent="0.3">
      <c r="A1802" s="1">
        <v>41306</v>
      </c>
      <c r="B1802">
        <v>87.65</v>
      </c>
      <c r="D1802">
        <f t="shared" si="280"/>
        <v>5</v>
      </c>
      <c r="E1802" s="1">
        <f t="shared" si="281"/>
        <v>41299</v>
      </c>
      <c r="F1802" s="1">
        <f t="shared" si="282"/>
        <v>41298</v>
      </c>
      <c r="G1802" s="1">
        <f t="shared" si="283"/>
        <v>41297</v>
      </c>
      <c r="H1802" s="1">
        <f t="shared" si="284"/>
        <v>41296</v>
      </c>
      <c r="I1802" s="2">
        <f t="shared" si="285"/>
        <v>86.825000000000003</v>
      </c>
      <c r="K1802" s="2">
        <f t="shared" si="286"/>
        <v>0</v>
      </c>
      <c r="L1802" s="2">
        <f t="shared" si="287"/>
        <v>0</v>
      </c>
      <c r="M1802" s="2">
        <f t="shared" si="288"/>
        <v>1</v>
      </c>
      <c r="N1802">
        <f t="shared" si="289"/>
        <v>0.94570127371058654</v>
      </c>
    </row>
    <row r="1803" spans="1:14" x14ac:dyDescent="0.3">
      <c r="A1803" s="1">
        <v>41309</v>
      </c>
      <c r="B1803">
        <v>88.075000000000003</v>
      </c>
      <c r="D1803">
        <f t="shared" si="280"/>
        <v>1</v>
      </c>
      <c r="E1803" s="1">
        <f t="shared" si="281"/>
        <v>41302</v>
      </c>
      <c r="F1803" s="1">
        <f t="shared" si="282"/>
        <v>41301</v>
      </c>
      <c r="G1803" s="1">
        <f t="shared" si="283"/>
        <v>41300</v>
      </c>
      <c r="H1803" s="1">
        <f t="shared" si="284"/>
        <v>41299</v>
      </c>
      <c r="I1803" s="2">
        <f t="shared" si="285"/>
        <v>87.174999999999997</v>
      </c>
      <c r="K1803" s="2">
        <f t="shared" si="286"/>
        <v>0</v>
      </c>
      <c r="L1803" s="2">
        <f t="shared" si="287"/>
        <v>0</v>
      </c>
      <c r="M1803" s="2">
        <f t="shared" si="288"/>
        <v>1</v>
      </c>
      <c r="N1803">
        <f t="shared" si="289"/>
        <v>1.0271131665586575</v>
      </c>
    </row>
    <row r="1804" spans="1:14" x14ac:dyDescent="0.3">
      <c r="A1804" s="1">
        <v>41310</v>
      </c>
      <c r="B1804">
        <v>88.325000000000003</v>
      </c>
      <c r="D1804">
        <f t="shared" si="280"/>
        <v>2</v>
      </c>
      <c r="E1804" s="1">
        <f t="shared" si="281"/>
        <v>41303</v>
      </c>
      <c r="F1804" s="1">
        <f t="shared" si="282"/>
        <v>41302</v>
      </c>
      <c r="G1804" s="1">
        <f t="shared" si="283"/>
        <v>41301</v>
      </c>
      <c r="H1804" s="1">
        <f t="shared" si="284"/>
        <v>41300</v>
      </c>
      <c r="I1804" s="2">
        <f t="shared" si="285"/>
        <v>87.1</v>
      </c>
      <c r="K1804" s="2">
        <f t="shared" si="286"/>
        <v>0</v>
      </c>
      <c r="L1804" s="2">
        <f t="shared" si="287"/>
        <v>0</v>
      </c>
      <c r="M1804" s="2">
        <f t="shared" si="288"/>
        <v>1</v>
      </c>
      <c r="N1804">
        <f t="shared" si="289"/>
        <v>1.3966309386752001</v>
      </c>
    </row>
    <row r="1805" spans="1:14" x14ac:dyDescent="0.3">
      <c r="A1805" s="1">
        <v>41311</v>
      </c>
      <c r="B1805">
        <v>86.9</v>
      </c>
      <c r="D1805">
        <f t="shared" si="280"/>
        <v>3</v>
      </c>
      <c r="E1805" s="1">
        <f t="shared" si="281"/>
        <v>41304</v>
      </c>
      <c r="F1805" s="1">
        <f t="shared" si="282"/>
        <v>41303</v>
      </c>
      <c r="G1805" s="1">
        <f t="shared" si="283"/>
        <v>41302</v>
      </c>
      <c r="H1805" s="1">
        <f t="shared" si="284"/>
        <v>41301</v>
      </c>
      <c r="I1805" s="2">
        <f t="shared" si="285"/>
        <v>87.1</v>
      </c>
      <c r="K1805" s="2">
        <f t="shared" si="286"/>
        <v>0</v>
      </c>
      <c r="L1805" s="2">
        <f t="shared" si="287"/>
        <v>0</v>
      </c>
      <c r="M1805" s="2">
        <f t="shared" si="288"/>
        <v>1</v>
      </c>
      <c r="N1805">
        <f t="shared" si="289"/>
        <v>-0.22988515871106016</v>
      </c>
    </row>
    <row r="1806" spans="1:14" x14ac:dyDescent="0.3">
      <c r="A1806" s="1">
        <v>41312</v>
      </c>
      <c r="B1806">
        <v>86.974999999999994</v>
      </c>
      <c r="D1806">
        <f t="shared" si="280"/>
        <v>4</v>
      </c>
      <c r="E1806" s="1">
        <f t="shared" si="281"/>
        <v>41305</v>
      </c>
      <c r="F1806" s="1">
        <f t="shared" si="282"/>
        <v>41304</v>
      </c>
      <c r="G1806" s="1">
        <f t="shared" si="283"/>
        <v>41303</v>
      </c>
      <c r="H1806" s="1">
        <f t="shared" si="284"/>
        <v>41302</v>
      </c>
      <c r="I1806" s="2">
        <f t="shared" si="285"/>
        <v>87.6</v>
      </c>
      <c r="K1806" s="2">
        <f t="shared" si="286"/>
        <v>0</v>
      </c>
      <c r="L1806" s="2">
        <f t="shared" si="287"/>
        <v>0</v>
      </c>
      <c r="M1806" s="2">
        <f t="shared" si="288"/>
        <v>1</v>
      </c>
      <c r="N1806">
        <f t="shared" si="289"/>
        <v>-0.71602769043400083</v>
      </c>
    </row>
    <row r="1807" spans="1:14" x14ac:dyDescent="0.3">
      <c r="A1807" s="1">
        <v>41313</v>
      </c>
      <c r="B1807">
        <v>86.45</v>
      </c>
      <c r="C1807">
        <v>86.125</v>
      </c>
      <c r="D1807">
        <f t="shared" si="280"/>
        <v>5</v>
      </c>
      <c r="E1807" s="1">
        <f t="shared" si="281"/>
        <v>41306</v>
      </c>
      <c r="F1807" s="1">
        <f t="shared" si="282"/>
        <v>41305</v>
      </c>
      <c r="G1807" s="1">
        <f t="shared" si="283"/>
        <v>41304</v>
      </c>
      <c r="H1807" s="1">
        <f t="shared" si="284"/>
        <v>41303</v>
      </c>
      <c r="I1807" s="2">
        <f t="shared" si="285"/>
        <v>87.65</v>
      </c>
      <c r="K1807" s="2">
        <f t="shared" si="286"/>
        <v>0</v>
      </c>
      <c r="L1807" s="2">
        <f t="shared" si="287"/>
        <v>0</v>
      </c>
      <c r="M1807" s="2">
        <f t="shared" si="288"/>
        <v>1</v>
      </c>
      <c r="N1807">
        <f t="shared" si="289"/>
        <v>-1.378539923794398</v>
      </c>
    </row>
    <row r="1808" spans="1:14" x14ac:dyDescent="0.3">
      <c r="A1808" s="1">
        <v>41316</v>
      </c>
      <c r="B1808">
        <v>86.375</v>
      </c>
      <c r="D1808">
        <f t="shared" si="280"/>
        <v>1</v>
      </c>
      <c r="E1808" s="1">
        <f t="shared" si="281"/>
        <v>41309</v>
      </c>
      <c r="F1808" s="1">
        <f t="shared" si="282"/>
        <v>41308</v>
      </c>
      <c r="G1808" s="1">
        <f t="shared" si="283"/>
        <v>41307</v>
      </c>
      <c r="H1808" s="1">
        <f t="shared" si="284"/>
        <v>41306</v>
      </c>
      <c r="I1808" s="2">
        <f t="shared" si="285"/>
        <v>88.075000000000003</v>
      </c>
      <c r="J1808">
        <v>86.125</v>
      </c>
      <c r="K1808" s="2">
        <f t="shared" si="286"/>
        <v>86.125</v>
      </c>
      <c r="L1808" s="2">
        <f t="shared" si="287"/>
        <v>86.45</v>
      </c>
      <c r="M1808" s="2">
        <f t="shared" si="288"/>
        <v>1.0037735849056604</v>
      </c>
      <c r="N1808">
        <f t="shared" si="289"/>
        <v>-1.5723959343990461</v>
      </c>
    </row>
    <row r="1809" spans="1:14" x14ac:dyDescent="0.3">
      <c r="A1809" s="1">
        <v>41317</v>
      </c>
      <c r="B1809">
        <v>86</v>
      </c>
      <c r="D1809">
        <f t="shared" si="280"/>
        <v>2</v>
      </c>
      <c r="E1809" s="1">
        <f t="shared" si="281"/>
        <v>41310</v>
      </c>
      <c r="F1809" s="1">
        <f t="shared" si="282"/>
        <v>41309</v>
      </c>
      <c r="G1809" s="1">
        <f t="shared" si="283"/>
        <v>41308</v>
      </c>
      <c r="H1809" s="1">
        <f t="shared" si="284"/>
        <v>41307</v>
      </c>
      <c r="I1809" s="2">
        <f t="shared" si="285"/>
        <v>88.325000000000003</v>
      </c>
      <c r="K1809" s="2">
        <f t="shared" si="286"/>
        <v>86.125</v>
      </c>
      <c r="L1809" s="2">
        <f t="shared" si="287"/>
        <v>86.45</v>
      </c>
      <c r="M1809" s="2">
        <f t="shared" si="288"/>
        <v>1.0037735849056604</v>
      </c>
      <c r="N1809">
        <f t="shared" si="289"/>
        <v>-2.290941419622444</v>
      </c>
    </row>
    <row r="1810" spans="1:14" x14ac:dyDescent="0.3">
      <c r="A1810" s="1">
        <v>41318</v>
      </c>
      <c r="B1810">
        <v>85.8</v>
      </c>
      <c r="D1810">
        <f t="shared" si="280"/>
        <v>3</v>
      </c>
      <c r="E1810" s="1">
        <f t="shared" si="281"/>
        <v>41311</v>
      </c>
      <c r="F1810" s="1">
        <f t="shared" si="282"/>
        <v>41310</v>
      </c>
      <c r="G1810" s="1">
        <f t="shared" si="283"/>
        <v>41309</v>
      </c>
      <c r="H1810" s="1">
        <f t="shared" si="284"/>
        <v>41308</v>
      </c>
      <c r="I1810" s="2">
        <f t="shared" si="285"/>
        <v>86.9</v>
      </c>
      <c r="K1810" s="2">
        <f t="shared" si="286"/>
        <v>86.125</v>
      </c>
      <c r="L1810" s="2">
        <f t="shared" si="287"/>
        <v>86.45</v>
      </c>
      <c r="M1810" s="2">
        <f t="shared" si="288"/>
        <v>1.0037735849056604</v>
      </c>
      <c r="N1810">
        <f t="shared" si="289"/>
        <v>-0.89725429819528901</v>
      </c>
    </row>
    <row r="1811" spans="1:14" x14ac:dyDescent="0.3">
      <c r="A1811" s="1">
        <v>41319</v>
      </c>
      <c r="B1811">
        <v>84.325000000000003</v>
      </c>
      <c r="D1811">
        <f t="shared" si="280"/>
        <v>4</v>
      </c>
      <c r="E1811" s="1">
        <f t="shared" si="281"/>
        <v>41312</v>
      </c>
      <c r="F1811" s="1">
        <f t="shared" si="282"/>
        <v>41311</v>
      </c>
      <c r="G1811" s="1">
        <f t="shared" si="283"/>
        <v>41310</v>
      </c>
      <c r="H1811" s="1">
        <f t="shared" si="284"/>
        <v>41309</v>
      </c>
      <c r="I1811" s="2">
        <f t="shared" si="285"/>
        <v>86.974999999999994</v>
      </c>
      <c r="K1811" s="2">
        <f t="shared" si="286"/>
        <v>86.125</v>
      </c>
      <c r="L1811" s="2">
        <f t="shared" si="287"/>
        <v>86.45</v>
      </c>
      <c r="M1811" s="2">
        <f t="shared" si="288"/>
        <v>1.0037735849056604</v>
      </c>
      <c r="N1811">
        <f t="shared" si="289"/>
        <v>-2.7175857294814945</v>
      </c>
    </row>
    <row r="1812" spans="1:14" x14ac:dyDescent="0.3">
      <c r="A1812" s="1">
        <v>41320</v>
      </c>
      <c r="B1812">
        <v>84.25</v>
      </c>
      <c r="D1812">
        <f t="shared" si="280"/>
        <v>5</v>
      </c>
      <c r="E1812" s="1">
        <f t="shared" si="281"/>
        <v>41313</v>
      </c>
      <c r="F1812" s="1">
        <f t="shared" si="282"/>
        <v>41312</v>
      </c>
      <c r="G1812" s="1">
        <f t="shared" si="283"/>
        <v>41311</v>
      </c>
      <c r="H1812" s="1">
        <f t="shared" si="284"/>
        <v>41310</v>
      </c>
      <c r="I1812" s="2">
        <f t="shared" si="285"/>
        <v>86.45</v>
      </c>
      <c r="K1812" s="2">
        <f t="shared" si="286"/>
        <v>86.125</v>
      </c>
      <c r="L1812" s="2">
        <f t="shared" si="287"/>
        <v>86.45</v>
      </c>
      <c r="M1812" s="2">
        <f t="shared" si="288"/>
        <v>1.0037735849056604</v>
      </c>
      <c r="N1812">
        <f t="shared" si="289"/>
        <v>-2.2011160101351575</v>
      </c>
    </row>
    <row r="1813" spans="1:14" x14ac:dyDescent="0.3">
      <c r="A1813" s="1">
        <v>41324</v>
      </c>
      <c r="B1813">
        <v>83.05</v>
      </c>
      <c r="D1813">
        <f t="shared" si="280"/>
        <v>2</v>
      </c>
      <c r="E1813" s="1">
        <f t="shared" si="281"/>
        <v>41317</v>
      </c>
      <c r="F1813" s="1">
        <f t="shared" si="282"/>
        <v>41316</v>
      </c>
      <c r="G1813" s="1">
        <f t="shared" si="283"/>
        <v>41315</v>
      </c>
      <c r="H1813" s="1">
        <f t="shared" si="284"/>
        <v>41314</v>
      </c>
      <c r="I1813" s="2">
        <f t="shared" si="285"/>
        <v>86</v>
      </c>
      <c r="K1813" s="2">
        <f t="shared" si="286"/>
        <v>0</v>
      </c>
      <c r="L1813" s="2">
        <f t="shared" si="287"/>
        <v>0</v>
      </c>
      <c r="M1813" s="2">
        <f t="shared" si="288"/>
        <v>1</v>
      </c>
      <c r="N1813">
        <f t="shared" si="289"/>
        <v>-3.4904460194203848</v>
      </c>
    </row>
    <row r="1814" spans="1:14" x14ac:dyDescent="0.3">
      <c r="A1814" s="1">
        <v>41325</v>
      </c>
      <c r="B1814">
        <v>82.95</v>
      </c>
      <c r="D1814">
        <f t="shared" si="280"/>
        <v>3</v>
      </c>
      <c r="E1814" s="1">
        <f t="shared" si="281"/>
        <v>41318</v>
      </c>
      <c r="F1814" s="1">
        <f t="shared" si="282"/>
        <v>41317</v>
      </c>
      <c r="G1814" s="1">
        <f t="shared" si="283"/>
        <v>41316</v>
      </c>
      <c r="H1814" s="1">
        <f t="shared" si="284"/>
        <v>41315</v>
      </c>
      <c r="I1814" s="2">
        <f t="shared" si="285"/>
        <v>85.8</v>
      </c>
      <c r="K1814" s="2">
        <f t="shared" si="286"/>
        <v>0</v>
      </c>
      <c r="L1814" s="2">
        <f t="shared" si="287"/>
        <v>0</v>
      </c>
      <c r="M1814" s="2">
        <f t="shared" si="288"/>
        <v>1</v>
      </c>
      <c r="N1814">
        <f t="shared" si="289"/>
        <v>-3.3780989857463002</v>
      </c>
    </row>
    <row r="1815" spans="1:14" x14ac:dyDescent="0.3">
      <c r="A1815" s="1">
        <v>41326</v>
      </c>
      <c r="B1815">
        <v>82.375</v>
      </c>
      <c r="D1815">
        <f t="shared" si="280"/>
        <v>4</v>
      </c>
      <c r="E1815" s="1">
        <f t="shared" si="281"/>
        <v>41319</v>
      </c>
      <c r="F1815" s="1">
        <f t="shared" si="282"/>
        <v>41318</v>
      </c>
      <c r="G1815" s="1">
        <f t="shared" si="283"/>
        <v>41317</v>
      </c>
      <c r="H1815" s="1">
        <f t="shared" si="284"/>
        <v>41316</v>
      </c>
      <c r="I1815" s="2">
        <f t="shared" si="285"/>
        <v>84.325000000000003</v>
      </c>
      <c r="K1815" s="2">
        <f t="shared" si="286"/>
        <v>0</v>
      </c>
      <c r="L1815" s="2">
        <f t="shared" si="287"/>
        <v>0</v>
      </c>
      <c r="M1815" s="2">
        <f t="shared" si="288"/>
        <v>1</v>
      </c>
      <c r="N1815">
        <f t="shared" si="289"/>
        <v>-2.3396388125042651</v>
      </c>
    </row>
    <row r="1816" spans="1:14" x14ac:dyDescent="0.3">
      <c r="A1816" s="1">
        <v>41327</v>
      </c>
      <c r="B1816">
        <v>81.650000000000006</v>
      </c>
      <c r="D1816">
        <f t="shared" si="280"/>
        <v>5</v>
      </c>
      <c r="E1816" s="1">
        <f t="shared" si="281"/>
        <v>41320</v>
      </c>
      <c r="F1816" s="1">
        <f t="shared" si="282"/>
        <v>41319</v>
      </c>
      <c r="G1816" s="1">
        <f t="shared" si="283"/>
        <v>41318</v>
      </c>
      <c r="H1816" s="1">
        <f t="shared" si="284"/>
        <v>41317</v>
      </c>
      <c r="I1816" s="2">
        <f t="shared" si="285"/>
        <v>84.25</v>
      </c>
      <c r="K1816" s="2">
        <f t="shared" si="286"/>
        <v>0</v>
      </c>
      <c r="L1816" s="2">
        <f t="shared" si="287"/>
        <v>0</v>
      </c>
      <c r="M1816" s="2">
        <f t="shared" si="288"/>
        <v>1</v>
      </c>
      <c r="N1816">
        <f t="shared" si="289"/>
        <v>-3.1346749815996873</v>
      </c>
    </row>
    <row r="1817" spans="1:14" x14ac:dyDescent="0.3">
      <c r="A1817" s="1">
        <v>41330</v>
      </c>
      <c r="B1817">
        <v>81.900000000000006</v>
      </c>
      <c r="D1817">
        <f t="shared" si="280"/>
        <v>1</v>
      </c>
      <c r="E1817" s="1">
        <f t="shared" si="281"/>
        <v>41323</v>
      </c>
      <c r="F1817" s="1">
        <f t="shared" si="282"/>
        <v>41322</v>
      </c>
      <c r="G1817" s="1">
        <f t="shared" si="283"/>
        <v>41321</v>
      </c>
      <c r="H1817" s="1">
        <f t="shared" si="284"/>
        <v>41320</v>
      </c>
      <c r="I1817" s="2">
        <f t="shared" si="285"/>
        <v>84.25</v>
      </c>
      <c r="K1817" s="2">
        <f t="shared" si="286"/>
        <v>0</v>
      </c>
      <c r="L1817" s="2">
        <f t="shared" si="287"/>
        <v>0</v>
      </c>
      <c r="M1817" s="2">
        <f t="shared" si="288"/>
        <v>1</v>
      </c>
      <c r="N1817">
        <f t="shared" si="289"/>
        <v>-2.8289578373447259</v>
      </c>
    </row>
    <row r="1818" spans="1:14" x14ac:dyDescent="0.3">
      <c r="A1818" s="1">
        <v>41331</v>
      </c>
      <c r="B1818">
        <v>81.575000000000003</v>
      </c>
      <c r="D1818">
        <f t="shared" si="280"/>
        <v>2</v>
      </c>
      <c r="E1818" s="1">
        <f t="shared" si="281"/>
        <v>41324</v>
      </c>
      <c r="F1818" s="1">
        <f t="shared" si="282"/>
        <v>41323</v>
      </c>
      <c r="G1818" s="1">
        <f t="shared" si="283"/>
        <v>41322</v>
      </c>
      <c r="H1818" s="1">
        <f t="shared" si="284"/>
        <v>41321</v>
      </c>
      <c r="I1818" s="2">
        <f t="shared" si="285"/>
        <v>83.05</v>
      </c>
      <c r="K1818" s="2">
        <f t="shared" si="286"/>
        <v>0</v>
      </c>
      <c r="L1818" s="2">
        <f t="shared" si="287"/>
        <v>0</v>
      </c>
      <c r="M1818" s="2">
        <f t="shared" si="288"/>
        <v>1</v>
      </c>
      <c r="N1818">
        <f t="shared" si="289"/>
        <v>-1.7919993579919458</v>
      </c>
    </row>
    <row r="1819" spans="1:14" x14ac:dyDescent="0.3">
      <c r="A1819" s="1">
        <v>41332</v>
      </c>
      <c r="B1819">
        <v>81</v>
      </c>
      <c r="D1819">
        <f t="shared" si="280"/>
        <v>3</v>
      </c>
      <c r="E1819" s="1">
        <f t="shared" si="281"/>
        <v>41325</v>
      </c>
      <c r="F1819" s="1">
        <f t="shared" si="282"/>
        <v>41324</v>
      </c>
      <c r="G1819" s="1">
        <f t="shared" si="283"/>
        <v>41323</v>
      </c>
      <c r="H1819" s="1">
        <f t="shared" si="284"/>
        <v>41322</v>
      </c>
      <c r="I1819" s="2">
        <f t="shared" si="285"/>
        <v>82.95</v>
      </c>
      <c r="K1819" s="2">
        <f t="shared" si="286"/>
        <v>0</v>
      </c>
      <c r="L1819" s="2">
        <f t="shared" si="287"/>
        <v>0</v>
      </c>
      <c r="M1819" s="2">
        <f t="shared" si="288"/>
        <v>1</v>
      </c>
      <c r="N1819">
        <f t="shared" si="289"/>
        <v>-2.3788861964014711</v>
      </c>
    </row>
    <row r="1820" spans="1:14" x14ac:dyDescent="0.3">
      <c r="A1820" s="1">
        <v>41333</v>
      </c>
      <c r="B1820">
        <v>81</v>
      </c>
      <c r="D1820">
        <f t="shared" si="280"/>
        <v>4</v>
      </c>
      <c r="E1820" s="1">
        <f t="shared" si="281"/>
        <v>41326</v>
      </c>
      <c r="F1820" s="1">
        <f t="shared" si="282"/>
        <v>41325</v>
      </c>
      <c r="G1820" s="1">
        <f t="shared" si="283"/>
        <v>41324</v>
      </c>
      <c r="H1820" s="1">
        <f t="shared" si="284"/>
        <v>41323</v>
      </c>
      <c r="I1820" s="2">
        <f t="shared" si="285"/>
        <v>82.375</v>
      </c>
      <c r="K1820" s="2">
        <f t="shared" si="286"/>
        <v>0</v>
      </c>
      <c r="L1820" s="2">
        <f t="shared" si="287"/>
        <v>0</v>
      </c>
      <c r="M1820" s="2">
        <f t="shared" si="288"/>
        <v>1</v>
      </c>
      <c r="N1820">
        <f t="shared" si="289"/>
        <v>-1.6832838150232505</v>
      </c>
    </row>
    <row r="1821" spans="1:14" x14ac:dyDescent="0.3">
      <c r="A1821" s="1">
        <v>41334</v>
      </c>
      <c r="B1821">
        <v>81.125</v>
      </c>
      <c r="D1821">
        <f t="shared" si="280"/>
        <v>5</v>
      </c>
      <c r="E1821" s="1">
        <f t="shared" si="281"/>
        <v>41327</v>
      </c>
      <c r="F1821" s="1">
        <f t="shared" si="282"/>
        <v>41326</v>
      </c>
      <c r="G1821" s="1">
        <f t="shared" si="283"/>
        <v>41325</v>
      </c>
      <c r="H1821" s="1">
        <f t="shared" si="284"/>
        <v>41324</v>
      </c>
      <c r="I1821" s="2">
        <f t="shared" si="285"/>
        <v>81.650000000000006</v>
      </c>
      <c r="K1821" s="2">
        <f t="shared" si="286"/>
        <v>0</v>
      </c>
      <c r="L1821" s="2">
        <f t="shared" si="287"/>
        <v>0</v>
      </c>
      <c r="M1821" s="2">
        <f t="shared" si="288"/>
        <v>1</v>
      </c>
      <c r="N1821">
        <f t="shared" si="289"/>
        <v>-0.64506443922201406</v>
      </c>
    </row>
    <row r="1822" spans="1:14" x14ac:dyDescent="0.3">
      <c r="A1822" s="1">
        <v>41337</v>
      </c>
      <c r="B1822">
        <v>80.3</v>
      </c>
      <c r="D1822">
        <f t="shared" si="280"/>
        <v>1</v>
      </c>
      <c r="E1822" s="1">
        <f t="shared" si="281"/>
        <v>41330</v>
      </c>
      <c r="F1822" s="1">
        <f t="shared" si="282"/>
        <v>41329</v>
      </c>
      <c r="G1822" s="1">
        <f t="shared" si="283"/>
        <v>41328</v>
      </c>
      <c r="H1822" s="1">
        <f t="shared" si="284"/>
        <v>41327</v>
      </c>
      <c r="I1822" s="2">
        <f t="shared" si="285"/>
        <v>81.900000000000006</v>
      </c>
      <c r="K1822" s="2">
        <f t="shared" si="286"/>
        <v>0</v>
      </c>
      <c r="L1822" s="2">
        <f t="shared" si="287"/>
        <v>0</v>
      </c>
      <c r="M1822" s="2">
        <f t="shared" si="288"/>
        <v>1</v>
      </c>
      <c r="N1822">
        <f t="shared" si="289"/>
        <v>-1.9729369906307908</v>
      </c>
    </row>
    <row r="1823" spans="1:14" x14ac:dyDescent="0.3">
      <c r="A1823" s="1">
        <v>41338</v>
      </c>
      <c r="B1823">
        <v>79.25</v>
      </c>
      <c r="D1823">
        <f t="shared" si="280"/>
        <v>2</v>
      </c>
      <c r="E1823" s="1">
        <f t="shared" si="281"/>
        <v>41331</v>
      </c>
      <c r="F1823" s="1">
        <f t="shared" si="282"/>
        <v>41330</v>
      </c>
      <c r="G1823" s="1">
        <f t="shared" si="283"/>
        <v>41329</v>
      </c>
      <c r="H1823" s="1">
        <f t="shared" si="284"/>
        <v>41328</v>
      </c>
      <c r="I1823" s="2">
        <f t="shared" si="285"/>
        <v>81.575000000000003</v>
      </c>
      <c r="K1823" s="2">
        <f t="shared" si="286"/>
        <v>0</v>
      </c>
      <c r="L1823" s="2">
        <f t="shared" si="287"/>
        <v>0</v>
      </c>
      <c r="M1823" s="2">
        <f t="shared" si="288"/>
        <v>1</v>
      </c>
      <c r="N1823">
        <f t="shared" si="289"/>
        <v>-2.8915429721994306</v>
      </c>
    </row>
    <row r="1824" spans="1:14" x14ac:dyDescent="0.3">
      <c r="A1824" s="1">
        <v>41339</v>
      </c>
      <c r="B1824">
        <v>79.25</v>
      </c>
      <c r="D1824">
        <f t="shared" si="280"/>
        <v>3</v>
      </c>
      <c r="E1824" s="1">
        <f t="shared" si="281"/>
        <v>41332</v>
      </c>
      <c r="F1824" s="1">
        <f t="shared" si="282"/>
        <v>41331</v>
      </c>
      <c r="G1824" s="1">
        <f t="shared" si="283"/>
        <v>41330</v>
      </c>
      <c r="H1824" s="1">
        <f t="shared" si="284"/>
        <v>41329</v>
      </c>
      <c r="I1824" s="2">
        <f t="shared" si="285"/>
        <v>81</v>
      </c>
      <c r="K1824" s="2">
        <f t="shared" si="286"/>
        <v>0</v>
      </c>
      <c r="L1824" s="2">
        <f t="shared" si="287"/>
        <v>0</v>
      </c>
      <c r="M1824" s="2">
        <f t="shared" si="288"/>
        <v>1</v>
      </c>
      <c r="N1824">
        <f t="shared" si="289"/>
        <v>-2.1841741915048751</v>
      </c>
    </row>
    <row r="1825" spans="1:14" x14ac:dyDescent="0.3">
      <c r="A1825" s="1">
        <v>41340</v>
      </c>
      <c r="B1825">
        <v>81.8</v>
      </c>
      <c r="D1825">
        <f t="shared" si="280"/>
        <v>4</v>
      </c>
      <c r="E1825" s="1">
        <f t="shared" si="281"/>
        <v>41333</v>
      </c>
      <c r="F1825" s="1">
        <f t="shared" si="282"/>
        <v>41332</v>
      </c>
      <c r="G1825" s="1">
        <f t="shared" si="283"/>
        <v>41331</v>
      </c>
      <c r="H1825" s="1">
        <f t="shared" si="284"/>
        <v>41330</v>
      </c>
      <c r="I1825" s="2">
        <f t="shared" si="285"/>
        <v>81</v>
      </c>
      <c r="K1825" s="2">
        <f t="shared" si="286"/>
        <v>0</v>
      </c>
      <c r="L1825" s="2">
        <f t="shared" si="287"/>
        <v>0</v>
      </c>
      <c r="M1825" s="2">
        <f t="shared" si="288"/>
        <v>1</v>
      </c>
      <c r="N1825">
        <f t="shared" si="289"/>
        <v>0.98280889362624724</v>
      </c>
    </row>
    <row r="1826" spans="1:14" x14ac:dyDescent="0.3">
      <c r="A1826" s="1">
        <v>41341</v>
      </c>
      <c r="B1826">
        <v>82.025000000000006</v>
      </c>
      <c r="D1826">
        <f t="shared" si="280"/>
        <v>5</v>
      </c>
      <c r="E1826" s="1">
        <f t="shared" si="281"/>
        <v>41334</v>
      </c>
      <c r="F1826" s="1">
        <f t="shared" si="282"/>
        <v>41333</v>
      </c>
      <c r="G1826" s="1">
        <f t="shared" si="283"/>
        <v>41332</v>
      </c>
      <c r="H1826" s="1">
        <f t="shared" si="284"/>
        <v>41331</v>
      </c>
      <c r="I1826" s="2">
        <f t="shared" si="285"/>
        <v>81.125</v>
      </c>
      <c r="K1826" s="2">
        <f t="shared" si="286"/>
        <v>0</v>
      </c>
      <c r="L1826" s="2">
        <f t="shared" si="287"/>
        <v>0</v>
      </c>
      <c r="M1826" s="2">
        <f t="shared" si="288"/>
        <v>1</v>
      </c>
      <c r="N1826">
        <f t="shared" si="289"/>
        <v>1.1032903822911388</v>
      </c>
    </row>
    <row r="1827" spans="1:14" x14ac:dyDescent="0.3">
      <c r="A1827" s="1">
        <v>41344</v>
      </c>
      <c r="B1827">
        <v>81.150000000000006</v>
      </c>
      <c r="D1827">
        <f t="shared" si="280"/>
        <v>1</v>
      </c>
      <c r="E1827" s="1">
        <f t="shared" si="281"/>
        <v>41337</v>
      </c>
      <c r="F1827" s="1">
        <f t="shared" si="282"/>
        <v>41336</v>
      </c>
      <c r="G1827" s="1">
        <f t="shared" si="283"/>
        <v>41335</v>
      </c>
      <c r="H1827" s="1">
        <f t="shared" si="284"/>
        <v>41334</v>
      </c>
      <c r="I1827" s="2">
        <f t="shared" si="285"/>
        <v>80.3</v>
      </c>
      <c r="K1827" s="2">
        <f t="shared" si="286"/>
        <v>0</v>
      </c>
      <c r="L1827" s="2">
        <f t="shared" si="287"/>
        <v>0</v>
      </c>
      <c r="M1827" s="2">
        <f t="shared" si="288"/>
        <v>1</v>
      </c>
      <c r="N1827">
        <f t="shared" si="289"/>
        <v>1.0529673007884273</v>
      </c>
    </row>
    <row r="1828" spans="1:14" x14ac:dyDescent="0.3">
      <c r="A1828" s="1">
        <v>41345</v>
      </c>
      <c r="B1828">
        <v>81.45</v>
      </c>
      <c r="D1828">
        <f t="shared" si="280"/>
        <v>2</v>
      </c>
      <c r="E1828" s="1">
        <f t="shared" si="281"/>
        <v>41338</v>
      </c>
      <c r="F1828" s="1">
        <f t="shared" si="282"/>
        <v>41337</v>
      </c>
      <c r="G1828" s="1">
        <f t="shared" si="283"/>
        <v>41336</v>
      </c>
      <c r="H1828" s="1">
        <f t="shared" si="284"/>
        <v>41335</v>
      </c>
      <c r="I1828" s="2">
        <f t="shared" si="285"/>
        <v>79.25</v>
      </c>
      <c r="K1828" s="2">
        <f t="shared" si="286"/>
        <v>0</v>
      </c>
      <c r="L1828" s="2">
        <f t="shared" si="287"/>
        <v>0</v>
      </c>
      <c r="M1828" s="2">
        <f t="shared" si="288"/>
        <v>1</v>
      </c>
      <c r="N1828">
        <f t="shared" si="289"/>
        <v>2.7381922290664145</v>
      </c>
    </row>
    <row r="1829" spans="1:14" x14ac:dyDescent="0.3">
      <c r="A1829" s="1">
        <v>41346</v>
      </c>
      <c r="B1829">
        <v>80.650000000000006</v>
      </c>
      <c r="D1829">
        <f t="shared" si="280"/>
        <v>3</v>
      </c>
      <c r="E1829" s="1">
        <f t="shared" si="281"/>
        <v>41339</v>
      </c>
      <c r="F1829" s="1">
        <f t="shared" si="282"/>
        <v>41338</v>
      </c>
      <c r="G1829" s="1">
        <f t="shared" si="283"/>
        <v>41337</v>
      </c>
      <c r="H1829" s="1">
        <f t="shared" si="284"/>
        <v>41336</v>
      </c>
      <c r="I1829" s="2">
        <f t="shared" si="285"/>
        <v>79.25</v>
      </c>
      <c r="K1829" s="2">
        <f t="shared" si="286"/>
        <v>0</v>
      </c>
      <c r="L1829" s="2">
        <f t="shared" si="287"/>
        <v>0</v>
      </c>
      <c r="M1829" s="2">
        <f t="shared" si="288"/>
        <v>1</v>
      </c>
      <c r="N1829">
        <f t="shared" si="289"/>
        <v>1.7511391813827895</v>
      </c>
    </row>
    <row r="1830" spans="1:14" x14ac:dyDescent="0.3">
      <c r="A1830" s="1">
        <v>41347</v>
      </c>
      <c r="B1830">
        <v>80.875</v>
      </c>
      <c r="D1830">
        <f t="shared" si="280"/>
        <v>4</v>
      </c>
      <c r="E1830" s="1">
        <f t="shared" si="281"/>
        <v>41340</v>
      </c>
      <c r="F1830" s="1">
        <f t="shared" si="282"/>
        <v>41339</v>
      </c>
      <c r="G1830" s="1">
        <f t="shared" si="283"/>
        <v>41338</v>
      </c>
      <c r="H1830" s="1">
        <f t="shared" si="284"/>
        <v>41337</v>
      </c>
      <c r="I1830" s="2">
        <f t="shared" si="285"/>
        <v>81.8</v>
      </c>
      <c r="K1830" s="2">
        <f t="shared" si="286"/>
        <v>0</v>
      </c>
      <c r="L1830" s="2">
        <f t="shared" si="287"/>
        <v>0</v>
      </c>
      <c r="M1830" s="2">
        <f t="shared" si="288"/>
        <v>1</v>
      </c>
      <c r="N1830">
        <f t="shared" si="289"/>
        <v>-1.1372490787636738</v>
      </c>
    </row>
    <row r="1831" spans="1:14" x14ac:dyDescent="0.3">
      <c r="A1831" s="1">
        <v>41348</v>
      </c>
      <c r="B1831">
        <v>79.674999999999997</v>
      </c>
      <c r="D1831">
        <f t="shared" si="280"/>
        <v>5</v>
      </c>
      <c r="E1831" s="1">
        <f t="shared" si="281"/>
        <v>41341</v>
      </c>
      <c r="F1831" s="1">
        <f t="shared" si="282"/>
        <v>41340</v>
      </c>
      <c r="G1831" s="1">
        <f t="shared" si="283"/>
        <v>41339</v>
      </c>
      <c r="H1831" s="1">
        <f t="shared" si="284"/>
        <v>41338</v>
      </c>
      <c r="I1831" s="2">
        <f t="shared" si="285"/>
        <v>82.025000000000006</v>
      </c>
      <c r="K1831" s="2">
        <f t="shared" si="286"/>
        <v>0</v>
      </c>
      <c r="L1831" s="2">
        <f t="shared" si="287"/>
        <v>0</v>
      </c>
      <c r="M1831" s="2">
        <f t="shared" si="288"/>
        <v>1</v>
      </c>
      <c r="N1831">
        <f t="shared" si="289"/>
        <v>-2.9068218543765365</v>
      </c>
    </row>
    <row r="1832" spans="1:14" x14ac:dyDescent="0.3">
      <c r="A1832" s="1">
        <v>41351</v>
      </c>
      <c r="B1832">
        <v>79.400000000000006</v>
      </c>
      <c r="D1832">
        <f t="shared" si="280"/>
        <v>1</v>
      </c>
      <c r="E1832" s="1">
        <f t="shared" si="281"/>
        <v>41344</v>
      </c>
      <c r="F1832" s="1">
        <f t="shared" si="282"/>
        <v>41343</v>
      </c>
      <c r="G1832" s="1">
        <f t="shared" si="283"/>
        <v>41342</v>
      </c>
      <c r="H1832" s="1">
        <f t="shared" si="284"/>
        <v>41341</v>
      </c>
      <c r="I1832" s="2">
        <f t="shared" si="285"/>
        <v>81.150000000000006</v>
      </c>
      <c r="K1832" s="2">
        <f t="shared" si="286"/>
        <v>0</v>
      </c>
      <c r="L1832" s="2">
        <f t="shared" si="287"/>
        <v>0</v>
      </c>
      <c r="M1832" s="2">
        <f t="shared" si="288"/>
        <v>1</v>
      </c>
      <c r="N1832">
        <f t="shared" si="289"/>
        <v>-2.1800925707510195</v>
      </c>
    </row>
    <row r="1833" spans="1:14" x14ac:dyDescent="0.3">
      <c r="A1833" s="1">
        <v>41352</v>
      </c>
      <c r="B1833">
        <v>78.224999999999994</v>
      </c>
      <c r="D1833">
        <f t="shared" si="280"/>
        <v>2</v>
      </c>
      <c r="E1833" s="1">
        <f t="shared" si="281"/>
        <v>41345</v>
      </c>
      <c r="F1833" s="1">
        <f t="shared" si="282"/>
        <v>41344</v>
      </c>
      <c r="G1833" s="1">
        <f t="shared" si="283"/>
        <v>41343</v>
      </c>
      <c r="H1833" s="1">
        <f t="shared" si="284"/>
        <v>41342</v>
      </c>
      <c r="I1833" s="2">
        <f t="shared" si="285"/>
        <v>81.45</v>
      </c>
      <c r="K1833" s="2">
        <f t="shared" si="286"/>
        <v>0</v>
      </c>
      <c r="L1833" s="2">
        <f t="shared" si="287"/>
        <v>0</v>
      </c>
      <c r="M1833" s="2">
        <f t="shared" si="288"/>
        <v>1</v>
      </c>
      <c r="N1833">
        <f t="shared" si="289"/>
        <v>-4.0400045493108365</v>
      </c>
    </row>
    <row r="1834" spans="1:14" x14ac:dyDescent="0.3">
      <c r="A1834" s="1">
        <v>41353</v>
      </c>
      <c r="B1834">
        <v>77.875</v>
      </c>
      <c r="D1834">
        <f t="shared" si="280"/>
        <v>3</v>
      </c>
      <c r="E1834" s="1">
        <f t="shared" si="281"/>
        <v>41346</v>
      </c>
      <c r="F1834" s="1">
        <f t="shared" si="282"/>
        <v>41345</v>
      </c>
      <c r="G1834" s="1">
        <f t="shared" si="283"/>
        <v>41344</v>
      </c>
      <c r="H1834" s="1">
        <f t="shared" si="284"/>
        <v>41343</v>
      </c>
      <c r="I1834" s="2">
        <f t="shared" si="285"/>
        <v>80.650000000000006</v>
      </c>
      <c r="K1834" s="2">
        <f t="shared" si="286"/>
        <v>0</v>
      </c>
      <c r="L1834" s="2">
        <f t="shared" si="287"/>
        <v>0</v>
      </c>
      <c r="M1834" s="2">
        <f t="shared" si="288"/>
        <v>1</v>
      </c>
      <c r="N1834">
        <f t="shared" si="289"/>
        <v>-3.501382746360076</v>
      </c>
    </row>
    <row r="1835" spans="1:14" x14ac:dyDescent="0.3">
      <c r="A1835" s="1">
        <v>41354</v>
      </c>
      <c r="B1835">
        <v>78.349999999999994</v>
      </c>
      <c r="D1835">
        <f t="shared" si="280"/>
        <v>4</v>
      </c>
      <c r="E1835" s="1">
        <f t="shared" si="281"/>
        <v>41347</v>
      </c>
      <c r="F1835" s="1">
        <f t="shared" si="282"/>
        <v>41346</v>
      </c>
      <c r="G1835" s="1">
        <f t="shared" si="283"/>
        <v>41345</v>
      </c>
      <c r="H1835" s="1">
        <f t="shared" si="284"/>
        <v>41344</v>
      </c>
      <c r="I1835" s="2">
        <f t="shared" si="285"/>
        <v>80.875</v>
      </c>
      <c r="K1835" s="2">
        <f t="shared" si="286"/>
        <v>0</v>
      </c>
      <c r="L1835" s="2">
        <f t="shared" si="287"/>
        <v>0</v>
      </c>
      <c r="M1835" s="2">
        <f t="shared" si="288"/>
        <v>1</v>
      </c>
      <c r="N1835">
        <f t="shared" si="289"/>
        <v>-3.1718784019034851</v>
      </c>
    </row>
    <row r="1836" spans="1:14" x14ac:dyDescent="0.3">
      <c r="A1836" s="1">
        <v>41355</v>
      </c>
      <c r="B1836">
        <v>78.05</v>
      </c>
      <c r="D1836">
        <f t="shared" si="280"/>
        <v>5</v>
      </c>
      <c r="E1836" s="1">
        <f t="shared" si="281"/>
        <v>41348</v>
      </c>
      <c r="F1836" s="1">
        <f t="shared" si="282"/>
        <v>41347</v>
      </c>
      <c r="G1836" s="1">
        <f t="shared" si="283"/>
        <v>41346</v>
      </c>
      <c r="H1836" s="1">
        <f t="shared" si="284"/>
        <v>41345</v>
      </c>
      <c r="I1836" s="2">
        <f t="shared" si="285"/>
        <v>79.674999999999997</v>
      </c>
      <c r="K1836" s="2">
        <f t="shared" si="286"/>
        <v>0</v>
      </c>
      <c r="L1836" s="2">
        <f t="shared" si="287"/>
        <v>0</v>
      </c>
      <c r="M1836" s="2">
        <f t="shared" si="288"/>
        <v>1</v>
      </c>
      <c r="N1836">
        <f t="shared" si="289"/>
        <v>-2.060621334195901</v>
      </c>
    </row>
    <row r="1837" spans="1:14" x14ac:dyDescent="0.3">
      <c r="A1837" s="1">
        <v>41358</v>
      </c>
      <c r="B1837">
        <v>78.474999999999994</v>
      </c>
      <c r="D1837">
        <f t="shared" si="280"/>
        <v>1</v>
      </c>
      <c r="E1837" s="1">
        <f t="shared" si="281"/>
        <v>41351</v>
      </c>
      <c r="F1837" s="1">
        <f t="shared" si="282"/>
        <v>41350</v>
      </c>
      <c r="G1837" s="1">
        <f t="shared" si="283"/>
        <v>41349</v>
      </c>
      <c r="H1837" s="1">
        <f t="shared" si="284"/>
        <v>41348</v>
      </c>
      <c r="I1837" s="2">
        <f t="shared" si="285"/>
        <v>79.400000000000006</v>
      </c>
      <c r="K1837" s="2">
        <f t="shared" si="286"/>
        <v>0</v>
      </c>
      <c r="L1837" s="2">
        <f t="shared" si="287"/>
        <v>0</v>
      </c>
      <c r="M1837" s="2">
        <f t="shared" si="288"/>
        <v>1</v>
      </c>
      <c r="N1837">
        <f t="shared" si="289"/>
        <v>-1.1718265525072906</v>
      </c>
    </row>
    <row r="1838" spans="1:14" x14ac:dyDescent="0.3">
      <c r="A1838" s="1">
        <v>41359</v>
      </c>
      <c r="B1838">
        <v>79.5</v>
      </c>
      <c r="D1838">
        <f t="shared" si="280"/>
        <v>2</v>
      </c>
      <c r="E1838" s="1">
        <f t="shared" si="281"/>
        <v>41352</v>
      </c>
      <c r="F1838" s="1">
        <f t="shared" si="282"/>
        <v>41351</v>
      </c>
      <c r="G1838" s="1">
        <f t="shared" si="283"/>
        <v>41350</v>
      </c>
      <c r="H1838" s="1">
        <f t="shared" si="284"/>
        <v>41349</v>
      </c>
      <c r="I1838" s="2">
        <f t="shared" si="285"/>
        <v>78.224999999999994</v>
      </c>
      <c r="K1838" s="2">
        <f t="shared" si="286"/>
        <v>0</v>
      </c>
      <c r="L1838" s="2">
        <f t="shared" si="287"/>
        <v>0</v>
      </c>
      <c r="M1838" s="2">
        <f t="shared" si="288"/>
        <v>1</v>
      </c>
      <c r="N1838">
        <f t="shared" si="289"/>
        <v>1.6167732105340404</v>
      </c>
    </row>
    <row r="1839" spans="1:14" x14ac:dyDescent="0.3">
      <c r="A1839" s="1">
        <v>41360</v>
      </c>
      <c r="B1839">
        <v>80.075000000000003</v>
      </c>
      <c r="D1839">
        <f t="shared" si="280"/>
        <v>3</v>
      </c>
      <c r="E1839" s="1">
        <f t="shared" si="281"/>
        <v>41353</v>
      </c>
      <c r="F1839" s="1">
        <f t="shared" si="282"/>
        <v>41352</v>
      </c>
      <c r="G1839" s="1">
        <f t="shared" si="283"/>
        <v>41351</v>
      </c>
      <c r="H1839" s="1">
        <f t="shared" si="284"/>
        <v>41350</v>
      </c>
      <c r="I1839" s="2">
        <f t="shared" si="285"/>
        <v>77.875</v>
      </c>
      <c r="K1839" s="2">
        <f t="shared" si="286"/>
        <v>0</v>
      </c>
      <c r="L1839" s="2">
        <f t="shared" si="287"/>
        <v>0</v>
      </c>
      <c r="M1839" s="2">
        <f t="shared" si="288"/>
        <v>1</v>
      </c>
      <c r="N1839">
        <f t="shared" si="289"/>
        <v>2.7858718387604635</v>
      </c>
    </row>
    <row r="1840" spans="1:14" x14ac:dyDescent="0.3">
      <c r="A1840" s="1">
        <v>41361</v>
      </c>
      <c r="B1840">
        <v>80.599999999999994</v>
      </c>
      <c r="D1840">
        <f t="shared" si="280"/>
        <v>4</v>
      </c>
      <c r="E1840" s="1">
        <f t="shared" si="281"/>
        <v>41354</v>
      </c>
      <c r="F1840" s="1">
        <f t="shared" si="282"/>
        <v>41353</v>
      </c>
      <c r="G1840" s="1">
        <f t="shared" si="283"/>
        <v>41352</v>
      </c>
      <c r="H1840" s="1">
        <f t="shared" si="284"/>
        <v>41351</v>
      </c>
      <c r="I1840" s="2">
        <f t="shared" si="285"/>
        <v>78.349999999999994</v>
      </c>
      <c r="K1840" s="2">
        <f t="shared" si="286"/>
        <v>0</v>
      </c>
      <c r="L1840" s="2">
        <f t="shared" si="287"/>
        <v>0</v>
      </c>
      <c r="M1840" s="2">
        <f t="shared" si="288"/>
        <v>1</v>
      </c>
      <c r="N1840">
        <f t="shared" si="289"/>
        <v>2.8312680710552773</v>
      </c>
    </row>
    <row r="1841" spans="1:14" x14ac:dyDescent="0.3">
      <c r="A1841" s="1">
        <v>41365</v>
      </c>
      <c r="B1841">
        <v>81.3</v>
      </c>
      <c r="D1841">
        <f t="shared" si="280"/>
        <v>1</v>
      </c>
      <c r="E1841" s="1">
        <f t="shared" si="281"/>
        <v>41358</v>
      </c>
      <c r="F1841" s="1">
        <f t="shared" si="282"/>
        <v>41357</v>
      </c>
      <c r="G1841" s="1">
        <f t="shared" si="283"/>
        <v>41356</v>
      </c>
      <c r="H1841" s="1">
        <f t="shared" si="284"/>
        <v>41355</v>
      </c>
      <c r="I1841" s="2">
        <f t="shared" si="285"/>
        <v>78.474999999999994</v>
      </c>
      <c r="K1841" s="2">
        <f t="shared" si="286"/>
        <v>0</v>
      </c>
      <c r="L1841" s="2">
        <f t="shared" si="287"/>
        <v>0</v>
      </c>
      <c r="M1841" s="2">
        <f t="shared" si="288"/>
        <v>1</v>
      </c>
      <c r="N1841">
        <f t="shared" si="289"/>
        <v>3.5365913825747755</v>
      </c>
    </row>
    <row r="1842" spans="1:14" x14ac:dyDescent="0.3">
      <c r="A1842" s="1">
        <v>41366</v>
      </c>
      <c r="B1842">
        <v>80.95</v>
      </c>
      <c r="D1842">
        <f t="shared" si="280"/>
        <v>2</v>
      </c>
      <c r="E1842" s="1">
        <f t="shared" si="281"/>
        <v>41359</v>
      </c>
      <c r="F1842" s="1">
        <f t="shared" si="282"/>
        <v>41358</v>
      </c>
      <c r="G1842" s="1">
        <f t="shared" si="283"/>
        <v>41357</v>
      </c>
      <c r="H1842" s="1">
        <f t="shared" si="284"/>
        <v>41356</v>
      </c>
      <c r="I1842" s="2">
        <f t="shared" si="285"/>
        <v>79.5</v>
      </c>
      <c r="K1842" s="2">
        <f t="shared" si="286"/>
        <v>0</v>
      </c>
      <c r="L1842" s="2">
        <f t="shared" si="287"/>
        <v>0</v>
      </c>
      <c r="M1842" s="2">
        <f t="shared" si="288"/>
        <v>1</v>
      </c>
      <c r="N1842">
        <f t="shared" si="289"/>
        <v>1.8074658463358027</v>
      </c>
    </row>
    <row r="1843" spans="1:14" x14ac:dyDescent="0.3">
      <c r="A1843" s="1">
        <v>41367</v>
      </c>
      <c r="B1843">
        <v>81.325000000000003</v>
      </c>
      <c r="D1843">
        <f t="shared" si="280"/>
        <v>3</v>
      </c>
      <c r="E1843" s="1">
        <f t="shared" si="281"/>
        <v>41360</v>
      </c>
      <c r="F1843" s="1">
        <f t="shared" si="282"/>
        <v>41359</v>
      </c>
      <c r="G1843" s="1">
        <f t="shared" si="283"/>
        <v>41358</v>
      </c>
      <c r="H1843" s="1">
        <f t="shared" si="284"/>
        <v>41357</v>
      </c>
      <c r="I1843" s="2">
        <f t="shared" si="285"/>
        <v>80.075000000000003</v>
      </c>
      <c r="K1843" s="2">
        <f t="shared" si="286"/>
        <v>0</v>
      </c>
      <c r="L1843" s="2">
        <f t="shared" si="287"/>
        <v>0</v>
      </c>
      <c r="M1843" s="2">
        <f t="shared" si="288"/>
        <v>1</v>
      </c>
      <c r="N1843">
        <f t="shared" si="289"/>
        <v>1.5489776864193368</v>
      </c>
    </row>
    <row r="1844" spans="1:14" x14ac:dyDescent="0.3">
      <c r="A1844" s="1">
        <v>41368</v>
      </c>
      <c r="B1844">
        <v>81.424999999999997</v>
      </c>
      <c r="D1844">
        <f t="shared" si="280"/>
        <v>4</v>
      </c>
      <c r="E1844" s="1">
        <f t="shared" si="281"/>
        <v>41361</v>
      </c>
      <c r="F1844" s="1">
        <f t="shared" si="282"/>
        <v>41360</v>
      </c>
      <c r="G1844" s="1">
        <f t="shared" si="283"/>
        <v>41359</v>
      </c>
      <c r="H1844" s="1">
        <f t="shared" si="284"/>
        <v>41358</v>
      </c>
      <c r="I1844" s="2">
        <f t="shared" si="285"/>
        <v>80.599999999999994</v>
      </c>
      <c r="K1844" s="2">
        <f t="shared" si="286"/>
        <v>0</v>
      </c>
      <c r="L1844" s="2">
        <f t="shared" si="287"/>
        <v>0</v>
      </c>
      <c r="M1844" s="2">
        <f t="shared" si="288"/>
        <v>1</v>
      </c>
      <c r="N1844">
        <f t="shared" si="289"/>
        <v>1.018370164971458</v>
      </c>
    </row>
    <row r="1845" spans="1:14" x14ac:dyDescent="0.3">
      <c r="A1845" s="1">
        <v>41369</v>
      </c>
      <c r="B1845">
        <v>80.025000000000006</v>
      </c>
      <c r="D1845">
        <f t="shared" si="280"/>
        <v>5</v>
      </c>
      <c r="E1845" s="1">
        <f t="shared" si="281"/>
        <v>41362</v>
      </c>
      <c r="F1845" s="1">
        <f t="shared" si="282"/>
        <v>41361</v>
      </c>
      <c r="G1845" s="1">
        <f t="shared" si="283"/>
        <v>41360</v>
      </c>
      <c r="H1845" s="1">
        <f t="shared" si="284"/>
        <v>41359</v>
      </c>
      <c r="I1845" s="2">
        <f t="shared" si="285"/>
        <v>80.599999999999994</v>
      </c>
      <c r="K1845" s="2">
        <f t="shared" si="286"/>
        <v>0</v>
      </c>
      <c r="L1845" s="2">
        <f t="shared" si="287"/>
        <v>0</v>
      </c>
      <c r="M1845" s="2">
        <f t="shared" si="288"/>
        <v>1</v>
      </c>
      <c r="N1845">
        <f t="shared" si="289"/>
        <v>-0.71595636566556831</v>
      </c>
    </row>
    <row r="1846" spans="1:14" x14ac:dyDescent="0.3">
      <c r="A1846" s="1">
        <v>41372</v>
      </c>
      <c r="B1846">
        <v>80.525000000000006</v>
      </c>
      <c r="D1846">
        <f t="shared" si="280"/>
        <v>1</v>
      </c>
      <c r="E1846" s="1">
        <f t="shared" si="281"/>
        <v>41365</v>
      </c>
      <c r="F1846" s="1">
        <f t="shared" si="282"/>
        <v>41364</v>
      </c>
      <c r="G1846" s="1">
        <f t="shared" si="283"/>
        <v>41363</v>
      </c>
      <c r="H1846" s="1">
        <f t="shared" si="284"/>
        <v>41362</v>
      </c>
      <c r="I1846" s="2">
        <f t="shared" si="285"/>
        <v>81.3</v>
      </c>
      <c r="K1846" s="2">
        <f t="shared" si="286"/>
        <v>0</v>
      </c>
      <c r="L1846" s="2">
        <f t="shared" si="287"/>
        <v>0</v>
      </c>
      <c r="M1846" s="2">
        <f t="shared" si="288"/>
        <v>1</v>
      </c>
      <c r="N1846">
        <f t="shared" si="289"/>
        <v>-0.9578321336502309</v>
      </c>
    </row>
    <row r="1847" spans="1:14" x14ac:dyDescent="0.3">
      <c r="A1847" s="1">
        <v>41373</v>
      </c>
      <c r="B1847">
        <v>80.724999999999994</v>
      </c>
      <c r="C1847">
        <v>89.85</v>
      </c>
      <c r="D1847">
        <f t="shared" si="280"/>
        <v>2</v>
      </c>
      <c r="E1847" s="1">
        <f t="shared" si="281"/>
        <v>41366</v>
      </c>
      <c r="F1847" s="1">
        <f t="shared" si="282"/>
        <v>41365</v>
      </c>
      <c r="G1847" s="1">
        <f t="shared" si="283"/>
        <v>41364</v>
      </c>
      <c r="H1847" s="1">
        <f t="shared" si="284"/>
        <v>41363</v>
      </c>
      <c r="I1847" s="2">
        <f t="shared" si="285"/>
        <v>80.95</v>
      </c>
      <c r="K1847" s="2">
        <f t="shared" si="286"/>
        <v>0</v>
      </c>
      <c r="L1847" s="2">
        <f t="shared" si="287"/>
        <v>0</v>
      </c>
      <c r="M1847" s="2">
        <f t="shared" si="288"/>
        <v>1</v>
      </c>
      <c r="N1847">
        <f t="shared" si="289"/>
        <v>-0.27833634793053219</v>
      </c>
    </row>
    <row r="1848" spans="1:14" x14ac:dyDescent="0.3">
      <c r="A1848" s="1">
        <v>41374</v>
      </c>
      <c r="B1848">
        <v>89.5</v>
      </c>
      <c r="D1848">
        <f t="shared" si="280"/>
        <v>3</v>
      </c>
      <c r="E1848" s="1">
        <f t="shared" si="281"/>
        <v>41367</v>
      </c>
      <c r="F1848" s="1">
        <f t="shared" si="282"/>
        <v>41366</v>
      </c>
      <c r="G1848" s="1">
        <f t="shared" si="283"/>
        <v>41365</v>
      </c>
      <c r="H1848" s="1">
        <f t="shared" si="284"/>
        <v>41364</v>
      </c>
      <c r="I1848" s="2">
        <f t="shared" si="285"/>
        <v>81.325000000000003</v>
      </c>
      <c r="J1848">
        <v>89.85</v>
      </c>
      <c r="K1848" s="2">
        <f t="shared" si="286"/>
        <v>89.85</v>
      </c>
      <c r="L1848" s="2">
        <f t="shared" si="287"/>
        <v>80.724999999999994</v>
      </c>
      <c r="M1848" s="2">
        <f t="shared" si="288"/>
        <v>0.89844184752365053</v>
      </c>
      <c r="N1848">
        <f t="shared" si="289"/>
        <v>-1.1308143663834573</v>
      </c>
    </row>
    <row r="1849" spans="1:14" x14ac:dyDescent="0.3">
      <c r="A1849" s="1">
        <v>41375</v>
      </c>
      <c r="B1849">
        <v>89.45</v>
      </c>
      <c r="D1849">
        <f t="shared" si="280"/>
        <v>4</v>
      </c>
      <c r="E1849" s="1">
        <f t="shared" si="281"/>
        <v>41368</v>
      </c>
      <c r="F1849" s="1">
        <f t="shared" si="282"/>
        <v>41367</v>
      </c>
      <c r="G1849" s="1">
        <f t="shared" si="283"/>
        <v>41366</v>
      </c>
      <c r="H1849" s="1">
        <f t="shared" si="284"/>
        <v>41365</v>
      </c>
      <c r="I1849" s="2">
        <f t="shared" si="285"/>
        <v>81.424999999999997</v>
      </c>
      <c r="K1849" s="2">
        <f t="shared" si="286"/>
        <v>89.85</v>
      </c>
      <c r="L1849" s="2">
        <f t="shared" si="287"/>
        <v>80.724999999999994</v>
      </c>
      <c r="M1849" s="2">
        <f t="shared" si="288"/>
        <v>0.89844184752365053</v>
      </c>
      <c r="N1849">
        <f t="shared" si="289"/>
        <v>-1.3095837792798057</v>
      </c>
    </row>
    <row r="1850" spans="1:14" x14ac:dyDescent="0.3">
      <c r="A1850" s="1">
        <v>41376</v>
      </c>
      <c r="B1850">
        <v>89.9</v>
      </c>
      <c r="D1850">
        <f t="shared" si="280"/>
        <v>5</v>
      </c>
      <c r="E1850" s="1">
        <f t="shared" si="281"/>
        <v>41369</v>
      </c>
      <c r="F1850" s="1">
        <f t="shared" si="282"/>
        <v>41368</v>
      </c>
      <c r="G1850" s="1">
        <f t="shared" si="283"/>
        <v>41367</v>
      </c>
      <c r="H1850" s="1">
        <f t="shared" si="284"/>
        <v>41366</v>
      </c>
      <c r="I1850" s="2">
        <f t="shared" si="285"/>
        <v>80.025000000000006</v>
      </c>
      <c r="K1850" s="2">
        <f t="shared" si="286"/>
        <v>89.85</v>
      </c>
      <c r="L1850" s="2">
        <f t="shared" si="287"/>
        <v>80.724999999999994</v>
      </c>
      <c r="M1850" s="2">
        <f t="shared" si="288"/>
        <v>0.89844184752365053</v>
      </c>
      <c r="N1850">
        <f t="shared" si="289"/>
        <v>0.92655590364186369</v>
      </c>
    </row>
    <row r="1851" spans="1:14" x14ac:dyDescent="0.3">
      <c r="A1851" s="1">
        <v>41379</v>
      </c>
      <c r="B1851">
        <v>88.6</v>
      </c>
      <c r="D1851">
        <f t="shared" si="280"/>
        <v>1</v>
      </c>
      <c r="E1851" s="1">
        <f t="shared" si="281"/>
        <v>41372</v>
      </c>
      <c r="F1851" s="1">
        <f t="shared" si="282"/>
        <v>41371</v>
      </c>
      <c r="G1851" s="1">
        <f t="shared" si="283"/>
        <v>41370</v>
      </c>
      <c r="H1851" s="1">
        <f t="shared" si="284"/>
        <v>41369</v>
      </c>
      <c r="I1851" s="2">
        <f t="shared" si="285"/>
        <v>80.525000000000006</v>
      </c>
      <c r="K1851" s="2">
        <f t="shared" si="286"/>
        <v>89.85</v>
      </c>
      <c r="L1851" s="2">
        <f t="shared" si="287"/>
        <v>80.724999999999994</v>
      </c>
      <c r="M1851" s="2">
        <f t="shared" si="288"/>
        <v>0.89844184752365053</v>
      </c>
      <c r="N1851">
        <f t="shared" si="289"/>
        <v>-1.1529134191456483</v>
      </c>
    </row>
    <row r="1852" spans="1:14" x14ac:dyDescent="0.3">
      <c r="A1852" s="1">
        <v>41380</v>
      </c>
      <c r="B1852">
        <v>89.025000000000006</v>
      </c>
      <c r="D1852">
        <f t="shared" si="280"/>
        <v>2</v>
      </c>
      <c r="E1852" s="1">
        <f t="shared" si="281"/>
        <v>41373</v>
      </c>
      <c r="F1852" s="1">
        <f t="shared" si="282"/>
        <v>41372</v>
      </c>
      <c r="G1852" s="1">
        <f t="shared" si="283"/>
        <v>41371</v>
      </c>
      <c r="H1852" s="1">
        <f t="shared" si="284"/>
        <v>41370</v>
      </c>
      <c r="I1852" s="2">
        <f t="shared" si="285"/>
        <v>80.724999999999994</v>
      </c>
      <c r="K1852" s="2">
        <f t="shared" si="286"/>
        <v>89.85</v>
      </c>
      <c r="L1852" s="2">
        <f t="shared" si="287"/>
        <v>80.724999999999994</v>
      </c>
      <c r="M1852" s="2">
        <f t="shared" si="288"/>
        <v>0.89844184752365053</v>
      </c>
      <c r="N1852">
        <f t="shared" si="289"/>
        <v>-0.9224384065726472</v>
      </c>
    </row>
    <row r="1853" spans="1:14" x14ac:dyDescent="0.3">
      <c r="A1853" s="1">
        <v>41381</v>
      </c>
      <c r="B1853">
        <v>90.35</v>
      </c>
      <c r="D1853">
        <f t="shared" si="280"/>
        <v>3</v>
      </c>
      <c r="E1853" s="1">
        <f t="shared" si="281"/>
        <v>41374</v>
      </c>
      <c r="F1853" s="1">
        <f t="shared" si="282"/>
        <v>41373</v>
      </c>
      <c r="G1853" s="1">
        <f t="shared" si="283"/>
        <v>41372</v>
      </c>
      <c r="H1853" s="1">
        <f t="shared" si="284"/>
        <v>41371</v>
      </c>
      <c r="I1853" s="2">
        <f t="shared" si="285"/>
        <v>89.5</v>
      </c>
      <c r="K1853" s="2">
        <f t="shared" si="286"/>
        <v>0</v>
      </c>
      <c r="L1853" s="2">
        <f t="shared" si="287"/>
        <v>0</v>
      </c>
      <c r="M1853" s="2">
        <f t="shared" si="288"/>
        <v>1</v>
      </c>
      <c r="N1853">
        <f t="shared" si="289"/>
        <v>0.94523917574277205</v>
      </c>
    </row>
    <row r="1854" spans="1:14" x14ac:dyDescent="0.3">
      <c r="A1854" s="1">
        <v>41382</v>
      </c>
      <c r="B1854">
        <v>90.6</v>
      </c>
      <c r="D1854">
        <f t="shared" si="280"/>
        <v>4</v>
      </c>
      <c r="E1854" s="1">
        <f t="shared" si="281"/>
        <v>41375</v>
      </c>
      <c r="F1854" s="1">
        <f t="shared" si="282"/>
        <v>41374</v>
      </c>
      <c r="G1854" s="1">
        <f t="shared" si="283"/>
        <v>41373</v>
      </c>
      <c r="H1854" s="1">
        <f t="shared" si="284"/>
        <v>41372</v>
      </c>
      <c r="I1854" s="2">
        <f t="shared" si="285"/>
        <v>89.45</v>
      </c>
      <c r="K1854" s="2">
        <f t="shared" si="286"/>
        <v>0</v>
      </c>
      <c r="L1854" s="2">
        <f t="shared" si="287"/>
        <v>0</v>
      </c>
      <c r="M1854" s="2">
        <f t="shared" si="288"/>
        <v>1</v>
      </c>
      <c r="N1854">
        <f t="shared" si="289"/>
        <v>1.2774403094205466</v>
      </c>
    </row>
    <row r="1855" spans="1:14" x14ac:dyDescent="0.3">
      <c r="A1855" s="1">
        <v>41383</v>
      </c>
      <c r="B1855">
        <v>90.2</v>
      </c>
      <c r="D1855">
        <f t="shared" si="280"/>
        <v>5</v>
      </c>
      <c r="E1855" s="1">
        <f t="shared" si="281"/>
        <v>41376</v>
      </c>
      <c r="F1855" s="1">
        <f t="shared" si="282"/>
        <v>41375</v>
      </c>
      <c r="G1855" s="1">
        <f t="shared" si="283"/>
        <v>41374</v>
      </c>
      <c r="H1855" s="1">
        <f t="shared" si="284"/>
        <v>41373</v>
      </c>
      <c r="I1855" s="2">
        <f t="shared" si="285"/>
        <v>89.9</v>
      </c>
      <c r="K1855" s="2">
        <f t="shared" si="286"/>
        <v>0</v>
      </c>
      <c r="L1855" s="2">
        <f t="shared" si="287"/>
        <v>0</v>
      </c>
      <c r="M1855" s="2">
        <f t="shared" si="288"/>
        <v>1</v>
      </c>
      <c r="N1855">
        <f t="shared" si="289"/>
        <v>0.33314855910034191</v>
      </c>
    </row>
    <row r="1856" spans="1:14" x14ac:dyDescent="0.3">
      <c r="A1856" s="1">
        <v>41386</v>
      </c>
      <c r="B1856">
        <v>89.45</v>
      </c>
      <c r="D1856">
        <f t="shared" si="280"/>
        <v>1</v>
      </c>
      <c r="E1856" s="1">
        <f t="shared" si="281"/>
        <v>41379</v>
      </c>
      <c r="F1856" s="1">
        <f t="shared" si="282"/>
        <v>41378</v>
      </c>
      <c r="G1856" s="1">
        <f t="shared" si="283"/>
        <v>41377</v>
      </c>
      <c r="H1856" s="1">
        <f t="shared" si="284"/>
        <v>41376</v>
      </c>
      <c r="I1856" s="2">
        <f t="shared" si="285"/>
        <v>88.6</v>
      </c>
      <c r="K1856" s="2">
        <f t="shared" si="286"/>
        <v>0</v>
      </c>
      <c r="L1856" s="2">
        <f t="shared" si="287"/>
        <v>0</v>
      </c>
      <c r="M1856" s="2">
        <f t="shared" si="288"/>
        <v>1</v>
      </c>
      <c r="N1856">
        <f t="shared" si="289"/>
        <v>0.95479523436930358</v>
      </c>
    </row>
    <row r="1857" spans="1:14" x14ac:dyDescent="0.3">
      <c r="A1857" s="1">
        <v>41387</v>
      </c>
      <c r="B1857">
        <v>89.575000000000003</v>
      </c>
      <c r="D1857">
        <f t="shared" si="280"/>
        <v>2</v>
      </c>
      <c r="E1857" s="1">
        <f t="shared" si="281"/>
        <v>41380</v>
      </c>
      <c r="F1857" s="1">
        <f t="shared" si="282"/>
        <v>41379</v>
      </c>
      <c r="G1857" s="1">
        <f t="shared" si="283"/>
        <v>41378</v>
      </c>
      <c r="H1857" s="1">
        <f t="shared" si="284"/>
        <v>41377</v>
      </c>
      <c r="I1857" s="2">
        <f t="shared" si="285"/>
        <v>89.025000000000006</v>
      </c>
      <c r="K1857" s="2">
        <f t="shared" si="286"/>
        <v>0</v>
      </c>
      <c r="L1857" s="2">
        <f t="shared" si="287"/>
        <v>0</v>
      </c>
      <c r="M1857" s="2">
        <f t="shared" si="288"/>
        <v>1</v>
      </c>
      <c r="N1857">
        <f t="shared" si="289"/>
        <v>0.6159034027176159</v>
      </c>
    </row>
    <row r="1858" spans="1:14" x14ac:dyDescent="0.3">
      <c r="A1858" s="1">
        <v>41388</v>
      </c>
      <c r="B1858">
        <v>91</v>
      </c>
      <c r="D1858">
        <f t="shared" si="280"/>
        <v>3</v>
      </c>
      <c r="E1858" s="1">
        <f t="shared" si="281"/>
        <v>41381</v>
      </c>
      <c r="F1858" s="1">
        <f t="shared" si="282"/>
        <v>41380</v>
      </c>
      <c r="G1858" s="1">
        <f t="shared" si="283"/>
        <v>41379</v>
      </c>
      <c r="H1858" s="1">
        <f t="shared" si="284"/>
        <v>41378</v>
      </c>
      <c r="I1858" s="2">
        <f t="shared" si="285"/>
        <v>90.35</v>
      </c>
      <c r="K1858" s="2">
        <f t="shared" si="286"/>
        <v>0</v>
      </c>
      <c r="L1858" s="2">
        <f t="shared" si="287"/>
        <v>0</v>
      </c>
      <c r="M1858" s="2">
        <f t="shared" si="288"/>
        <v>1</v>
      </c>
      <c r="N1858">
        <f t="shared" si="289"/>
        <v>0.71684894786124964</v>
      </c>
    </row>
    <row r="1859" spans="1:14" x14ac:dyDescent="0.3">
      <c r="A1859" s="1">
        <v>41389</v>
      </c>
      <c r="B1859">
        <v>91.825000000000003</v>
      </c>
      <c r="D1859">
        <f t="shared" ref="D1859:D1922" si="290">WEEKDAY(A1859,2)</f>
        <v>4</v>
      </c>
      <c r="E1859" s="1">
        <f t="shared" si="281"/>
        <v>41382</v>
      </c>
      <c r="F1859" s="1">
        <f t="shared" si="282"/>
        <v>41381</v>
      </c>
      <c r="G1859" s="1">
        <f t="shared" si="283"/>
        <v>41380</v>
      </c>
      <c r="H1859" s="1">
        <f t="shared" si="284"/>
        <v>41379</v>
      </c>
      <c r="I1859" s="2">
        <f t="shared" si="285"/>
        <v>90.6</v>
      </c>
      <c r="K1859" s="2">
        <f t="shared" si="286"/>
        <v>0</v>
      </c>
      <c r="L1859" s="2">
        <f t="shared" si="287"/>
        <v>0</v>
      </c>
      <c r="M1859" s="2">
        <f t="shared" si="288"/>
        <v>1</v>
      </c>
      <c r="N1859">
        <f t="shared" si="289"/>
        <v>1.3430378656797348</v>
      </c>
    </row>
    <row r="1860" spans="1:14" x14ac:dyDescent="0.3">
      <c r="A1860" s="1">
        <v>41390</v>
      </c>
      <c r="B1860">
        <v>92.525000000000006</v>
      </c>
      <c r="D1860">
        <f t="shared" si="290"/>
        <v>5</v>
      </c>
      <c r="E1860" s="1">
        <f t="shared" si="281"/>
        <v>41383</v>
      </c>
      <c r="F1860" s="1">
        <f t="shared" si="282"/>
        <v>41382</v>
      </c>
      <c r="G1860" s="1">
        <f t="shared" si="283"/>
        <v>41381</v>
      </c>
      <c r="H1860" s="1">
        <f t="shared" si="284"/>
        <v>41380</v>
      </c>
      <c r="I1860" s="2">
        <f t="shared" si="285"/>
        <v>90.2</v>
      </c>
      <c r="K1860" s="2">
        <f t="shared" si="286"/>
        <v>0</v>
      </c>
      <c r="L1860" s="2">
        <f t="shared" si="287"/>
        <v>0</v>
      </c>
      <c r="M1860" s="2">
        <f t="shared" si="288"/>
        <v>1</v>
      </c>
      <c r="N1860">
        <f t="shared" si="289"/>
        <v>2.5449451203641789</v>
      </c>
    </row>
    <row r="1861" spans="1:14" x14ac:dyDescent="0.3">
      <c r="A1861" s="1">
        <v>41393</v>
      </c>
      <c r="B1861">
        <v>92.15</v>
      </c>
      <c r="D1861">
        <f t="shared" si="290"/>
        <v>1</v>
      </c>
      <c r="E1861" s="1">
        <f t="shared" si="281"/>
        <v>41386</v>
      </c>
      <c r="F1861" s="1">
        <f t="shared" si="282"/>
        <v>41385</v>
      </c>
      <c r="G1861" s="1">
        <f t="shared" si="283"/>
        <v>41384</v>
      </c>
      <c r="H1861" s="1">
        <f t="shared" si="284"/>
        <v>41383</v>
      </c>
      <c r="I1861" s="2">
        <f t="shared" si="285"/>
        <v>89.45</v>
      </c>
      <c r="K1861" s="2">
        <f t="shared" si="286"/>
        <v>0</v>
      </c>
      <c r="L1861" s="2">
        <f t="shared" si="287"/>
        <v>0</v>
      </c>
      <c r="M1861" s="2">
        <f t="shared" si="288"/>
        <v>1</v>
      </c>
      <c r="N1861">
        <f t="shared" si="289"/>
        <v>2.9737874161104236</v>
      </c>
    </row>
    <row r="1862" spans="1:14" x14ac:dyDescent="0.3">
      <c r="A1862" s="1">
        <v>41394</v>
      </c>
      <c r="B1862">
        <v>92.575000000000003</v>
      </c>
      <c r="D1862">
        <f t="shared" si="290"/>
        <v>2</v>
      </c>
      <c r="E1862" s="1">
        <f t="shared" si="281"/>
        <v>41387</v>
      </c>
      <c r="F1862" s="1">
        <f t="shared" si="282"/>
        <v>41386</v>
      </c>
      <c r="G1862" s="1">
        <f t="shared" si="283"/>
        <v>41385</v>
      </c>
      <c r="H1862" s="1">
        <f t="shared" si="284"/>
        <v>41384</v>
      </c>
      <c r="I1862" s="2">
        <f t="shared" si="285"/>
        <v>89.575000000000003</v>
      </c>
      <c r="K1862" s="2">
        <f t="shared" si="286"/>
        <v>0</v>
      </c>
      <c r="L1862" s="2">
        <f t="shared" si="287"/>
        <v>0</v>
      </c>
      <c r="M1862" s="2">
        <f t="shared" si="288"/>
        <v>1</v>
      </c>
      <c r="N1862">
        <f t="shared" si="289"/>
        <v>3.2942863608658968</v>
      </c>
    </row>
    <row r="1863" spans="1:14" x14ac:dyDescent="0.3">
      <c r="A1863" s="1">
        <v>41395</v>
      </c>
      <c r="B1863">
        <v>92.95</v>
      </c>
      <c r="D1863">
        <f t="shared" si="290"/>
        <v>3</v>
      </c>
      <c r="E1863" s="1">
        <f t="shared" si="281"/>
        <v>41388</v>
      </c>
      <c r="F1863" s="1">
        <f t="shared" si="282"/>
        <v>41387</v>
      </c>
      <c r="G1863" s="1">
        <f t="shared" si="283"/>
        <v>41386</v>
      </c>
      <c r="H1863" s="1">
        <f t="shared" si="284"/>
        <v>41385</v>
      </c>
      <c r="I1863" s="2">
        <f t="shared" si="285"/>
        <v>91</v>
      </c>
      <c r="K1863" s="2">
        <f t="shared" si="286"/>
        <v>0</v>
      </c>
      <c r="L1863" s="2">
        <f t="shared" si="287"/>
        <v>0</v>
      </c>
      <c r="M1863" s="2">
        <f t="shared" si="288"/>
        <v>1</v>
      </c>
      <c r="N1863">
        <f t="shared" si="289"/>
        <v>2.1202207650602904</v>
      </c>
    </row>
    <row r="1864" spans="1:14" x14ac:dyDescent="0.3">
      <c r="A1864" s="1">
        <v>41396</v>
      </c>
      <c r="B1864">
        <v>92.825000000000003</v>
      </c>
      <c r="D1864">
        <f t="shared" si="290"/>
        <v>4</v>
      </c>
      <c r="E1864" s="1">
        <f t="shared" ref="E1864:E1927" si="291">A1864-7</f>
        <v>41389</v>
      </c>
      <c r="F1864" s="1">
        <f t="shared" ref="F1864:F1927" si="292">E1864-1</f>
        <v>41388</v>
      </c>
      <c r="G1864" s="1">
        <f t="shared" ref="G1864:G1927" si="293">E1864-2</f>
        <v>41387</v>
      </c>
      <c r="H1864" s="1">
        <f t="shared" ref="H1864:H1927" si="294">E1864-3</f>
        <v>41386</v>
      </c>
      <c r="I1864" s="2">
        <f t="shared" si="285"/>
        <v>91.825000000000003</v>
      </c>
      <c r="K1864" s="2">
        <f t="shared" si="286"/>
        <v>0</v>
      </c>
      <c r="L1864" s="2">
        <f t="shared" si="287"/>
        <v>0</v>
      </c>
      <c r="M1864" s="2">
        <f t="shared" si="288"/>
        <v>1</v>
      </c>
      <c r="N1864">
        <f t="shared" si="289"/>
        <v>1.0831408357412677</v>
      </c>
    </row>
    <row r="1865" spans="1:14" x14ac:dyDescent="0.3">
      <c r="A1865" s="1">
        <v>41397</v>
      </c>
      <c r="B1865">
        <v>92.174999999999997</v>
      </c>
      <c r="D1865">
        <f t="shared" si="290"/>
        <v>5</v>
      </c>
      <c r="E1865" s="1">
        <f t="shared" si="291"/>
        <v>41390</v>
      </c>
      <c r="F1865" s="1">
        <f t="shared" si="292"/>
        <v>41389</v>
      </c>
      <c r="G1865" s="1">
        <f t="shared" si="293"/>
        <v>41388</v>
      </c>
      <c r="H1865" s="1">
        <f t="shared" si="294"/>
        <v>41387</v>
      </c>
      <c r="I1865" s="2">
        <f t="shared" ref="I1865:I1928" si="295">IF(SUMIFS($B$2:$B$3569,$A$2:$A$3569,"="&amp;E1865)=0,IF(SUMIFS($B$2:$B$3569,$A$2:$A$3569,"="&amp;F1865)=0,IF(SUMIFS($B$2:$B$3569,$A$2:$A$3569,"="&amp;G1865)=0,SUMIFS($B$2:$B$3569,$A$2:$A$3569,"="&amp;H1865),SUMIFS($B$2:$B$3569,$A$2:$A$3569,"="&amp;G1865)),SUMIFS($B$2:$B$3569,$A$2:$A$3569,"="&amp;F1865)),SUMIFS($B$2:$B$3569,$A$2:$A$3569,"="&amp;E1865))</f>
        <v>92.525000000000006</v>
      </c>
      <c r="K1865" s="2">
        <f t="shared" ref="K1865:K1928" si="296">SUMIFS($J$2:$J$3569,$A$2:$A$3569,"&gt;"&amp;E1865,$A$2:$A$3569,"&lt;="&amp;A1865)</f>
        <v>0</v>
      </c>
      <c r="L1865" s="2">
        <f t="shared" ref="L1865:L1928" si="297">IF(K1865&lt;&gt;0,LOOKUP(K1865,C1859:C1865,B1859:B1865),0)</f>
        <v>0</v>
      </c>
      <c r="M1865" s="2">
        <f t="shared" ref="M1865:M1928" si="298">IF(K1865&lt;&gt;0,L1865/K1865,1)</f>
        <v>1</v>
      </c>
      <c r="N1865">
        <f t="shared" ref="N1865:N1928" si="299">LN(B1865*M1865/I1865)*100</f>
        <v>-0.37899341520115737</v>
      </c>
    </row>
    <row r="1866" spans="1:14" x14ac:dyDescent="0.3">
      <c r="A1866" s="1">
        <v>41400</v>
      </c>
      <c r="B1866">
        <v>91.325000000000003</v>
      </c>
      <c r="D1866">
        <f t="shared" si="290"/>
        <v>1</v>
      </c>
      <c r="E1866" s="1">
        <f t="shared" si="291"/>
        <v>41393</v>
      </c>
      <c r="F1866" s="1">
        <f t="shared" si="292"/>
        <v>41392</v>
      </c>
      <c r="G1866" s="1">
        <f t="shared" si="293"/>
        <v>41391</v>
      </c>
      <c r="H1866" s="1">
        <f t="shared" si="294"/>
        <v>41390</v>
      </c>
      <c r="I1866" s="2">
        <f t="shared" si="295"/>
        <v>92.15</v>
      </c>
      <c r="K1866" s="2">
        <f t="shared" si="296"/>
        <v>0</v>
      </c>
      <c r="L1866" s="2">
        <f t="shared" si="297"/>
        <v>0</v>
      </c>
      <c r="M1866" s="2">
        <f t="shared" si="298"/>
        <v>1</v>
      </c>
      <c r="N1866">
        <f t="shared" si="299"/>
        <v>-0.89931114344861762</v>
      </c>
    </row>
    <row r="1867" spans="1:14" x14ac:dyDescent="0.3">
      <c r="A1867" s="1">
        <v>41401</v>
      </c>
      <c r="B1867">
        <v>91.3</v>
      </c>
      <c r="D1867">
        <f t="shared" si="290"/>
        <v>2</v>
      </c>
      <c r="E1867" s="1">
        <f t="shared" si="291"/>
        <v>41394</v>
      </c>
      <c r="F1867" s="1">
        <f t="shared" si="292"/>
        <v>41393</v>
      </c>
      <c r="G1867" s="1">
        <f t="shared" si="293"/>
        <v>41392</v>
      </c>
      <c r="H1867" s="1">
        <f t="shared" si="294"/>
        <v>41391</v>
      </c>
      <c r="I1867" s="2">
        <f t="shared" si="295"/>
        <v>92.575000000000003</v>
      </c>
      <c r="K1867" s="2">
        <f t="shared" si="296"/>
        <v>0</v>
      </c>
      <c r="L1867" s="2">
        <f t="shared" si="297"/>
        <v>0</v>
      </c>
      <c r="M1867" s="2">
        <f t="shared" si="298"/>
        <v>1</v>
      </c>
      <c r="N1867">
        <f t="shared" si="299"/>
        <v>-1.3868339198753685</v>
      </c>
    </row>
    <row r="1868" spans="1:14" x14ac:dyDescent="0.3">
      <c r="A1868" s="1">
        <v>41402</v>
      </c>
      <c r="B1868">
        <v>91.775000000000006</v>
      </c>
      <c r="D1868">
        <f t="shared" si="290"/>
        <v>3</v>
      </c>
      <c r="E1868" s="1">
        <f t="shared" si="291"/>
        <v>41395</v>
      </c>
      <c r="F1868" s="1">
        <f t="shared" si="292"/>
        <v>41394</v>
      </c>
      <c r="G1868" s="1">
        <f t="shared" si="293"/>
        <v>41393</v>
      </c>
      <c r="H1868" s="1">
        <f t="shared" si="294"/>
        <v>41392</v>
      </c>
      <c r="I1868" s="2">
        <f t="shared" si="295"/>
        <v>92.95</v>
      </c>
      <c r="K1868" s="2">
        <f t="shared" si="296"/>
        <v>0</v>
      </c>
      <c r="L1868" s="2">
        <f t="shared" si="297"/>
        <v>0</v>
      </c>
      <c r="M1868" s="2">
        <f t="shared" si="298"/>
        <v>1</v>
      </c>
      <c r="N1868">
        <f t="shared" si="299"/>
        <v>-1.2721784784554975</v>
      </c>
    </row>
    <row r="1869" spans="1:14" x14ac:dyDescent="0.3">
      <c r="A1869" s="1">
        <v>41403</v>
      </c>
      <c r="B1869">
        <v>90.575000000000003</v>
      </c>
      <c r="D1869">
        <f t="shared" si="290"/>
        <v>4</v>
      </c>
      <c r="E1869" s="1">
        <f t="shared" si="291"/>
        <v>41396</v>
      </c>
      <c r="F1869" s="1">
        <f t="shared" si="292"/>
        <v>41395</v>
      </c>
      <c r="G1869" s="1">
        <f t="shared" si="293"/>
        <v>41394</v>
      </c>
      <c r="H1869" s="1">
        <f t="shared" si="294"/>
        <v>41393</v>
      </c>
      <c r="I1869" s="2">
        <f t="shared" si="295"/>
        <v>92.825000000000003</v>
      </c>
      <c r="K1869" s="2">
        <f t="shared" si="296"/>
        <v>0</v>
      </c>
      <c r="L1869" s="2">
        <f t="shared" si="297"/>
        <v>0</v>
      </c>
      <c r="M1869" s="2">
        <f t="shared" si="298"/>
        <v>1</v>
      </c>
      <c r="N1869">
        <f t="shared" si="299"/>
        <v>-2.4537763282002807</v>
      </c>
    </row>
    <row r="1870" spans="1:14" x14ac:dyDescent="0.3">
      <c r="A1870" s="1">
        <v>41404</v>
      </c>
      <c r="B1870">
        <v>90.5</v>
      </c>
      <c r="D1870">
        <f t="shared" si="290"/>
        <v>5</v>
      </c>
      <c r="E1870" s="1">
        <f t="shared" si="291"/>
        <v>41397</v>
      </c>
      <c r="F1870" s="1">
        <f t="shared" si="292"/>
        <v>41396</v>
      </c>
      <c r="G1870" s="1">
        <f t="shared" si="293"/>
        <v>41395</v>
      </c>
      <c r="H1870" s="1">
        <f t="shared" si="294"/>
        <v>41394</v>
      </c>
      <c r="I1870" s="2">
        <f t="shared" si="295"/>
        <v>92.174999999999997</v>
      </c>
      <c r="K1870" s="2">
        <f t="shared" si="296"/>
        <v>0</v>
      </c>
      <c r="L1870" s="2">
        <f t="shared" si="297"/>
        <v>0</v>
      </c>
      <c r="M1870" s="2">
        <f t="shared" si="298"/>
        <v>1</v>
      </c>
      <c r="N1870">
        <f t="shared" si="299"/>
        <v>-1.8339093414327747</v>
      </c>
    </row>
    <row r="1871" spans="1:14" x14ac:dyDescent="0.3">
      <c r="A1871" s="1">
        <v>41407</v>
      </c>
      <c r="B1871">
        <v>90.924999999999997</v>
      </c>
      <c r="D1871">
        <f t="shared" si="290"/>
        <v>1</v>
      </c>
      <c r="E1871" s="1">
        <f t="shared" si="291"/>
        <v>41400</v>
      </c>
      <c r="F1871" s="1">
        <f t="shared" si="292"/>
        <v>41399</v>
      </c>
      <c r="G1871" s="1">
        <f t="shared" si="293"/>
        <v>41398</v>
      </c>
      <c r="H1871" s="1">
        <f t="shared" si="294"/>
        <v>41397</v>
      </c>
      <c r="I1871" s="2">
        <f t="shared" si="295"/>
        <v>91.325000000000003</v>
      </c>
      <c r="K1871" s="2">
        <f t="shared" si="296"/>
        <v>0</v>
      </c>
      <c r="L1871" s="2">
        <f t="shared" si="297"/>
        <v>0</v>
      </c>
      <c r="M1871" s="2">
        <f t="shared" si="298"/>
        <v>1</v>
      </c>
      <c r="N1871">
        <f t="shared" si="299"/>
        <v>-0.43895818082935123</v>
      </c>
    </row>
    <row r="1872" spans="1:14" x14ac:dyDescent="0.3">
      <c r="A1872" s="1">
        <v>41408</v>
      </c>
      <c r="B1872">
        <v>92.6</v>
      </c>
      <c r="D1872">
        <f t="shared" si="290"/>
        <v>2</v>
      </c>
      <c r="E1872" s="1">
        <f t="shared" si="291"/>
        <v>41401</v>
      </c>
      <c r="F1872" s="1">
        <f t="shared" si="292"/>
        <v>41400</v>
      </c>
      <c r="G1872" s="1">
        <f t="shared" si="293"/>
        <v>41399</v>
      </c>
      <c r="H1872" s="1">
        <f t="shared" si="294"/>
        <v>41398</v>
      </c>
      <c r="I1872" s="2">
        <f t="shared" si="295"/>
        <v>91.3</v>
      </c>
      <c r="K1872" s="2">
        <f t="shared" si="296"/>
        <v>0</v>
      </c>
      <c r="L1872" s="2">
        <f t="shared" si="297"/>
        <v>0</v>
      </c>
      <c r="M1872" s="2">
        <f t="shared" si="298"/>
        <v>1</v>
      </c>
      <c r="N1872">
        <f t="shared" si="299"/>
        <v>1.4138354051210911</v>
      </c>
    </row>
    <row r="1873" spans="1:14" x14ac:dyDescent="0.3">
      <c r="A1873" s="1">
        <v>41409</v>
      </c>
      <c r="B1873">
        <v>91.924999999999997</v>
      </c>
      <c r="D1873">
        <f t="shared" si="290"/>
        <v>3</v>
      </c>
      <c r="E1873" s="1">
        <f t="shared" si="291"/>
        <v>41402</v>
      </c>
      <c r="F1873" s="1">
        <f t="shared" si="292"/>
        <v>41401</v>
      </c>
      <c r="G1873" s="1">
        <f t="shared" si="293"/>
        <v>41400</v>
      </c>
      <c r="H1873" s="1">
        <f t="shared" si="294"/>
        <v>41399</v>
      </c>
      <c r="I1873" s="2">
        <f t="shared" si="295"/>
        <v>91.775000000000006</v>
      </c>
      <c r="K1873" s="2">
        <f t="shared" si="296"/>
        <v>0</v>
      </c>
      <c r="L1873" s="2">
        <f t="shared" si="297"/>
        <v>0</v>
      </c>
      <c r="M1873" s="2">
        <f t="shared" si="298"/>
        <v>1</v>
      </c>
      <c r="N1873">
        <f t="shared" si="299"/>
        <v>0.16330978044376249</v>
      </c>
    </row>
    <row r="1874" spans="1:14" x14ac:dyDescent="0.3">
      <c r="A1874" s="1">
        <v>41410</v>
      </c>
      <c r="B1874">
        <v>92.875</v>
      </c>
      <c r="D1874">
        <f t="shared" si="290"/>
        <v>4</v>
      </c>
      <c r="E1874" s="1">
        <f t="shared" si="291"/>
        <v>41403</v>
      </c>
      <c r="F1874" s="1">
        <f t="shared" si="292"/>
        <v>41402</v>
      </c>
      <c r="G1874" s="1">
        <f t="shared" si="293"/>
        <v>41401</v>
      </c>
      <c r="H1874" s="1">
        <f t="shared" si="294"/>
        <v>41400</v>
      </c>
      <c r="I1874" s="2">
        <f t="shared" si="295"/>
        <v>90.575000000000003</v>
      </c>
      <c r="K1874" s="2">
        <f t="shared" si="296"/>
        <v>0</v>
      </c>
      <c r="L1874" s="2">
        <f t="shared" si="297"/>
        <v>0</v>
      </c>
      <c r="M1874" s="2">
        <f t="shared" si="298"/>
        <v>1</v>
      </c>
      <c r="N1874">
        <f t="shared" si="299"/>
        <v>2.5076266256782285</v>
      </c>
    </row>
    <row r="1875" spans="1:14" x14ac:dyDescent="0.3">
      <c r="A1875" s="1">
        <v>41411</v>
      </c>
      <c r="B1875">
        <v>91.525000000000006</v>
      </c>
      <c r="D1875">
        <f t="shared" si="290"/>
        <v>5</v>
      </c>
      <c r="E1875" s="1">
        <f t="shared" si="291"/>
        <v>41404</v>
      </c>
      <c r="F1875" s="1">
        <f t="shared" si="292"/>
        <v>41403</v>
      </c>
      <c r="G1875" s="1">
        <f t="shared" si="293"/>
        <v>41402</v>
      </c>
      <c r="H1875" s="1">
        <f t="shared" si="294"/>
        <v>41401</v>
      </c>
      <c r="I1875" s="2">
        <f t="shared" si="295"/>
        <v>90.5</v>
      </c>
      <c r="K1875" s="2">
        <f t="shared" si="296"/>
        <v>0</v>
      </c>
      <c r="L1875" s="2">
        <f t="shared" si="297"/>
        <v>0</v>
      </c>
      <c r="M1875" s="2">
        <f t="shared" si="298"/>
        <v>1</v>
      </c>
      <c r="N1875">
        <f t="shared" si="299"/>
        <v>1.1262308300419497</v>
      </c>
    </row>
    <row r="1876" spans="1:14" x14ac:dyDescent="0.3">
      <c r="A1876" s="1">
        <v>41414</v>
      </c>
      <c r="B1876">
        <v>92.075000000000003</v>
      </c>
      <c r="D1876">
        <f t="shared" si="290"/>
        <v>1</v>
      </c>
      <c r="E1876" s="1">
        <f t="shared" si="291"/>
        <v>41407</v>
      </c>
      <c r="F1876" s="1">
        <f t="shared" si="292"/>
        <v>41406</v>
      </c>
      <c r="G1876" s="1">
        <f t="shared" si="293"/>
        <v>41405</v>
      </c>
      <c r="H1876" s="1">
        <f t="shared" si="294"/>
        <v>41404</v>
      </c>
      <c r="I1876" s="2">
        <f t="shared" si="295"/>
        <v>90.924999999999997</v>
      </c>
      <c r="K1876" s="2">
        <f t="shared" si="296"/>
        <v>0</v>
      </c>
      <c r="L1876" s="2">
        <f t="shared" si="297"/>
        <v>0</v>
      </c>
      <c r="M1876" s="2">
        <f t="shared" si="298"/>
        <v>1</v>
      </c>
      <c r="N1876">
        <f t="shared" si="299"/>
        <v>1.2568471458076254</v>
      </c>
    </row>
    <row r="1877" spans="1:14" x14ac:dyDescent="0.3">
      <c r="A1877" s="1">
        <v>41415</v>
      </c>
      <c r="B1877">
        <v>92.4</v>
      </c>
      <c r="D1877">
        <f t="shared" si="290"/>
        <v>2</v>
      </c>
      <c r="E1877" s="1">
        <f t="shared" si="291"/>
        <v>41408</v>
      </c>
      <c r="F1877" s="1">
        <f t="shared" si="292"/>
        <v>41407</v>
      </c>
      <c r="G1877" s="1">
        <f t="shared" si="293"/>
        <v>41406</v>
      </c>
      <c r="H1877" s="1">
        <f t="shared" si="294"/>
        <v>41405</v>
      </c>
      <c r="I1877" s="2">
        <f t="shared" si="295"/>
        <v>92.6</v>
      </c>
      <c r="K1877" s="2">
        <f t="shared" si="296"/>
        <v>0</v>
      </c>
      <c r="L1877" s="2">
        <f t="shared" si="297"/>
        <v>0</v>
      </c>
      <c r="M1877" s="2">
        <f t="shared" si="298"/>
        <v>1</v>
      </c>
      <c r="N1877">
        <f t="shared" si="299"/>
        <v>-0.21621630044951257</v>
      </c>
    </row>
    <row r="1878" spans="1:14" x14ac:dyDescent="0.3">
      <c r="A1878" s="1">
        <v>41416</v>
      </c>
      <c r="B1878">
        <v>94.55</v>
      </c>
      <c r="D1878">
        <f t="shared" si="290"/>
        <v>3</v>
      </c>
      <c r="E1878" s="1">
        <f t="shared" si="291"/>
        <v>41409</v>
      </c>
      <c r="F1878" s="1">
        <f t="shared" si="292"/>
        <v>41408</v>
      </c>
      <c r="G1878" s="1">
        <f t="shared" si="293"/>
        <v>41407</v>
      </c>
      <c r="H1878" s="1">
        <f t="shared" si="294"/>
        <v>41406</v>
      </c>
      <c r="I1878" s="2">
        <f t="shared" si="295"/>
        <v>91.924999999999997</v>
      </c>
      <c r="K1878" s="2">
        <f t="shared" si="296"/>
        <v>0</v>
      </c>
      <c r="L1878" s="2">
        <f t="shared" si="297"/>
        <v>0</v>
      </c>
      <c r="M1878" s="2">
        <f t="shared" si="298"/>
        <v>1</v>
      </c>
      <c r="N1878">
        <f t="shared" si="299"/>
        <v>2.8155767917130725</v>
      </c>
    </row>
    <row r="1879" spans="1:14" x14ac:dyDescent="0.3">
      <c r="A1879" s="1">
        <v>41417</v>
      </c>
      <c r="B1879">
        <v>94.2</v>
      </c>
      <c r="D1879">
        <f t="shared" si="290"/>
        <v>4</v>
      </c>
      <c r="E1879" s="1">
        <f t="shared" si="291"/>
        <v>41410</v>
      </c>
      <c r="F1879" s="1">
        <f t="shared" si="292"/>
        <v>41409</v>
      </c>
      <c r="G1879" s="1">
        <f t="shared" si="293"/>
        <v>41408</v>
      </c>
      <c r="H1879" s="1">
        <f t="shared" si="294"/>
        <v>41407</v>
      </c>
      <c r="I1879" s="2">
        <f t="shared" si="295"/>
        <v>92.875</v>
      </c>
      <c r="K1879" s="2">
        <f t="shared" si="296"/>
        <v>0</v>
      </c>
      <c r="L1879" s="2">
        <f t="shared" si="297"/>
        <v>0</v>
      </c>
      <c r="M1879" s="2">
        <f t="shared" si="298"/>
        <v>1</v>
      </c>
      <c r="N1879">
        <f t="shared" si="299"/>
        <v>1.4165678544394089</v>
      </c>
    </row>
    <row r="1880" spans="1:14" x14ac:dyDescent="0.3">
      <c r="A1880" s="1">
        <v>41418</v>
      </c>
      <c r="B1880">
        <v>94.875</v>
      </c>
      <c r="D1880">
        <f t="shared" si="290"/>
        <v>5</v>
      </c>
      <c r="E1880" s="1">
        <f t="shared" si="291"/>
        <v>41411</v>
      </c>
      <c r="F1880" s="1">
        <f t="shared" si="292"/>
        <v>41410</v>
      </c>
      <c r="G1880" s="1">
        <f t="shared" si="293"/>
        <v>41409</v>
      </c>
      <c r="H1880" s="1">
        <f t="shared" si="294"/>
        <v>41408</v>
      </c>
      <c r="I1880" s="2">
        <f t="shared" si="295"/>
        <v>91.525000000000006</v>
      </c>
      <c r="K1880" s="2">
        <f t="shared" si="296"/>
        <v>0</v>
      </c>
      <c r="L1880" s="2">
        <f t="shared" si="297"/>
        <v>0</v>
      </c>
      <c r="M1880" s="2">
        <f t="shared" si="298"/>
        <v>1</v>
      </c>
      <c r="N1880">
        <f t="shared" si="299"/>
        <v>3.5948076709494057</v>
      </c>
    </row>
    <row r="1881" spans="1:14" x14ac:dyDescent="0.3">
      <c r="A1881" s="1">
        <v>41422</v>
      </c>
      <c r="B1881">
        <v>94.7</v>
      </c>
      <c r="D1881">
        <f t="shared" si="290"/>
        <v>2</v>
      </c>
      <c r="E1881" s="1">
        <f t="shared" si="291"/>
        <v>41415</v>
      </c>
      <c r="F1881" s="1">
        <f t="shared" si="292"/>
        <v>41414</v>
      </c>
      <c r="G1881" s="1">
        <f t="shared" si="293"/>
        <v>41413</v>
      </c>
      <c r="H1881" s="1">
        <f t="shared" si="294"/>
        <v>41412</v>
      </c>
      <c r="I1881" s="2">
        <f t="shared" si="295"/>
        <v>92.4</v>
      </c>
      <c r="K1881" s="2">
        <f t="shared" si="296"/>
        <v>0</v>
      </c>
      <c r="L1881" s="2">
        <f t="shared" si="297"/>
        <v>0</v>
      </c>
      <c r="M1881" s="2">
        <f t="shared" si="298"/>
        <v>1</v>
      </c>
      <c r="N1881">
        <f t="shared" si="299"/>
        <v>2.4587021544394156</v>
      </c>
    </row>
    <row r="1882" spans="1:14" x14ac:dyDescent="0.3">
      <c r="A1882" s="1">
        <v>41423</v>
      </c>
      <c r="B1882">
        <v>94.724999999999994</v>
      </c>
      <c r="D1882">
        <f t="shared" si="290"/>
        <v>3</v>
      </c>
      <c r="E1882" s="1">
        <f t="shared" si="291"/>
        <v>41416</v>
      </c>
      <c r="F1882" s="1">
        <f t="shared" si="292"/>
        <v>41415</v>
      </c>
      <c r="G1882" s="1">
        <f t="shared" si="293"/>
        <v>41414</v>
      </c>
      <c r="H1882" s="1">
        <f t="shared" si="294"/>
        <v>41413</v>
      </c>
      <c r="I1882" s="2">
        <f t="shared" si="295"/>
        <v>94.55</v>
      </c>
      <c r="K1882" s="2">
        <f t="shared" si="296"/>
        <v>0</v>
      </c>
      <c r="L1882" s="2">
        <f t="shared" si="297"/>
        <v>0</v>
      </c>
      <c r="M1882" s="2">
        <f t="shared" si="298"/>
        <v>1</v>
      </c>
      <c r="N1882">
        <f t="shared" si="299"/>
        <v>0.18491618001980017</v>
      </c>
    </row>
    <row r="1883" spans="1:14" x14ac:dyDescent="0.3">
      <c r="A1883" s="1">
        <v>41424</v>
      </c>
      <c r="B1883">
        <v>95.325000000000003</v>
      </c>
      <c r="D1883">
        <f t="shared" si="290"/>
        <v>4</v>
      </c>
      <c r="E1883" s="1">
        <f t="shared" si="291"/>
        <v>41417</v>
      </c>
      <c r="F1883" s="1">
        <f t="shared" si="292"/>
        <v>41416</v>
      </c>
      <c r="G1883" s="1">
        <f t="shared" si="293"/>
        <v>41415</v>
      </c>
      <c r="H1883" s="1">
        <f t="shared" si="294"/>
        <v>41414</v>
      </c>
      <c r="I1883" s="2">
        <f t="shared" si="295"/>
        <v>94.2</v>
      </c>
      <c r="K1883" s="2">
        <f t="shared" si="296"/>
        <v>0</v>
      </c>
      <c r="L1883" s="2">
        <f t="shared" si="297"/>
        <v>0</v>
      </c>
      <c r="M1883" s="2">
        <f t="shared" si="298"/>
        <v>1</v>
      </c>
      <c r="N1883">
        <f t="shared" si="299"/>
        <v>1.1871924161310143</v>
      </c>
    </row>
    <row r="1884" spans="1:14" x14ac:dyDescent="0.3">
      <c r="A1884" s="1">
        <v>41425</v>
      </c>
      <c r="B1884">
        <v>95.625</v>
      </c>
      <c r="D1884">
        <f t="shared" si="290"/>
        <v>5</v>
      </c>
      <c r="E1884" s="1">
        <f t="shared" si="291"/>
        <v>41418</v>
      </c>
      <c r="F1884" s="1">
        <f t="shared" si="292"/>
        <v>41417</v>
      </c>
      <c r="G1884" s="1">
        <f t="shared" si="293"/>
        <v>41416</v>
      </c>
      <c r="H1884" s="1">
        <f t="shared" si="294"/>
        <v>41415</v>
      </c>
      <c r="I1884" s="2">
        <f t="shared" si="295"/>
        <v>94.875</v>
      </c>
      <c r="K1884" s="2">
        <f t="shared" si="296"/>
        <v>0</v>
      </c>
      <c r="L1884" s="2">
        <f t="shared" si="297"/>
        <v>0</v>
      </c>
      <c r="M1884" s="2">
        <f t="shared" si="298"/>
        <v>1</v>
      </c>
      <c r="N1884">
        <f t="shared" si="299"/>
        <v>0.78740564309058658</v>
      </c>
    </row>
    <row r="1885" spans="1:14" x14ac:dyDescent="0.3">
      <c r="A1885" s="1">
        <v>41428</v>
      </c>
      <c r="B1885">
        <v>95.825000000000003</v>
      </c>
      <c r="D1885">
        <f t="shared" si="290"/>
        <v>1</v>
      </c>
      <c r="E1885" s="1">
        <f t="shared" si="291"/>
        <v>41421</v>
      </c>
      <c r="F1885" s="1">
        <f t="shared" si="292"/>
        <v>41420</v>
      </c>
      <c r="G1885" s="1">
        <f t="shared" si="293"/>
        <v>41419</v>
      </c>
      <c r="H1885" s="1">
        <f t="shared" si="294"/>
        <v>41418</v>
      </c>
      <c r="I1885" s="2">
        <f t="shared" si="295"/>
        <v>94.875</v>
      </c>
      <c r="K1885" s="2">
        <f t="shared" si="296"/>
        <v>0</v>
      </c>
      <c r="L1885" s="2">
        <f t="shared" si="297"/>
        <v>0</v>
      </c>
      <c r="M1885" s="2">
        <f t="shared" si="298"/>
        <v>1</v>
      </c>
      <c r="N1885">
        <f t="shared" si="299"/>
        <v>0.99633755508248045</v>
      </c>
    </row>
    <row r="1886" spans="1:14" x14ac:dyDescent="0.3">
      <c r="A1886" s="1">
        <v>41429</v>
      </c>
      <c r="B1886">
        <v>96.525000000000006</v>
      </c>
      <c r="D1886">
        <f t="shared" si="290"/>
        <v>2</v>
      </c>
      <c r="E1886" s="1">
        <f t="shared" si="291"/>
        <v>41422</v>
      </c>
      <c r="F1886" s="1">
        <f t="shared" si="292"/>
        <v>41421</v>
      </c>
      <c r="G1886" s="1">
        <f t="shared" si="293"/>
        <v>41420</v>
      </c>
      <c r="H1886" s="1">
        <f t="shared" si="294"/>
        <v>41419</v>
      </c>
      <c r="I1886" s="2">
        <f t="shared" si="295"/>
        <v>94.7</v>
      </c>
      <c r="K1886" s="2">
        <f t="shared" si="296"/>
        <v>0</v>
      </c>
      <c r="L1886" s="2">
        <f t="shared" si="297"/>
        <v>0</v>
      </c>
      <c r="M1886" s="2">
        <f t="shared" si="298"/>
        <v>1</v>
      </c>
      <c r="N1886">
        <f t="shared" si="299"/>
        <v>1.9088041958267454</v>
      </c>
    </row>
    <row r="1887" spans="1:14" x14ac:dyDescent="0.3">
      <c r="A1887" s="1">
        <v>41430</v>
      </c>
      <c r="B1887">
        <v>96.65</v>
      </c>
      <c r="D1887">
        <f t="shared" si="290"/>
        <v>3</v>
      </c>
      <c r="E1887" s="1">
        <f t="shared" si="291"/>
        <v>41423</v>
      </c>
      <c r="F1887" s="1">
        <f t="shared" si="292"/>
        <v>41422</v>
      </c>
      <c r="G1887" s="1">
        <f t="shared" si="293"/>
        <v>41421</v>
      </c>
      <c r="H1887" s="1">
        <f t="shared" si="294"/>
        <v>41420</v>
      </c>
      <c r="I1887" s="2">
        <f t="shared" si="295"/>
        <v>94.724999999999994</v>
      </c>
      <c r="K1887" s="2">
        <f t="shared" si="296"/>
        <v>0</v>
      </c>
      <c r="L1887" s="2">
        <f t="shared" si="297"/>
        <v>0</v>
      </c>
      <c r="M1887" s="2">
        <f t="shared" si="298"/>
        <v>1</v>
      </c>
      <c r="N1887">
        <f t="shared" si="299"/>
        <v>2.0118248749675498</v>
      </c>
    </row>
    <row r="1888" spans="1:14" x14ac:dyDescent="0.3">
      <c r="A1888" s="1">
        <v>41431</v>
      </c>
      <c r="B1888">
        <v>97.3</v>
      </c>
      <c r="D1888">
        <f t="shared" si="290"/>
        <v>4</v>
      </c>
      <c r="E1888" s="1">
        <f t="shared" si="291"/>
        <v>41424</v>
      </c>
      <c r="F1888" s="1">
        <f t="shared" si="292"/>
        <v>41423</v>
      </c>
      <c r="G1888" s="1">
        <f t="shared" si="293"/>
        <v>41422</v>
      </c>
      <c r="H1888" s="1">
        <f t="shared" si="294"/>
        <v>41421</v>
      </c>
      <c r="I1888" s="2">
        <f t="shared" si="295"/>
        <v>95.325000000000003</v>
      </c>
      <c r="K1888" s="2">
        <f t="shared" si="296"/>
        <v>0</v>
      </c>
      <c r="L1888" s="2">
        <f t="shared" si="297"/>
        <v>0</v>
      </c>
      <c r="M1888" s="2">
        <f t="shared" si="298"/>
        <v>1</v>
      </c>
      <c r="N1888">
        <f t="shared" si="299"/>
        <v>2.0506883448331967</v>
      </c>
    </row>
    <row r="1889" spans="1:14" x14ac:dyDescent="0.3">
      <c r="A1889" s="1">
        <v>41432</v>
      </c>
      <c r="B1889">
        <v>98.125</v>
      </c>
      <c r="C1889">
        <v>96.2</v>
      </c>
      <c r="D1889">
        <f t="shared" si="290"/>
        <v>5</v>
      </c>
      <c r="E1889" s="1">
        <f t="shared" si="291"/>
        <v>41425</v>
      </c>
      <c r="F1889" s="1">
        <f t="shared" si="292"/>
        <v>41424</v>
      </c>
      <c r="G1889" s="1">
        <f t="shared" si="293"/>
        <v>41423</v>
      </c>
      <c r="H1889" s="1">
        <f t="shared" si="294"/>
        <v>41422</v>
      </c>
      <c r="I1889" s="2">
        <f t="shared" si="295"/>
        <v>95.625</v>
      </c>
      <c r="K1889" s="2">
        <f t="shared" si="296"/>
        <v>0</v>
      </c>
      <c r="L1889" s="2">
        <f t="shared" si="297"/>
        <v>0</v>
      </c>
      <c r="M1889" s="2">
        <f t="shared" si="298"/>
        <v>1</v>
      </c>
      <c r="N1889">
        <f t="shared" si="299"/>
        <v>2.5807883955872502</v>
      </c>
    </row>
    <row r="1890" spans="1:14" x14ac:dyDescent="0.3">
      <c r="A1890" s="1">
        <v>41435</v>
      </c>
      <c r="B1890">
        <v>97.9</v>
      </c>
      <c r="D1890">
        <f t="shared" si="290"/>
        <v>1</v>
      </c>
      <c r="E1890" s="1">
        <f t="shared" si="291"/>
        <v>41428</v>
      </c>
      <c r="F1890" s="1">
        <f t="shared" si="292"/>
        <v>41427</v>
      </c>
      <c r="G1890" s="1">
        <f t="shared" si="293"/>
        <v>41426</v>
      </c>
      <c r="H1890" s="1">
        <f t="shared" si="294"/>
        <v>41425</v>
      </c>
      <c r="I1890" s="2">
        <f t="shared" si="295"/>
        <v>95.825000000000003</v>
      </c>
      <c r="J1890">
        <v>96.2</v>
      </c>
      <c r="K1890" s="2">
        <f t="shared" si="296"/>
        <v>96.2</v>
      </c>
      <c r="L1890" s="2">
        <f t="shared" si="297"/>
        <v>98.125</v>
      </c>
      <c r="M1890" s="2">
        <f t="shared" si="298"/>
        <v>1.0200103950103949</v>
      </c>
      <c r="N1890">
        <f t="shared" si="299"/>
        <v>4.123575670075752</v>
      </c>
    </row>
    <row r="1891" spans="1:14" x14ac:dyDescent="0.3">
      <c r="A1891" s="1">
        <v>41436</v>
      </c>
      <c r="B1891">
        <v>99.15</v>
      </c>
      <c r="D1891">
        <f t="shared" si="290"/>
        <v>2</v>
      </c>
      <c r="E1891" s="1">
        <f t="shared" si="291"/>
        <v>41429</v>
      </c>
      <c r="F1891" s="1">
        <f t="shared" si="292"/>
        <v>41428</v>
      </c>
      <c r="G1891" s="1">
        <f t="shared" si="293"/>
        <v>41427</v>
      </c>
      <c r="H1891" s="1">
        <f t="shared" si="294"/>
        <v>41426</v>
      </c>
      <c r="I1891" s="2">
        <f t="shared" si="295"/>
        <v>96.525000000000006</v>
      </c>
      <c r="K1891" s="2">
        <f t="shared" si="296"/>
        <v>96.2</v>
      </c>
      <c r="L1891" s="2">
        <f t="shared" si="297"/>
        <v>98.125</v>
      </c>
      <c r="M1891" s="2">
        <f t="shared" si="298"/>
        <v>1.0200103950103949</v>
      </c>
      <c r="N1891">
        <f t="shared" si="299"/>
        <v>4.6644631246416584</v>
      </c>
    </row>
    <row r="1892" spans="1:14" x14ac:dyDescent="0.3">
      <c r="A1892" s="1">
        <v>41437</v>
      </c>
      <c r="B1892">
        <v>99.174999999999997</v>
      </c>
      <c r="D1892">
        <f t="shared" si="290"/>
        <v>3</v>
      </c>
      <c r="E1892" s="1">
        <f t="shared" si="291"/>
        <v>41430</v>
      </c>
      <c r="F1892" s="1">
        <f t="shared" si="292"/>
        <v>41429</v>
      </c>
      <c r="G1892" s="1">
        <f t="shared" si="293"/>
        <v>41428</v>
      </c>
      <c r="H1892" s="1">
        <f t="shared" si="294"/>
        <v>41427</v>
      </c>
      <c r="I1892" s="2">
        <f t="shared" si="295"/>
        <v>96.65</v>
      </c>
      <c r="K1892" s="2">
        <f t="shared" si="296"/>
        <v>96.2</v>
      </c>
      <c r="L1892" s="2">
        <f t="shared" si="297"/>
        <v>98.125</v>
      </c>
      <c r="M1892" s="2">
        <f t="shared" si="298"/>
        <v>1.0200103950103949</v>
      </c>
      <c r="N1892">
        <f t="shared" si="299"/>
        <v>4.5602579176965587</v>
      </c>
    </row>
    <row r="1893" spans="1:14" x14ac:dyDescent="0.3">
      <c r="A1893" s="1">
        <v>41438</v>
      </c>
      <c r="B1893">
        <v>98.65</v>
      </c>
      <c r="D1893">
        <f t="shared" si="290"/>
        <v>4</v>
      </c>
      <c r="E1893" s="1">
        <f t="shared" si="291"/>
        <v>41431</v>
      </c>
      <c r="F1893" s="1">
        <f t="shared" si="292"/>
        <v>41430</v>
      </c>
      <c r="G1893" s="1">
        <f t="shared" si="293"/>
        <v>41429</v>
      </c>
      <c r="H1893" s="1">
        <f t="shared" si="294"/>
        <v>41428</v>
      </c>
      <c r="I1893" s="2">
        <f t="shared" si="295"/>
        <v>97.3</v>
      </c>
      <c r="K1893" s="2">
        <f t="shared" si="296"/>
        <v>96.2</v>
      </c>
      <c r="L1893" s="2">
        <f t="shared" si="297"/>
        <v>98.125</v>
      </c>
      <c r="M1893" s="2">
        <f t="shared" si="298"/>
        <v>1.0200103950103949</v>
      </c>
      <c r="N1893">
        <f t="shared" si="299"/>
        <v>3.359206170757663</v>
      </c>
    </row>
    <row r="1894" spans="1:14" x14ac:dyDescent="0.3">
      <c r="A1894" s="1">
        <v>41439</v>
      </c>
      <c r="B1894">
        <v>98.025000000000006</v>
      </c>
      <c r="D1894">
        <f t="shared" si="290"/>
        <v>5</v>
      </c>
      <c r="E1894" s="1">
        <f t="shared" si="291"/>
        <v>41432</v>
      </c>
      <c r="F1894" s="1">
        <f t="shared" si="292"/>
        <v>41431</v>
      </c>
      <c r="G1894" s="1">
        <f t="shared" si="293"/>
        <v>41430</v>
      </c>
      <c r="H1894" s="1">
        <f t="shared" si="294"/>
        <v>41429</v>
      </c>
      <c r="I1894" s="2">
        <f t="shared" si="295"/>
        <v>98.125</v>
      </c>
      <c r="K1894" s="2">
        <f t="shared" si="296"/>
        <v>96.2</v>
      </c>
      <c r="L1894" s="2">
        <f t="shared" si="297"/>
        <v>98.125</v>
      </c>
      <c r="M1894" s="2">
        <f t="shared" si="298"/>
        <v>1.0200103950103949</v>
      </c>
      <c r="N1894">
        <f t="shared" si="299"/>
        <v>1.8793190506734472</v>
      </c>
    </row>
    <row r="1895" spans="1:14" x14ac:dyDescent="0.3">
      <c r="A1895" s="1">
        <v>41442</v>
      </c>
      <c r="B1895">
        <v>97.95</v>
      </c>
      <c r="D1895">
        <f t="shared" si="290"/>
        <v>1</v>
      </c>
      <c r="E1895" s="1">
        <f t="shared" si="291"/>
        <v>41435</v>
      </c>
      <c r="F1895" s="1">
        <f t="shared" si="292"/>
        <v>41434</v>
      </c>
      <c r="G1895" s="1">
        <f t="shared" si="293"/>
        <v>41433</v>
      </c>
      <c r="H1895" s="1">
        <f t="shared" si="294"/>
        <v>41432</v>
      </c>
      <c r="I1895" s="2">
        <f t="shared" si="295"/>
        <v>97.9</v>
      </c>
      <c r="K1895" s="2">
        <f t="shared" si="296"/>
        <v>0</v>
      </c>
      <c r="L1895" s="2">
        <f t="shared" si="297"/>
        <v>0</v>
      </c>
      <c r="M1895" s="2">
        <f t="shared" si="298"/>
        <v>1</v>
      </c>
      <c r="N1895">
        <f t="shared" si="299"/>
        <v>5.1059485408513287E-2</v>
      </c>
    </row>
    <row r="1896" spans="1:14" x14ac:dyDescent="0.3">
      <c r="A1896" s="1">
        <v>41443</v>
      </c>
      <c r="B1896">
        <v>98.7</v>
      </c>
      <c r="D1896">
        <f t="shared" si="290"/>
        <v>2</v>
      </c>
      <c r="E1896" s="1">
        <f t="shared" si="291"/>
        <v>41436</v>
      </c>
      <c r="F1896" s="1">
        <f t="shared" si="292"/>
        <v>41435</v>
      </c>
      <c r="G1896" s="1">
        <f t="shared" si="293"/>
        <v>41434</v>
      </c>
      <c r="H1896" s="1">
        <f t="shared" si="294"/>
        <v>41433</v>
      </c>
      <c r="I1896" s="2">
        <f t="shared" si="295"/>
        <v>99.15</v>
      </c>
      <c r="K1896" s="2">
        <f t="shared" si="296"/>
        <v>0</v>
      </c>
      <c r="L1896" s="2">
        <f t="shared" si="297"/>
        <v>0</v>
      </c>
      <c r="M1896" s="2">
        <f t="shared" si="298"/>
        <v>1</v>
      </c>
      <c r="N1896">
        <f t="shared" si="299"/>
        <v>-0.45489085263691287</v>
      </c>
    </row>
    <row r="1897" spans="1:14" x14ac:dyDescent="0.3">
      <c r="A1897" s="1">
        <v>41444</v>
      </c>
      <c r="B1897">
        <v>99.974999999999994</v>
      </c>
      <c r="D1897">
        <f t="shared" si="290"/>
        <v>3</v>
      </c>
      <c r="E1897" s="1">
        <f t="shared" si="291"/>
        <v>41437</v>
      </c>
      <c r="F1897" s="1">
        <f t="shared" si="292"/>
        <v>41436</v>
      </c>
      <c r="G1897" s="1">
        <f t="shared" si="293"/>
        <v>41435</v>
      </c>
      <c r="H1897" s="1">
        <f t="shared" si="294"/>
        <v>41434</v>
      </c>
      <c r="I1897" s="2">
        <f t="shared" si="295"/>
        <v>99.174999999999997</v>
      </c>
      <c r="K1897" s="2">
        <f t="shared" si="296"/>
        <v>0</v>
      </c>
      <c r="L1897" s="2">
        <f t="shared" si="297"/>
        <v>0</v>
      </c>
      <c r="M1897" s="2">
        <f t="shared" si="298"/>
        <v>1</v>
      </c>
      <c r="N1897">
        <f t="shared" si="299"/>
        <v>0.80341883324882324</v>
      </c>
    </row>
    <row r="1898" spans="1:14" x14ac:dyDescent="0.3">
      <c r="A1898" s="1">
        <v>41445</v>
      </c>
      <c r="B1898">
        <v>100.25</v>
      </c>
      <c r="D1898">
        <f t="shared" si="290"/>
        <v>4</v>
      </c>
      <c r="E1898" s="1">
        <f t="shared" si="291"/>
        <v>41438</v>
      </c>
      <c r="F1898" s="1">
        <f t="shared" si="292"/>
        <v>41437</v>
      </c>
      <c r="G1898" s="1">
        <f t="shared" si="293"/>
        <v>41436</v>
      </c>
      <c r="H1898" s="1">
        <f t="shared" si="294"/>
        <v>41435</v>
      </c>
      <c r="I1898" s="2">
        <f t="shared" si="295"/>
        <v>98.65</v>
      </c>
      <c r="K1898" s="2">
        <f t="shared" si="296"/>
        <v>0</v>
      </c>
      <c r="L1898" s="2">
        <f t="shared" si="297"/>
        <v>0</v>
      </c>
      <c r="M1898" s="2">
        <f t="shared" si="298"/>
        <v>1</v>
      </c>
      <c r="N1898">
        <f t="shared" si="299"/>
        <v>1.6088833718054252</v>
      </c>
    </row>
    <row r="1899" spans="1:14" x14ac:dyDescent="0.3">
      <c r="A1899" s="1">
        <v>41446</v>
      </c>
      <c r="B1899">
        <v>99.75</v>
      </c>
      <c r="D1899">
        <f t="shared" si="290"/>
        <v>5</v>
      </c>
      <c r="E1899" s="1">
        <f t="shared" si="291"/>
        <v>41439</v>
      </c>
      <c r="F1899" s="1">
        <f t="shared" si="292"/>
        <v>41438</v>
      </c>
      <c r="G1899" s="1">
        <f t="shared" si="293"/>
        <v>41437</v>
      </c>
      <c r="H1899" s="1">
        <f t="shared" si="294"/>
        <v>41436</v>
      </c>
      <c r="I1899" s="2">
        <f t="shared" si="295"/>
        <v>98.025000000000006</v>
      </c>
      <c r="K1899" s="2">
        <f t="shared" si="296"/>
        <v>0</v>
      </c>
      <c r="L1899" s="2">
        <f t="shared" si="297"/>
        <v>0</v>
      </c>
      <c r="M1899" s="2">
        <f t="shared" si="298"/>
        <v>1</v>
      </c>
      <c r="N1899">
        <f t="shared" si="299"/>
        <v>1.7444507591577421</v>
      </c>
    </row>
    <row r="1900" spans="1:14" x14ac:dyDescent="0.3">
      <c r="A1900" s="1">
        <v>41449</v>
      </c>
      <c r="B1900">
        <v>100.95</v>
      </c>
      <c r="D1900">
        <f t="shared" si="290"/>
        <v>1</v>
      </c>
      <c r="E1900" s="1">
        <f t="shared" si="291"/>
        <v>41442</v>
      </c>
      <c r="F1900" s="1">
        <f t="shared" si="292"/>
        <v>41441</v>
      </c>
      <c r="G1900" s="1">
        <f t="shared" si="293"/>
        <v>41440</v>
      </c>
      <c r="H1900" s="1">
        <f t="shared" si="294"/>
        <v>41439</v>
      </c>
      <c r="I1900" s="2">
        <f t="shared" si="295"/>
        <v>97.95</v>
      </c>
      <c r="K1900" s="2">
        <f t="shared" si="296"/>
        <v>0</v>
      </c>
      <c r="L1900" s="2">
        <f t="shared" si="297"/>
        <v>0</v>
      </c>
      <c r="M1900" s="2">
        <f t="shared" si="298"/>
        <v>1</v>
      </c>
      <c r="N1900">
        <f t="shared" si="299"/>
        <v>3.0168200368296678</v>
      </c>
    </row>
    <row r="1901" spans="1:14" x14ac:dyDescent="0.3">
      <c r="A1901" s="1">
        <v>41450</v>
      </c>
      <c r="B1901">
        <v>100.15</v>
      </c>
      <c r="D1901">
        <f t="shared" si="290"/>
        <v>2</v>
      </c>
      <c r="E1901" s="1">
        <f t="shared" si="291"/>
        <v>41443</v>
      </c>
      <c r="F1901" s="1">
        <f t="shared" si="292"/>
        <v>41442</v>
      </c>
      <c r="G1901" s="1">
        <f t="shared" si="293"/>
        <v>41441</v>
      </c>
      <c r="H1901" s="1">
        <f t="shared" si="294"/>
        <v>41440</v>
      </c>
      <c r="I1901" s="2">
        <f t="shared" si="295"/>
        <v>98.7</v>
      </c>
      <c r="K1901" s="2">
        <f t="shared" si="296"/>
        <v>0</v>
      </c>
      <c r="L1901" s="2">
        <f t="shared" si="297"/>
        <v>0</v>
      </c>
      <c r="M1901" s="2">
        <f t="shared" si="298"/>
        <v>1</v>
      </c>
      <c r="N1901">
        <f t="shared" si="299"/>
        <v>1.4584115672391467</v>
      </c>
    </row>
    <row r="1902" spans="1:14" x14ac:dyDescent="0.3">
      <c r="A1902" s="1">
        <v>41451</v>
      </c>
      <c r="B1902">
        <v>99.95</v>
      </c>
      <c r="D1902">
        <f t="shared" si="290"/>
        <v>3</v>
      </c>
      <c r="E1902" s="1">
        <f t="shared" si="291"/>
        <v>41444</v>
      </c>
      <c r="F1902" s="1">
        <f t="shared" si="292"/>
        <v>41443</v>
      </c>
      <c r="G1902" s="1">
        <f t="shared" si="293"/>
        <v>41442</v>
      </c>
      <c r="H1902" s="1">
        <f t="shared" si="294"/>
        <v>41441</v>
      </c>
      <c r="I1902" s="2">
        <f t="shared" si="295"/>
        <v>99.974999999999994</v>
      </c>
      <c r="K1902" s="2">
        <f t="shared" si="296"/>
        <v>0</v>
      </c>
      <c r="L1902" s="2">
        <f t="shared" si="297"/>
        <v>0</v>
      </c>
      <c r="M1902" s="2">
        <f t="shared" si="298"/>
        <v>1</v>
      </c>
      <c r="N1902">
        <f t="shared" si="299"/>
        <v>-2.500937864729489E-2</v>
      </c>
    </row>
    <row r="1903" spans="1:14" x14ac:dyDescent="0.3">
      <c r="A1903" s="1">
        <v>41452</v>
      </c>
      <c r="B1903">
        <v>101.97499999999999</v>
      </c>
      <c r="D1903">
        <f t="shared" si="290"/>
        <v>4</v>
      </c>
      <c r="E1903" s="1">
        <f t="shared" si="291"/>
        <v>41445</v>
      </c>
      <c r="F1903" s="1">
        <f t="shared" si="292"/>
        <v>41444</v>
      </c>
      <c r="G1903" s="1">
        <f t="shared" si="293"/>
        <v>41443</v>
      </c>
      <c r="H1903" s="1">
        <f t="shared" si="294"/>
        <v>41442</v>
      </c>
      <c r="I1903" s="2">
        <f t="shared" si="295"/>
        <v>100.25</v>
      </c>
      <c r="K1903" s="2">
        <f t="shared" si="296"/>
        <v>0</v>
      </c>
      <c r="L1903" s="2">
        <f t="shared" si="297"/>
        <v>0</v>
      </c>
      <c r="M1903" s="2">
        <f t="shared" si="298"/>
        <v>1</v>
      </c>
      <c r="N1903">
        <f t="shared" si="299"/>
        <v>1.7060619016943632</v>
      </c>
    </row>
    <row r="1904" spans="1:14" x14ac:dyDescent="0.3">
      <c r="A1904" s="1">
        <v>41453</v>
      </c>
      <c r="B1904">
        <v>101.27500000000001</v>
      </c>
      <c r="D1904">
        <f t="shared" si="290"/>
        <v>5</v>
      </c>
      <c r="E1904" s="1">
        <f t="shared" si="291"/>
        <v>41446</v>
      </c>
      <c r="F1904" s="1">
        <f t="shared" si="292"/>
        <v>41445</v>
      </c>
      <c r="G1904" s="1">
        <f t="shared" si="293"/>
        <v>41444</v>
      </c>
      <c r="H1904" s="1">
        <f t="shared" si="294"/>
        <v>41443</v>
      </c>
      <c r="I1904" s="2">
        <f t="shared" si="295"/>
        <v>99.75</v>
      </c>
      <c r="K1904" s="2">
        <f t="shared" si="296"/>
        <v>0</v>
      </c>
      <c r="L1904" s="2">
        <f t="shared" si="297"/>
        <v>0</v>
      </c>
      <c r="M1904" s="2">
        <f t="shared" si="298"/>
        <v>1</v>
      </c>
      <c r="N1904">
        <f t="shared" si="299"/>
        <v>1.5172533318781432</v>
      </c>
    </row>
    <row r="1905" spans="1:14" x14ac:dyDescent="0.3">
      <c r="A1905" s="1">
        <v>41456</v>
      </c>
      <c r="B1905">
        <v>101.075</v>
      </c>
      <c r="D1905">
        <f t="shared" si="290"/>
        <v>1</v>
      </c>
      <c r="E1905" s="1">
        <f t="shared" si="291"/>
        <v>41449</v>
      </c>
      <c r="F1905" s="1">
        <f t="shared" si="292"/>
        <v>41448</v>
      </c>
      <c r="G1905" s="1">
        <f t="shared" si="293"/>
        <v>41447</v>
      </c>
      <c r="H1905" s="1">
        <f t="shared" si="294"/>
        <v>41446</v>
      </c>
      <c r="I1905" s="2">
        <f t="shared" si="295"/>
        <v>100.95</v>
      </c>
      <c r="K1905" s="2">
        <f t="shared" si="296"/>
        <v>0</v>
      </c>
      <c r="L1905" s="2">
        <f t="shared" si="297"/>
        <v>0</v>
      </c>
      <c r="M1905" s="2">
        <f t="shared" si="298"/>
        <v>1</v>
      </c>
      <c r="N1905">
        <f t="shared" si="299"/>
        <v>0.12374707679880603</v>
      </c>
    </row>
    <row r="1906" spans="1:14" x14ac:dyDescent="0.3">
      <c r="A1906" s="1">
        <v>41457</v>
      </c>
      <c r="B1906">
        <v>101</v>
      </c>
      <c r="D1906">
        <f t="shared" si="290"/>
        <v>2</v>
      </c>
      <c r="E1906" s="1">
        <f t="shared" si="291"/>
        <v>41450</v>
      </c>
      <c r="F1906" s="1">
        <f t="shared" si="292"/>
        <v>41449</v>
      </c>
      <c r="G1906" s="1">
        <f t="shared" si="293"/>
        <v>41448</v>
      </c>
      <c r="H1906" s="1">
        <f t="shared" si="294"/>
        <v>41447</v>
      </c>
      <c r="I1906" s="2">
        <f t="shared" si="295"/>
        <v>100.15</v>
      </c>
      <c r="K1906" s="2">
        <f t="shared" si="296"/>
        <v>0</v>
      </c>
      <c r="L1906" s="2">
        <f t="shared" si="297"/>
        <v>0</v>
      </c>
      <c r="M1906" s="2">
        <f t="shared" si="298"/>
        <v>1</v>
      </c>
      <c r="N1906">
        <f t="shared" si="299"/>
        <v>0.84514547294320574</v>
      </c>
    </row>
    <row r="1907" spans="1:14" x14ac:dyDescent="0.3">
      <c r="A1907" s="1">
        <v>41458</v>
      </c>
      <c r="B1907">
        <v>101.625</v>
      </c>
      <c r="D1907">
        <f t="shared" si="290"/>
        <v>3</v>
      </c>
      <c r="E1907" s="1">
        <f t="shared" si="291"/>
        <v>41451</v>
      </c>
      <c r="F1907" s="1">
        <f t="shared" si="292"/>
        <v>41450</v>
      </c>
      <c r="G1907" s="1">
        <f t="shared" si="293"/>
        <v>41449</v>
      </c>
      <c r="H1907" s="1">
        <f t="shared" si="294"/>
        <v>41448</v>
      </c>
      <c r="I1907" s="2">
        <f t="shared" si="295"/>
        <v>99.95</v>
      </c>
      <c r="K1907" s="2">
        <f t="shared" si="296"/>
        <v>0</v>
      </c>
      <c r="L1907" s="2">
        <f t="shared" si="297"/>
        <v>0</v>
      </c>
      <c r="M1907" s="2">
        <f t="shared" si="298"/>
        <v>1</v>
      </c>
      <c r="N1907">
        <f t="shared" si="299"/>
        <v>1.6619506921565461</v>
      </c>
    </row>
    <row r="1908" spans="1:14" x14ac:dyDescent="0.3">
      <c r="A1908" s="1">
        <v>41460</v>
      </c>
      <c r="B1908">
        <v>102.35</v>
      </c>
      <c r="D1908">
        <f t="shared" si="290"/>
        <v>5</v>
      </c>
      <c r="E1908" s="1">
        <f t="shared" si="291"/>
        <v>41453</v>
      </c>
      <c r="F1908" s="1">
        <f t="shared" si="292"/>
        <v>41452</v>
      </c>
      <c r="G1908" s="1">
        <f t="shared" si="293"/>
        <v>41451</v>
      </c>
      <c r="H1908" s="1">
        <f t="shared" si="294"/>
        <v>41450</v>
      </c>
      <c r="I1908" s="2">
        <f t="shared" si="295"/>
        <v>101.27500000000001</v>
      </c>
      <c r="K1908" s="2">
        <f t="shared" si="296"/>
        <v>0</v>
      </c>
      <c r="L1908" s="2">
        <f t="shared" si="297"/>
        <v>0</v>
      </c>
      <c r="M1908" s="2">
        <f t="shared" si="298"/>
        <v>1</v>
      </c>
      <c r="N1908">
        <f t="shared" si="299"/>
        <v>1.0558723018544272</v>
      </c>
    </row>
    <row r="1909" spans="1:14" x14ac:dyDescent="0.3">
      <c r="A1909" s="1">
        <v>41463</v>
      </c>
      <c r="B1909">
        <v>101.125</v>
      </c>
      <c r="D1909">
        <f t="shared" si="290"/>
        <v>1</v>
      </c>
      <c r="E1909" s="1">
        <f t="shared" si="291"/>
        <v>41456</v>
      </c>
      <c r="F1909" s="1">
        <f t="shared" si="292"/>
        <v>41455</v>
      </c>
      <c r="G1909" s="1">
        <f t="shared" si="293"/>
        <v>41454</v>
      </c>
      <c r="H1909" s="1">
        <f t="shared" si="294"/>
        <v>41453</v>
      </c>
      <c r="I1909" s="2">
        <f t="shared" si="295"/>
        <v>101.075</v>
      </c>
      <c r="K1909" s="2">
        <f t="shared" si="296"/>
        <v>0</v>
      </c>
      <c r="L1909" s="2">
        <f t="shared" si="297"/>
        <v>0</v>
      </c>
      <c r="M1909" s="2">
        <f t="shared" si="298"/>
        <v>1</v>
      </c>
      <c r="N1909">
        <f t="shared" si="299"/>
        <v>4.9455985182108642E-2</v>
      </c>
    </row>
    <row r="1910" spans="1:14" x14ac:dyDescent="0.3">
      <c r="A1910" s="1">
        <v>41464</v>
      </c>
      <c r="B1910">
        <v>100.85</v>
      </c>
      <c r="C1910">
        <v>95.174999999999997</v>
      </c>
      <c r="D1910">
        <f t="shared" si="290"/>
        <v>2</v>
      </c>
      <c r="E1910" s="1">
        <f t="shared" si="291"/>
        <v>41457</v>
      </c>
      <c r="F1910" s="1">
        <f t="shared" si="292"/>
        <v>41456</v>
      </c>
      <c r="G1910" s="1">
        <f t="shared" si="293"/>
        <v>41455</v>
      </c>
      <c r="H1910" s="1">
        <f t="shared" si="294"/>
        <v>41454</v>
      </c>
      <c r="I1910" s="2">
        <f t="shared" si="295"/>
        <v>101</v>
      </c>
      <c r="K1910" s="2">
        <f t="shared" si="296"/>
        <v>0</v>
      </c>
      <c r="L1910" s="2">
        <f t="shared" si="297"/>
        <v>0</v>
      </c>
      <c r="M1910" s="2">
        <f t="shared" si="298"/>
        <v>1</v>
      </c>
      <c r="N1910">
        <f t="shared" si="299"/>
        <v>-0.14862524410386732</v>
      </c>
    </row>
    <row r="1911" spans="1:14" x14ac:dyDescent="0.3">
      <c r="A1911" s="1">
        <v>41465</v>
      </c>
      <c r="B1911">
        <v>95.7</v>
      </c>
      <c r="D1911">
        <f t="shared" si="290"/>
        <v>3</v>
      </c>
      <c r="E1911" s="1">
        <f t="shared" si="291"/>
        <v>41458</v>
      </c>
      <c r="F1911" s="1">
        <f t="shared" si="292"/>
        <v>41457</v>
      </c>
      <c r="G1911" s="1">
        <f t="shared" si="293"/>
        <v>41456</v>
      </c>
      <c r="H1911" s="1">
        <f t="shared" si="294"/>
        <v>41455</v>
      </c>
      <c r="I1911" s="2">
        <f t="shared" si="295"/>
        <v>101.625</v>
      </c>
      <c r="J1911">
        <v>95.174999999999997</v>
      </c>
      <c r="K1911" s="2">
        <f t="shared" si="296"/>
        <v>95.174999999999997</v>
      </c>
      <c r="L1911" s="2">
        <f t="shared" si="297"/>
        <v>100.85</v>
      </c>
      <c r="M1911" s="2">
        <f t="shared" si="298"/>
        <v>1.0596270028894141</v>
      </c>
      <c r="N1911">
        <f t="shared" si="299"/>
        <v>-0.21543072774063357</v>
      </c>
    </row>
    <row r="1912" spans="1:14" x14ac:dyDescent="0.3">
      <c r="A1912" s="1">
        <v>41466</v>
      </c>
      <c r="B1912">
        <v>95.275000000000006</v>
      </c>
      <c r="D1912">
        <f t="shared" si="290"/>
        <v>4</v>
      </c>
      <c r="E1912" s="1">
        <f t="shared" si="291"/>
        <v>41459</v>
      </c>
      <c r="F1912" s="1">
        <f t="shared" si="292"/>
        <v>41458</v>
      </c>
      <c r="G1912" s="1">
        <f t="shared" si="293"/>
        <v>41457</v>
      </c>
      <c r="H1912" s="1">
        <f t="shared" si="294"/>
        <v>41456</v>
      </c>
      <c r="I1912" s="2">
        <f t="shared" si="295"/>
        <v>101.625</v>
      </c>
      <c r="K1912" s="2">
        <f t="shared" si="296"/>
        <v>95.174999999999997</v>
      </c>
      <c r="L1912" s="2">
        <f t="shared" si="297"/>
        <v>100.85</v>
      </c>
      <c r="M1912" s="2">
        <f t="shared" si="298"/>
        <v>1.0596270028894141</v>
      </c>
      <c r="N1912">
        <f t="shared" si="299"/>
        <v>-0.66051589763910878</v>
      </c>
    </row>
    <row r="1913" spans="1:14" x14ac:dyDescent="0.3">
      <c r="A1913" s="1">
        <v>41467</v>
      </c>
      <c r="B1913">
        <v>94.9</v>
      </c>
      <c r="D1913">
        <f t="shared" si="290"/>
        <v>5</v>
      </c>
      <c r="E1913" s="1">
        <f t="shared" si="291"/>
        <v>41460</v>
      </c>
      <c r="F1913" s="1">
        <f t="shared" si="292"/>
        <v>41459</v>
      </c>
      <c r="G1913" s="1">
        <f t="shared" si="293"/>
        <v>41458</v>
      </c>
      <c r="H1913" s="1">
        <f t="shared" si="294"/>
        <v>41457</v>
      </c>
      <c r="I1913" s="2">
        <f t="shared" si="295"/>
        <v>102.35</v>
      </c>
      <c r="K1913" s="2">
        <f t="shared" si="296"/>
        <v>95.174999999999997</v>
      </c>
      <c r="L1913" s="2">
        <f t="shared" si="297"/>
        <v>100.85</v>
      </c>
      <c r="M1913" s="2">
        <f t="shared" si="298"/>
        <v>1.0596270028894141</v>
      </c>
      <c r="N1913">
        <f t="shared" si="299"/>
        <v>-1.765764435975655</v>
      </c>
    </row>
    <row r="1914" spans="1:14" x14ac:dyDescent="0.3">
      <c r="A1914" s="1">
        <v>41470</v>
      </c>
      <c r="B1914">
        <v>95.55</v>
      </c>
      <c r="D1914">
        <f t="shared" si="290"/>
        <v>1</v>
      </c>
      <c r="E1914" s="1">
        <f t="shared" si="291"/>
        <v>41463</v>
      </c>
      <c r="F1914" s="1">
        <f t="shared" si="292"/>
        <v>41462</v>
      </c>
      <c r="G1914" s="1">
        <f t="shared" si="293"/>
        <v>41461</v>
      </c>
      <c r="H1914" s="1">
        <f t="shared" si="294"/>
        <v>41460</v>
      </c>
      <c r="I1914" s="2">
        <f t="shared" si="295"/>
        <v>101.125</v>
      </c>
      <c r="K1914" s="2">
        <f t="shared" si="296"/>
        <v>95.174999999999997</v>
      </c>
      <c r="L1914" s="2">
        <f t="shared" si="297"/>
        <v>100.85</v>
      </c>
      <c r="M1914" s="2">
        <f t="shared" si="298"/>
        <v>1.0596270028894141</v>
      </c>
      <c r="N1914">
        <f t="shared" si="299"/>
        <v>0.1209257439285945</v>
      </c>
    </row>
    <row r="1915" spans="1:14" x14ac:dyDescent="0.3">
      <c r="A1915" s="1">
        <v>41471</v>
      </c>
      <c r="B1915">
        <v>96.3</v>
      </c>
      <c r="D1915">
        <f t="shared" si="290"/>
        <v>2</v>
      </c>
      <c r="E1915" s="1">
        <f t="shared" si="291"/>
        <v>41464</v>
      </c>
      <c r="F1915" s="1">
        <f t="shared" si="292"/>
        <v>41463</v>
      </c>
      <c r="G1915" s="1">
        <f t="shared" si="293"/>
        <v>41462</v>
      </c>
      <c r="H1915" s="1">
        <f t="shared" si="294"/>
        <v>41461</v>
      </c>
      <c r="I1915" s="2">
        <f t="shared" si="295"/>
        <v>100.85</v>
      </c>
      <c r="K1915" s="2">
        <f t="shared" si="296"/>
        <v>95.174999999999997</v>
      </c>
      <c r="L1915" s="2">
        <f t="shared" si="297"/>
        <v>100.85</v>
      </c>
      <c r="M1915" s="2">
        <f t="shared" si="298"/>
        <v>1.0596270028894141</v>
      </c>
      <c r="N1915">
        <f t="shared" si="299"/>
        <v>1.175101653551873</v>
      </c>
    </row>
    <row r="1916" spans="1:14" x14ac:dyDescent="0.3">
      <c r="A1916" s="1">
        <v>41472</v>
      </c>
      <c r="B1916">
        <v>95.8</v>
      </c>
      <c r="D1916">
        <f t="shared" si="290"/>
        <v>3</v>
      </c>
      <c r="E1916" s="1">
        <f t="shared" si="291"/>
        <v>41465</v>
      </c>
      <c r="F1916" s="1">
        <f t="shared" si="292"/>
        <v>41464</v>
      </c>
      <c r="G1916" s="1">
        <f t="shared" si="293"/>
        <v>41463</v>
      </c>
      <c r="H1916" s="1">
        <f t="shared" si="294"/>
        <v>41462</v>
      </c>
      <c r="I1916" s="2">
        <f t="shared" si="295"/>
        <v>95.7</v>
      </c>
      <c r="K1916" s="2">
        <f t="shared" si="296"/>
        <v>0</v>
      </c>
      <c r="L1916" s="2">
        <f t="shared" si="297"/>
        <v>0</v>
      </c>
      <c r="M1916" s="2">
        <f t="shared" si="298"/>
        <v>1</v>
      </c>
      <c r="N1916">
        <f t="shared" si="299"/>
        <v>0.10443865179062505</v>
      </c>
    </row>
    <row r="1917" spans="1:14" x14ac:dyDescent="0.3">
      <c r="A1917" s="1">
        <v>41473</v>
      </c>
      <c r="B1917">
        <v>96.625</v>
      </c>
      <c r="D1917">
        <f t="shared" si="290"/>
        <v>4</v>
      </c>
      <c r="E1917" s="1">
        <f t="shared" si="291"/>
        <v>41466</v>
      </c>
      <c r="F1917" s="1">
        <f t="shared" si="292"/>
        <v>41465</v>
      </c>
      <c r="G1917" s="1">
        <f t="shared" si="293"/>
        <v>41464</v>
      </c>
      <c r="H1917" s="1">
        <f t="shared" si="294"/>
        <v>41463</v>
      </c>
      <c r="I1917" s="2">
        <f t="shared" si="295"/>
        <v>95.275000000000006</v>
      </c>
      <c r="K1917" s="2">
        <f t="shared" si="296"/>
        <v>0</v>
      </c>
      <c r="L1917" s="2">
        <f t="shared" si="297"/>
        <v>0</v>
      </c>
      <c r="M1917" s="2">
        <f t="shared" si="298"/>
        <v>1</v>
      </c>
      <c r="N1917">
        <f t="shared" si="299"/>
        <v>1.407006014766212</v>
      </c>
    </row>
    <row r="1918" spans="1:14" x14ac:dyDescent="0.3">
      <c r="A1918" s="1">
        <v>41474</v>
      </c>
      <c r="B1918">
        <v>96.474999999999994</v>
      </c>
      <c r="D1918">
        <f t="shared" si="290"/>
        <v>5</v>
      </c>
      <c r="E1918" s="1">
        <f t="shared" si="291"/>
        <v>41467</v>
      </c>
      <c r="F1918" s="1">
        <f t="shared" si="292"/>
        <v>41466</v>
      </c>
      <c r="G1918" s="1">
        <f t="shared" si="293"/>
        <v>41465</v>
      </c>
      <c r="H1918" s="1">
        <f t="shared" si="294"/>
        <v>41464</v>
      </c>
      <c r="I1918" s="2">
        <f t="shared" si="295"/>
        <v>94.9</v>
      </c>
      <c r="K1918" s="2">
        <f t="shared" si="296"/>
        <v>0</v>
      </c>
      <c r="L1918" s="2">
        <f t="shared" si="297"/>
        <v>0</v>
      </c>
      <c r="M1918" s="2">
        <f t="shared" si="298"/>
        <v>1</v>
      </c>
      <c r="N1918">
        <f t="shared" si="299"/>
        <v>1.6460201807800126</v>
      </c>
    </row>
    <row r="1919" spans="1:14" x14ac:dyDescent="0.3">
      <c r="A1919" s="1">
        <v>41477</v>
      </c>
      <c r="B1919">
        <v>97.125</v>
      </c>
      <c r="D1919">
        <f t="shared" si="290"/>
        <v>1</v>
      </c>
      <c r="E1919" s="1">
        <f t="shared" si="291"/>
        <v>41470</v>
      </c>
      <c r="F1919" s="1">
        <f t="shared" si="292"/>
        <v>41469</v>
      </c>
      <c r="G1919" s="1">
        <f t="shared" si="293"/>
        <v>41468</v>
      </c>
      <c r="H1919" s="1">
        <f t="shared" si="294"/>
        <v>41467</v>
      </c>
      <c r="I1919" s="2">
        <f t="shared" si="295"/>
        <v>95.55</v>
      </c>
      <c r="K1919" s="2">
        <f t="shared" si="296"/>
        <v>0</v>
      </c>
      <c r="L1919" s="2">
        <f t="shared" si="297"/>
        <v>0</v>
      </c>
      <c r="M1919" s="2">
        <f t="shared" si="298"/>
        <v>1</v>
      </c>
      <c r="N1919">
        <f t="shared" si="299"/>
        <v>1.6349138001529411</v>
      </c>
    </row>
    <row r="1920" spans="1:14" x14ac:dyDescent="0.3">
      <c r="A1920" s="1">
        <v>41478</v>
      </c>
      <c r="B1920">
        <v>99.174999999999997</v>
      </c>
      <c r="D1920">
        <f t="shared" si="290"/>
        <v>2</v>
      </c>
      <c r="E1920" s="1">
        <f t="shared" si="291"/>
        <v>41471</v>
      </c>
      <c r="F1920" s="1">
        <f t="shared" si="292"/>
        <v>41470</v>
      </c>
      <c r="G1920" s="1">
        <f t="shared" si="293"/>
        <v>41469</v>
      </c>
      <c r="H1920" s="1">
        <f t="shared" si="294"/>
        <v>41468</v>
      </c>
      <c r="I1920" s="2">
        <f t="shared" si="295"/>
        <v>96.3</v>
      </c>
      <c r="K1920" s="2">
        <f t="shared" si="296"/>
        <v>0</v>
      </c>
      <c r="L1920" s="2">
        <f t="shared" si="297"/>
        <v>0</v>
      </c>
      <c r="M1920" s="2">
        <f t="shared" si="298"/>
        <v>1</v>
      </c>
      <c r="N1920">
        <f t="shared" si="299"/>
        <v>2.9417647596314009</v>
      </c>
    </row>
    <row r="1921" spans="1:14" x14ac:dyDescent="0.3">
      <c r="A1921" s="1">
        <v>41479</v>
      </c>
      <c r="B1921">
        <v>98.924999999999997</v>
      </c>
      <c r="D1921">
        <f t="shared" si="290"/>
        <v>3</v>
      </c>
      <c r="E1921" s="1">
        <f t="shared" si="291"/>
        <v>41472</v>
      </c>
      <c r="F1921" s="1">
        <f t="shared" si="292"/>
        <v>41471</v>
      </c>
      <c r="G1921" s="1">
        <f t="shared" si="293"/>
        <v>41470</v>
      </c>
      <c r="H1921" s="1">
        <f t="shared" si="294"/>
        <v>41469</v>
      </c>
      <c r="I1921" s="2">
        <f t="shared" si="295"/>
        <v>95.8</v>
      </c>
      <c r="K1921" s="2">
        <f t="shared" si="296"/>
        <v>0</v>
      </c>
      <c r="L1921" s="2">
        <f t="shared" si="297"/>
        <v>0</v>
      </c>
      <c r="M1921" s="2">
        <f t="shared" si="298"/>
        <v>1</v>
      </c>
      <c r="N1921">
        <f t="shared" si="299"/>
        <v>3.2099302294673198</v>
      </c>
    </row>
    <row r="1922" spans="1:14" x14ac:dyDescent="0.3">
      <c r="A1922" s="1">
        <v>41480</v>
      </c>
      <c r="B1922">
        <v>98.575000000000003</v>
      </c>
      <c r="D1922">
        <f t="shared" si="290"/>
        <v>4</v>
      </c>
      <c r="E1922" s="1">
        <f t="shared" si="291"/>
        <v>41473</v>
      </c>
      <c r="F1922" s="1">
        <f t="shared" si="292"/>
        <v>41472</v>
      </c>
      <c r="G1922" s="1">
        <f t="shared" si="293"/>
        <v>41471</v>
      </c>
      <c r="H1922" s="1">
        <f t="shared" si="294"/>
        <v>41470</v>
      </c>
      <c r="I1922" s="2">
        <f t="shared" si="295"/>
        <v>96.625</v>
      </c>
      <c r="K1922" s="2">
        <f t="shared" si="296"/>
        <v>0</v>
      </c>
      <c r="L1922" s="2">
        <f t="shared" si="297"/>
        <v>0</v>
      </c>
      <c r="M1922" s="2">
        <f t="shared" si="298"/>
        <v>1</v>
      </c>
      <c r="N1922">
        <f t="shared" si="299"/>
        <v>1.9980172856104845</v>
      </c>
    </row>
    <row r="1923" spans="1:14" x14ac:dyDescent="0.3">
      <c r="A1923" s="1">
        <v>41481</v>
      </c>
      <c r="B1923">
        <v>97.775000000000006</v>
      </c>
      <c r="D1923">
        <f t="shared" ref="D1923:D1986" si="300">WEEKDAY(A1923,2)</f>
        <v>5</v>
      </c>
      <c r="E1923" s="1">
        <f t="shared" si="291"/>
        <v>41474</v>
      </c>
      <c r="F1923" s="1">
        <f t="shared" si="292"/>
        <v>41473</v>
      </c>
      <c r="G1923" s="1">
        <f t="shared" si="293"/>
        <v>41472</v>
      </c>
      <c r="H1923" s="1">
        <f t="shared" si="294"/>
        <v>41471</v>
      </c>
      <c r="I1923" s="2">
        <f t="shared" si="295"/>
        <v>96.474999999999994</v>
      </c>
      <c r="K1923" s="2">
        <f t="shared" si="296"/>
        <v>0</v>
      </c>
      <c r="L1923" s="2">
        <f t="shared" si="297"/>
        <v>0</v>
      </c>
      <c r="M1923" s="2">
        <f t="shared" si="298"/>
        <v>1</v>
      </c>
      <c r="N1923">
        <f t="shared" si="299"/>
        <v>1.3385013217895467</v>
      </c>
    </row>
    <row r="1924" spans="1:14" x14ac:dyDescent="0.3">
      <c r="A1924" s="1">
        <v>41484</v>
      </c>
      <c r="B1924">
        <v>97.9</v>
      </c>
      <c r="D1924">
        <f t="shared" si="300"/>
        <v>1</v>
      </c>
      <c r="E1924" s="1">
        <f t="shared" si="291"/>
        <v>41477</v>
      </c>
      <c r="F1924" s="1">
        <f t="shared" si="292"/>
        <v>41476</v>
      </c>
      <c r="G1924" s="1">
        <f t="shared" si="293"/>
        <v>41475</v>
      </c>
      <c r="H1924" s="1">
        <f t="shared" si="294"/>
        <v>41474</v>
      </c>
      <c r="I1924" s="2">
        <f t="shared" si="295"/>
        <v>97.125</v>
      </c>
      <c r="K1924" s="2">
        <f t="shared" si="296"/>
        <v>0</v>
      </c>
      <c r="L1924" s="2">
        <f t="shared" si="297"/>
        <v>0</v>
      </c>
      <c r="M1924" s="2">
        <f t="shared" si="298"/>
        <v>1</v>
      </c>
      <c r="N1924">
        <f t="shared" si="299"/>
        <v>0.79477408486531997</v>
      </c>
    </row>
    <row r="1925" spans="1:14" x14ac:dyDescent="0.3">
      <c r="A1925" s="1">
        <v>41485</v>
      </c>
      <c r="B1925">
        <v>96.875</v>
      </c>
      <c r="D1925">
        <f t="shared" si="300"/>
        <v>2</v>
      </c>
      <c r="E1925" s="1">
        <f t="shared" si="291"/>
        <v>41478</v>
      </c>
      <c r="F1925" s="1">
        <f t="shared" si="292"/>
        <v>41477</v>
      </c>
      <c r="G1925" s="1">
        <f t="shared" si="293"/>
        <v>41476</v>
      </c>
      <c r="H1925" s="1">
        <f t="shared" si="294"/>
        <v>41475</v>
      </c>
      <c r="I1925" s="2">
        <f t="shared" si="295"/>
        <v>99.174999999999997</v>
      </c>
      <c r="K1925" s="2">
        <f t="shared" si="296"/>
        <v>0</v>
      </c>
      <c r="L1925" s="2">
        <f t="shared" si="297"/>
        <v>0</v>
      </c>
      <c r="M1925" s="2">
        <f t="shared" si="298"/>
        <v>1</v>
      </c>
      <c r="N1925">
        <f t="shared" si="299"/>
        <v>-2.3464478726882687</v>
      </c>
    </row>
    <row r="1926" spans="1:14" x14ac:dyDescent="0.3">
      <c r="A1926" s="1">
        <v>41486</v>
      </c>
      <c r="B1926">
        <v>97.575000000000003</v>
      </c>
      <c r="D1926">
        <f t="shared" si="300"/>
        <v>3</v>
      </c>
      <c r="E1926" s="1">
        <f t="shared" si="291"/>
        <v>41479</v>
      </c>
      <c r="F1926" s="1">
        <f t="shared" si="292"/>
        <v>41478</v>
      </c>
      <c r="G1926" s="1">
        <f t="shared" si="293"/>
        <v>41477</v>
      </c>
      <c r="H1926" s="1">
        <f t="shared" si="294"/>
        <v>41476</v>
      </c>
      <c r="I1926" s="2">
        <f t="shared" si="295"/>
        <v>98.924999999999997</v>
      </c>
      <c r="K1926" s="2">
        <f t="shared" si="296"/>
        <v>0</v>
      </c>
      <c r="L1926" s="2">
        <f t="shared" si="297"/>
        <v>0</v>
      </c>
      <c r="M1926" s="2">
        <f t="shared" si="298"/>
        <v>1</v>
      </c>
      <c r="N1926">
        <f t="shared" si="299"/>
        <v>-1.374067420480926</v>
      </c>
    </row>
    <row r="1927" spans="1:14" x14ac:dyDescent="0.3">
      <c r="A1927" s="1">
        <v>41487</v>
      </c>
      <c r="B1927">
        <v>98.424999999999997</v>
      </c>
      <c r="D1927">
        <f t="shared" si="300"/>
        <v>4</v>
      </c>
      <c r="E1927" s="1">
        <f t="shared" si="291"/>
        <v>41480</v>
      </c>
      <c r="F1927" s="1">
        <f t="shared" si="292"/>
        <v>41479</v>
      </c>
      <c r="G1927" s="1">
        <f t="shared" si="293"/>
        <v>41478</v>
      </c>
      <c r="H1927" s="1">
        <f t="shared" si="294"/>
        <v>41477</v>
      </c>
      <c r="I1927" s="2">
        <f t="shared" si="295"/>
        <v>98.575000000000003</v>
      </c>
      <c r="K1927" s="2">
        <f t="shared" si="296"/>
        <v>0</v>
      </c>
      <c r="L1927" s="2">
        <f t="shared" si="297"/>
        <v>0</v>
      </c>
      <c r="M1927" s="2">
        <f t="shared" si="298"/>
        <v>1</v>
      </c>
      <c r="N1927">
        <f t="shared" si="299"/>
        <v>-0.15228429338897623</v>
      </c>
    </row>
    <row r="1928" spans="1:14" x14ac:dyDescent="0.3">
      <c r="A1928" s="1">
        <v>41488</v>
      </c>
      <c r="B1928">
        <v>99.25</v>
      </c>
      <c r="D1928">
        <f t="shared" si="300"/>
        <v>5</v>
      </c>
      <c r="E1928" s="1">
        <f t="shared" ref="E1928:E1991" si="301">A1928-7</f>
        <v>41481</v>
      </c>
      <c r="F1928" s="1">
        <f t="shared" ref="F1928:F1991" si="302">E1928-1</f>
        <v>41480</v>
      </c>
      <c r="G1928" s="1">
        <f t="shared" ref="G1928:G1991" si="303">E1928-2</f>
        <v>41479</v>
      </c>
      <c r="H1928" s="1">
        <f t="shared" ref="H1928:H1991" si="304">E1928-3</f>
        <v>41478</v>
      </c>
      <c r="I1928" s="2">
        <f t="shared" si="295"/>
        <v>97.775000000000006</v>
      </c>
      <c r="K1928" s="2">
        <f t="shared" si="296"/>
        <v>0</v>
      </c>
      <c r="L1928" s="2">
        <f t="shared" si="297"/>
        <v>0</v>
      </c>
      <c r="M1928" s="2">
        <f t="shared" si="298"/>
        <v>1</v>
      </c>
      <c r="N1928">
        <f t="shared" si="299"/>
        <v>1.4972998925721892</v>
      </c>
    </row>
    <row r="1929" spans="1:14" x14ac:dyDescent="0.3">
      <c r="A1929" s="1">
        <v>41491</v>
      </c>
      <c r="B1929">
        <v>100.22499999999999</v>
      </c>
      <c r="D1929">
        <f t="shared" si="300"/>
        <v>1</v>
      </c>
      <c r="E1929" s="1">
        <f t="shared" si="301"/>
        <v>41484</v>
      </c>
      <c r="F1929" s="1">
        <f t="shared" si="302"/>
        <v>41483</v>
      </c>
      <c r="G1929" s="1">
        <f t="shared" si="303"/>
        <v>41482</v>
      </c>
      <c r="H1929" s="1">
        <f t="shared" si="304"/>
        <v>41481</v>
      </c>
      <c r="I1929" s="2">
        <f t="shared" ref="I1929:I1992" si="305">IF(SUMIFS($B$2:$B$3569,$A$2:$A$3569,"="&amp;E1929)=0,IF(SUMIFS($B$2:$B$3569,$A$2:$A$3569,"="&amp;F1929)=0,IF(SUMIFS($B$2:$B$3569,$A$2:$A$3569,"="&amp;G1929)=0,SUMIFS($B$2:$B$3569,$A$2:$A$3569,"="&amp;H1929),SUMIFS($B$2:$B$3569,$A$2:$A$3569,"="&amp;G1929)),SUMIFS($B$2:$B$3569,$A$2:$A$3569,"="&amp;F1929)),SUMIFS($B$2:$B$3569,$A$2:$A$3569,"="&amp;E1929))</f>
        <v>97.9</v>
      </c>
      <c r="K1929" s="2">
        <f t="shared" ref="K1929:K1992" si="306">SUMIFS($J$2:$J$3569,$A$2:$A$3569,"&gt;"&amp;E1929,$A$2:$A$3569,"&lt;="&amp;A1929)</f>
        <v>0</v>
      </c>
      <c r="L1929" s="2">
        <f t="shared" ref="L1929:L1992" si="307">IF(K1929&lt;&gt;0,LOOKUP(K1929,C1923:C1929,B1923:B1929),0)</f>
        <v>0</v>
      </c>
      <c r="M1929" s="2">
        <f t="shared" ref="M1929:M1992" si="308">IF(K1929&lt;&gt;0,L1929/K1929,1)</f>
        <v>1</v>
      </c>
      <c r="N1929">
        <f t="shared" ref="N1929:N1992" si="309">LN(B1929*M1929/I1929)*100</f>
        <v>2.3471108992105858</v>
      </c>
    </row>
    <row r="1930" spans="1:14" x14ac:dyDescent="0.3">
      <c r="A1930" s="1">
        <v>41492</v>
      </c>
      <c r="B1930">
        <v>100.55</v>
      </c>
      <c r="D1930">
        <f t="shared" si="300"/>
        <v>2</v>
      </c>
      <c r="E1930" s="1">
        <f t="shared" si="301"/>
        <v>41485</v>
      </c>
      <c r="F1930" s="1">
        <f t="shared" si="302"/>
        <v>41484</v>
      </c>
      <c r="G1930" s="1">
        <f t="shared" si="303"/>
        <v>41483</v>
      </c>
      <c r="H1930" s="1">
        <f t="shared" si="304"/>
        <v>41482</v>
      </c>
      <c r="I1930" s="2">
        <f t="shared" si="305"/>
        <v>96.875</v>
      </c>
      <c r="K1930" s="2">
        <f t="shared" si="306"/>
        <v>0</v>
      </c>
      <c r="L1930" s="2">
        <f t="shared" si="307"/>
        <v>0</v>
      </c>
      <c r="M1930" s="2">
        <f t="shared" si="308"/>
        <v>1</v>
      </c>
      <c r="N1930">
        <f t="shared" si="309"/>
        <v>3.7233628545150035</v>
      </c>
    </row>
    <row r="1931" spans="1:14" x14ac:dyDescent="0.3">
      <c r="A1931" s="1">
        <v>41493</v>
      </c>
      <c r="B1931">
        <v>100.22499999999999</v>
      </c>
      <c r="D1931">
        <f t="shared" si="300"/>
        <v>3</v>
      </c>
      <c r="E1931" s="1">
        <f t="shared" si="301"/>
        <v>41486</v>
      </c>
      <c r="F1931" s="1">
        <f t="shared" si="302"/>
        <v>41485</v>
      </c>
      <c r="G1931" s="1">
        <f t="shared" si="303"/>
        <v>41484</v>
      </c>
      <c r="H1931" s="1">
        <f t="shared" si="304"/>
        <v>41483</v>
      </c>
      <c r="I1931" s="2">
        <f t="shared" si="305"/>
        <v>97.575000000000003</v>
      </c>
      <c r="K1931" s="2">
        <f t="shared" si="306"/>
        <v>0</v>
      </c>
      <c r="L1931" s="2">
        <f t="shared" si="307"/>
        <v>0</v>
      </c>
      <c r="M1931" s="2">
        <f t="shared" si="308"/>
        <v>1</v>
      </c>
      <c r="N1931">
        <f t="shared" si="309"/>
        <v>2.6796345461891966</v>
      </c>
    </row>
    <row r="1932" spans="1:14" x14ac:dyDescent="0.3">
      <c r="A1932" s="1">
        <v>41494</v>
      </c>
      <c r="B1932">
        <v>100.625</v>
      </c>
      <c r="D1932">
        <f t="shared" si="300"/>
        <v>4</v>
      </c>
      <c r="E1932" s="1">
        <f t="shared" si="301"/>
        <v>41487</v>
      </c>
      <c r="F1932" s="1">
        <f t="shared" si="302"/>
        <v>41486</v>
      </c>
      <c r="G1932" s="1">
        <f t="shared" si="303"/>
        <v>41485</v>
      </c>
      <c r="H1932" s="1">
        <f t="shared" si="304"/>
        <v>41484</v>
      </c>
      <c r="I1932" s="2">
        <f t="shared" si="305"/>
        <v>98.424999999999997</v>
      </c>
      <c r="K1932" s="2">
        <f t="shared" si="306"/>
        <v>0</v>
      </c>
      <c r="L1932" s="2">
        <f t="shared" si="307"/>
        <v>0</v>
      </c>
      <c r="M1932" s="2">
        <f t="shared" si="308"/>
        <v>1</v>
      </c>
      <c r="N1932">
        <f t="shared" si="309"/>
        <v>2.2105898908926283</v>
      </c>
    </row>
    <row r="1933" spans="1:14" x14ac:dyDescent="0.3">
      <c r="A1933" s="1">
        <v>41495</v>
      </c>
      <c r="B1933">
        <v>100.52500000000001</v>
      </c>
      <c r="C1933">
        <v>84.974999999999994</v>
      </c>
      <c r="D1933">
        <f t="shared" si="300"/>
        <v>5</v>
      </c>
      <c r="E1933" s="1">
        <f t="shared" si="301"/>
        <v>41488</v>
      </c>
      <c r="F1933" s="1">
        <f t="shared" si="302"/>
        <v>41487</v>
      </c>
      <c r="G1933" s="1">
        <f t="shared" si="303"/>
        <v>41486</v>
      </c>
      <c r="H1933" s="1">
        <f t="shared" si="304"/>
        <v>41485</v>
      </c>
      <c r="I1933" s="2">
        <f t="shared" si="305"/>
        <v>99.25</v>
      </c>
      <c r="K1933" s="2">
        <f t="shared" si="306"/>
        <v>0</v>
      </c>
      <c r="L1933" s="2">
        <f t="shared" si="307"/>
        <v>0</v>
      </c>
      <c r="M1933" s="2">
        <f t="shared" si="308"/>
        <v>1</v>
      </c>
      <c r="N1933">
        <f t="shared" si="309"/>
        <v>1.2764533216038079</v>
      </c>
    </row>
    <row r="1934" spans="1:14" x14ac:dyDescent="0.3">
      <c r="A1934" s="1">
        <v>41498</v>
      </c>
      <c r="B1934">
        <v>86.2</v>
      </c>
      <c r="D1934">
        <f t="shared" si="300"/>
        <v>1</v>
      </c>
      <c r="E1934" s="1">
        <f t="shared" si="301"/>
        <v>41491</v>
      </c>
      <c r="F1934" s="1">
        <f t="shared" si="302"/>
        <v>41490</v>
      </c>
      <c r="G1934" s="1">
        <f t="shared" si="303"/>
        <v>41489</v>
      </c>
      <c r="H1934" s="1">
        <f t="shared" si="304"/>
        <v>41488</v>
      </c>
      <c r="I1934" s="2">
        <f t="shared" si="305"/>
        <v>100.22499999999999</v>
      </c>
      <c r="J1934">
        <v>84.974999999999994</v>
      </c>
      <c r="K1934" s="2">
        <f t="shared" si="306"/>
        <v>84.974999999999994</v>
      </c>
      <c r="L1934" s="2">
        <f t="shared" si="307"/>
        <v>100.52500000000001</v>
      </c>
      <c r="M1934" s="2">
        <f t="shared" si="308"/>
        <v>1.1829949985289792</v>
      </c>
      <c r="N1934">
        <f t="shared" si="309"/>
        <v>1.7301876342234874</v>
      </c>
    </row>
    <row r="1935" spans="1:14" x14ac:dyDescent="0.3">
      <c r="A1935" s="1">
        <v>41499</v>
      </c>
      <c r="B1935">
        <v>86.525000000000006</v>
      </c>
      <c r="D1935">
        <f t="shared" si="300"/>
        <v>2</v>
      </c>
      <c r="E1935" s="1">
        <f t="shared" si="301"/>
        <v>41492</v>
      </c>
      <c r="F1935" s="1">
        <f t="shared" si="302"/>
        <v>41491</v>
      </c>
      <c r="G1935" s="1">
        <f t="shared" si="303"/>
        <v>41490</v>
      </c>
      <c r="H1935" s="1">
        <f t="shared" si="304"/>
        <v>41489</v>
      </c>
      <c r="I1935" s="2">
        <f t="shared" si="305"/>
        <v>100.55</v>
      </c>
      <c r="K1935" s="2">
        <f t="shared" si="306"/>
        <v>84.974999999999994</v>
      </c>
      <c r="L1935" s="2">
        <f t="shared" si="307"/>
        <v>100.52500000000001</v>
      </c>
      <c r="M1935" s="2">
        <f t="shared" si="308"/>
        <v>1.1829949985289792</v>
      </c>
      <c r="N1935">
        <f t="shared" si="309"/>
        <v>1.7827630503905092</v>
      </c>
    </row>
    <row r="1936" spans="1:14" x14ac:dyDescent="0.3">
      <c r="A1936" s="1">
        <v>41500</v>
      </c>
      <c r="B1936">
        <v>88.15</v>
      </c>
      <c r="D1936">
        <f t="shared" si="300"/>
        <v>3</v>
      </c>
      <c r="E1936" s="1">
        <f t="shared" si="301"/>
        <v>41493</v>
      </c>
      <c r="F1936" s="1">
        <f t="shared" si="302"/>
        <v>41492</v>
      </c>
      <c r="G1936" s="1">
        <f t="shared" si="303"/>
        <v>41491</v>
      </c>
      <c r="H1936" s="1">
        <f t="shared" si="304"/>
        <v>41490</v>
      </c>
      <c r="I1936" s="2">
        <f t="shared" si="305"/>
        <v>100.22499999999999</v>
      </c>
      <c r="K1936" s="2">
        <f t="shared" si="306"/>
        <v>84.974999999999994</v>
      </c>
      <c r="L1936" s="2">
        <f t="shared" si="307"/>
        <v>100.52500000000001</v>
      </c>
      <c r="M1936" s="2">
        <f t="shared" si="308"/>
        <v>1.1829949985289792</v>
      </c>
      <c r="N1936">
        <f t="shared" si="309"/>
        <v>3.9671607516466691</v>
      </c>
    </row>
    <row r="1937" spans="1:14" x14ac:dyDescent="0.3">
      <c r="A1937" s="1">
        <v>41501</v>
      </c>
      <c r="B1937">
        <v>87.3</v>
      </c>
      <c r="D1937">
        <f t="shared" si="300"/>
        <v>4</v>
      </c>
      <c r="E1937" s="1">
        <f t="shared" si="301"/>
        <v>41494</v>
      </c>
      <c r="F1937" s="1">
        <f t="shared" si="302"/>
        <v>41493</v>
      </c>
      <c r="G1937" s="1">
        <f t="shared" si="303"/>
        <v>41492</v>
      </c>
      <c r="H1937" s="1">
        <f t="shared" si="304"/>
        <v>41491</v>
      </c>
      <c r="I1937" s="2">
        <f t="shared" si="305"/>
        <v>100.625</v>
      </c>
      <c r="K1937" s="2">
        <f t="shared" si="306"/>
        <v>84.974999999999994</v>
      </c>
      <c r="L1937" s="2">
        <f t="shared" si="307"/>
        <v>100.52500000000001</v>
      </c>
      <c r="M1937" s="2">
        <f t="shared" si="308"/>
        <v>1.1829949985289792</v>
      </c>
      <c r="N1937">
        <f t="shared" si="309"/>
        <v>2.5999084307987141</v>
      </c>
    </row>
    <row r="1938" spans="1:14" x14ac:dyDescent="0.3">
      <c r="A1938" s="1">
        <v>41502</v>
      </c>
      <c r="B1938">
        <v>86.724999999999994</v>
      </c>
      <c r="D1938">
        <f t="shared" si="300"/>
        <v>5</v>
      </c>
      <c r="E1938" s="1">
        <f t="shared" si="301"/>
        <v>41495</v>
      </c>
      <c r="F1938" s="1">
        <f t="shared" si="302"/>
        <v>41494</v>
      </c>
      <c r="G1938" s="1">
        <f t="shared" si="303"/>
        <v>41493</v>
      </c>
      <c r="H1938" s="1">
        <f t="shared" si="304"/>
        <v>41492</v>
      </c>
      <c r="I1938" s="2">
        <f t="shared" si="305"/>
        <v>100.52500000000001</v>
      </c>
      <c r="K1938" s="2">
        <f t="shared" si="306"/>
        <v>84.974999999999994</v>
      </c>
      <c r="L1938" s="2">
        <f t="shared" si="307"/>
        <v>100.52500000000001</v>
      </c>
      <c r="M1938" s="2">
        <f t="shared" si="308"/>
        <v>1.1829949985289792</v>
      </c>
      <c r="N1938">
        <f t="shared" si="309"/>
        <v>2.0385097273633463</v>
      </c>
    </row>
    <row r="1939" spans="1:14" x14ac:dyDescent="0.3">
      <c r="A1939" s="1">
        <v>41505</v>
      </c>
      <c r="B1939">
        <v>86.474999999999994</v>
      </c>
      <c r="D1939">
        <f t="shared" si="300"/>
        <v>1</v>
      </c>
      <c r="E1939" s="1">
        <f t="shared" si="301"/>
        <v>41498</v>
      </c>
      <c r="F1939" s="1">
        <f t="shared" si="302"/>
        <v>41497</v>
      </c>
      <c r="G1939" s="1">
        <f t="shared" si="303"/>
        <v>41496</v>
      </c>
      <c r="H1939" s="1">
        <f t="shared" si="304"/>
        <v>41495</v>
      </c>
      <c r="I1939" s="2">
        <f t="shared" si="305"/>
        <v>86.2</v>
      </c>
      <c r="K1939" s="2">
        <f t="shared" si="306"/>
        <v>0</v>
      </c>
      <c r="L1939" s="2">
        <f t="shared" si="307"/>
        <v>0</v>
      </c>
      <c r="M1939" s="2">
        <f t="shared" si="308"/>
        <v>1</v>
      </c>
      <c r="N1939">
        <f t="shared" si="309"/>
        <v>0.31851771535848616</v>
      </c>
    </row>
    <row r="1940" spans="1:14" x14ac:dyDescent="0.3">
      <c r="A1940" s="1">
        <v>41506</v>
      </c>
      <c r="B1940">
        <v>86.95</v>
      </c>
      <c r="D1940">
        <f t="shared" si="300"/>
        <v>2</v>
      </c>
      <c r="E1940" s="1">
        <f t="shared" si="301"/>
        <v>41499</v>
      </c>
      <c r="F1940" s="1">
        <f t="shared" si="302"/>
        <v>41498</v>
      </c>
      <c r="G1940" s="1">
        <f t="shared" si="303"/>
        <v>41497</v>
      </c>
      <c r="H1940" s="1">
        <f t="shared" si="304"/>
        <v>41496</v>
      </c>
      <c r="I1940" s="2">
        <f t="shared" si="305"/>
        <v>86.525000000000006</v>
      </c>
      <c r="K1940" s="2">
        <f t="shared" si="306"/>
        <v>0</v>
      </c>
      <c r="L1940" s="2">
        <f t="shared" si="307"/>
        <v>0</v>
      </c>
      <c r="M1940" s="2">
        <f t="shared" si="308"/>
        <v>1</v>
      </c>
      <c r="N1940">
        <f t="shared" si="309"/>
        <v>0.48998512788841103</v>
      </c>
    </row>
    <row r="1941" spans="1:14" x14ac:dyDescent="0.3">
      <c r="A1941" s="1">
        <v>41507</v>
      </c>
      <c r="B1941">
        <v>85.825000000000003</v>
      </c>
      <c r="D1941">
        <f t="shared" si="300"/>
        <v>3</v>
      </c>
      <c r="E1941" s="1">
        <f t="shared" si="301"/>
        <v>41500</v>
      </c>
      <c r="F1941" s="1">
        <f t="shared" si="302"/>
        <v>41499</v>
      </c>
      <c r="G1941" s="1">
        <f t="shared" si="303"/>
        <v>41498</v>
      </c>
      <c r="H1941" s="1">
        <f t="shared" si="304"/>
        <v>41497</v>
      </c>
      <c r="I1941" s="2">
        <f t="shared" si="305"/>
        <v>88.15</v>
      </c>
      <c r="K1941" s="2">
        <f t="shared" si="306"/>
        <v>0</v>
      </c>
      <c r="L1941" s="2">
        <f t="shared" si="307"/>
        <v>0</v>
      </c>
      <c r="M1941" s="2">
        <f t="shared" si="308"/>
        <v>1</v>
      </c>
      <c r="N1941">
        <f t="shared" si="309"/>
        <v>-2.6729569500123467</v>
      </c>
    </row>
    <row r="1942" spans="1:14" x14ac:dyDescent="0.3">
      <c r="A1942" s="1">
        <v>41508</v>
      </c>
      <c r="B1942">
        <v>84.4</v>
      </c>
      <c r="D1942">
        <f t="shared" si="300"/>
        <v>4</v>
      </c>
      <c r="E1942" s="1">
        <f t="shared" si="301"/>
        <v>41501</v>
      </c>
      <c r="F1942" s="1">
        <f t="shared" si="302"/>
        <v>41500</v>
      </c>
      <c r="G1942" s="1">
        <f t="shared" si="303"/>
        <v>41499</v>
      </c>
      <c r="H1942" s="1">
        <f t="shared" si="304"/>
        <v>41498</v>
      </c>
      <c r="I1942" s="2">
        <f t="shared" si="305"/>
        <v>87.3</v>
      </c>
      <c r="K1942" s="2">
        <f t="shared" si="306"/>
        <v>0</v>
      </c>
      <c r="L1942" s="2">
        <f t="shared" si="307"/>
        <v>0</v>
      </c>
      <c r="M1942" s="2">
        <f t="shared" si="308"/>
        <v>1</v>
      </c>
      <c r="N1942">
        <f t="shared" si="309"/>
        <v>-3.3783061243644967</v>
      </c>
    </row>
    <row r="1943" spans="1:14" x14ac:dyDescent="0.3">
      <c r="A1943" s="1">
        <v>41509</v>
      </c>
      <c r="B1943">
        <v>85.1</v>
      </c>
      <c r="D1943">
        <f t="shared" si="300"/>
        <v>5</v>
      </c>
      <c r="E1943" s="1">
        <f t="shared" si="301"/>
        <v>41502</v>
      </c>
      <c r="F1943" s="1">
        <f t="shared" si="302"/>
        <v>41501</v>
      </c>
      <c r="G1943" s="1">
        <f t="shared" si="303"/>
        <v>41500</v>
      </c>
      <c r="H1943" s="1">
        <f t="shared" si="304"/>
        <v>41499</v>
      </c>
      <c r="I1943" s="2">
        <f t="shared" si="305"/>
        <v>86.724999999999994</v>
      </c>
      <c r="K1943" s="2">
        <f t="shared" si="306"/>
        <v>0</v>
      </c>
      <c r="L1943" s="2">
        <f t="shared" si="307"/>
        <v>0</v>
      </c>
      <c r="M1943" s="2">
        <f t="shared" si="308"/>
        <v>1</v>
      </c>
      <c r="N1943">
        <f t="shared" si="309"/>
        <v>-1.8915157276484926</v>
      </c>
    </row>
    <row r="1944" spans="1:14" x14ac:dyDescent="0.3">
      <c r="A1944" s="1">
        <v>41512</v>
      </c>
      <c r="B1944">
        <v>86.025000000000006</v>
      </c>
      <c r="D1944">
        <f t="shared" si="300"/>
        <v>1</v>
      </c>
      <c r="E1944" s="1">
        <f t="shared" si="301"/>
        <v>41505</v>
      </c>
      <c r="F1944" s="1">
        <f t="shared" si="302"/>
        <v>41504</v>
      </c>
      <c r="G1944" s="1">
        <f t="shared" si="303"/>
        <v>41503</v>
      </c>
      <c r="H1944" s="1">
        <f t="shared" si="304"/>
        <v>41502</v>
      </c>
      <c r="I1944" s="2">
        <f t="shared" si="305"/>
        <v>86.474999999999994</v>
      </c>
      <c r="K1944" s="2">
        <f t="shared" si="306"/>
        <v>0</v>
      </c>
      <c r="L1944" s="2">
        <f t="shared" si="307"/>
        <v>0</v>
      </c>
      <c r="M1944" s="2">
        <f t="shared" si="308"/>
        <v>1</v>
      </c>
      <c r="N1944">
        <f t="shared" si="309"/>
        <v>-0.52174031396881781</v>
      </c>
    </row>
    <row r="1945" spans="1:14" x14ac:dyDescent="0.3">
      <c r="A1945" s="1">
        <v>41513</v>
      </c>
      <c r="B1945">
        <v>86.575000000000003</v>
      </c>
      <c r="D1945">
        <f t="shared" si="300"/>
        <v>2</v>
      </c>
      <c r="E1945" s="1">
        <f t="shared" si="301"/>
        <v>41506</v>
      </c>
      <c r="F1945" s="1">
        <f t="shared" si="302"/>
        <v>41505</v>
      </c>
      <c r="G1945" s="1">
        <f t="shared" si="303"/>
        <v>41504</v>
      </c>
      <c r="H1945" s="1">
        <f t="shared" si="304"/>
        <v>41503</v>
      </c>
      <c r="I1945" s="2">
        <f t="shared" si="305"/>
        <v>86.95</v>
      </c>
      <c r="K1945" s="2">
        <f t="shared" si="306"/>
        <v>0</v>
      </c>
      <c r="L1945" s="2">
        <f t="shared" si="307"/>
        <v>0</v>
      </c>
      <c r="M1945" s="2">
        <f t="shared" si="308"/>
        <v>1</v>
      </c>
      <c r="N1945">
        <f t="shared" si="309"/>
        <v>-0.43221505118063985</v>
      </c>
    </row>
    <row r="1946" spans="1:14" x14ac:dyDescent="0.3">
      <c r="A1946" s="1">
        <v>41514</v>
      </c>
      <c r="B1946">
        <v>86.05</v>
      </c>
      <c r="D1946">
        <f t="shared" si="300"/>
        <v>3</v>
      </c>
      <c r="E1946" s="1">
        <f t="shared" si="301"/>
        <v>41507</v>
      </c>
      <c r="F1946" s="1">
        <f t="shared" si="302"/>
        <v>41506</v>
      </c>
      <c r="G1946" s="1">
        <f t="shared" si="303"/>
        <v>41505</v>
      </c>
      <c r="H1946" s="1">
        <f t="shared" si="304"/>
        <v>41504</v>
      </c>
      <c r="I1946" s="2">
        <f t="shared" si="305"/>
        <v>85.825000000000003</v>
      </c>
      <c r="K1946" s="2">
        <f t="shared" si="306"/>
        <v>0</v>
      </c>
      <c r="L1946" s="2">
        <f t="shared" si="307"/>
        <v>0</v>
      </c>
      <c r="M1946" s="2">
        <f t="shared" si="308"/>
        <v>1</v>
      </c>
      <c r="N1946">
        <f t="shared" si="309"/>
        <v>0.26181833137926919</v>
      </c>
    </row>
    <row r="1947" spans="1:14" x14ac:dyDescent="0.3">
      <c r="A1947" s="1">
        <v>41515</v>
      </c>
      <c r="B1947">
        <v>87.325000000000003</v>
      </c>
      <c r="D1947">
        <f t="shared" si="300"/>
        <v>4</v>
      </c>
      <c r="E1947" s="1">
        <f t="shared" si="301"/>
        <v>41508</v>
      </c>
      <c r="F1947" s="1">
        <f t="shared" si="302"/>
        <v>41507</v>
      </c>
      <c r="G1947" s="1">
        <f t="shared" si="303"/>
        <v>41506</v>
      </c>
      <c r="H1947" s="1">
        <f t="shared" si="304"/>
        <v>41505</v>
      </c>
      <c r="I1947" s="2">
        <f t="shared" si="305"/>
        <v>84.4</v>
      </c>
      <c r="K1947" s="2">
        <f t="shared" si="306"/>
        <v>0</v>
      </c>
      <c r="L1947" s="2">
        <f t="shared" si="307"/>
        <v>0</v>
      </c>
      <c r="M1947" s="2">
        <f t="shared" si="308"/>
        <v>1</v>
      </c>
      <c r="N1947">
        <f t="shared" si="309"/>
        <v>3.4069389090984186</v>
      </c>
    </row>
    <row r="1948" spans="1:14" x14ac:dyDescent="0.3">
      <c r="A1948" s="1">
        <v>41516</v>
      </c>
      <c r="B1948">
        <v>87.625</v>
      </c>
      <c r="D1948">
        <f t="shared" si="300"/>
        <v>5</v>
      </c>
      <c r="E1948" s="1">
        <f t="shared" si="301"/>
        <v>41509</v>
      </c>
      <c r="F1948" s="1">
        <f t="shared" si="302"/>
        <v>41508</v>
      </c>
      <c r="G1948" s="1">
        <f t="shared" si="303"/>
        <v>41507</v>
      </c>
      <c r="H1948" s="1">
        <f t="shared" si="304"/>
        <v>41506</v>
      </c>
      <c r="I1948" s="2">
        <f t="shared" si="305"/>
        <v>85.1</v>
      </c>
      <c r="K1948" s="2">
        <f t="shared" si="306"/>
        <v>0</v>
      </c>
      <c r="L1948" s="2">
        <f t="shared" si="307"/>
        <v>0</v>
      </c>
      <c r="M1948" s="2">
        <f t="shared" si="308"/>
        <v>1</v>
      </c>
      <c r="N1948">
        <f t="shared" si="309"/>
        <v>2.9239309775425695</v>
      </c>
    </row>
    <row r="1949" spans="1:14" x14ac:dyDescent="0.3">
      <c r="A1949" s="1">
        <v>41520</v>
      </c>
      <c r="B1949">
        <v>88</v>
      </c>
      <c r="D1949">
        <f t="shared" si="300"/>
        <v>2</v>
      </c>
      <c r="E1949" s="1">
        <f t="shared" si="301"/>
        <v>41513</v>
      </c>
      <c r="F1949" s="1">
        <f t="shared" si="302"/>
        <v>41512</v>
      </c>
      <c r="G1949" s="1">
        <f t="shared" si="303"/>
        <v>41511</v>
      </c>
      <c r="H1949" s="1">
        <f t="shared" si="304"/>
        <v>41510</v>
      </c>
      <c r="I1949" s="2">
        <f t="shared" si="305"/>
        <v>86.575000000000003</v>
      </c>
      <c r="K1949" s="2">
        <f t="shared" si="306"/>
        <v>0</v>
      </c>
      <c r="L1949" s="2">
        <f t="shared" si="307"/>
        <v>0</v>
      </c>
      <c r="M1949" s="2">
        <f t="shared" si="308"/>
        <v>1</v>
      </c>
      <c r="N1949">
        <f t="shared" si="309"/>
        <v>1.6325724189720801</v>
      </c>
    </row>
    <row r="1950" spans="1:14" x14ac:dyDescent="0.3">
      <c r="A1950" s="1">
        <v>41521</v>
      </c>
      <c r="B1950">
        <v>89.125</v>
      </c>
      <c r="D1950">
        <f t="shared" si="300"/>
        <v>3</v>
      </c>
      <c r="E1950" s="1">
        <f t="shared" si="301"/>
        <v>41514</v>
      </c>
      <c r="F1950" s="1">
        <f t="shared" si="302"/>
        <v>41513</v>
      </c>
      <c r="G1950" s="1">
        <f t="shared" si="303"/>
        <v>41512</v>
      </c>
      <c r="H1950" s="1">
        <f t="shared" si="304"/>
        <v>41511</v>
      </c>
      <c r="I1950" s="2">
        <f t="shared" si="305"/>
        <v>86.05</v>
      </c>
      <c r="K1950" s="2">
        <f t="shared" si="306"/>
        <v>0</v>
      </c>
      <c r="L1950" s="2">
        <f t="shared" si="307"/>
        <v>0</v>
      </c>
      <c r="M1950" s="2">
        <f t="shared" si="308"/>
        <v>1</v>
      </c>
      <c r="N1950">
        <f t="shared" si="309"/>
        <v>3.5111356076911577</v>
      </c>
    </row>
    <row r="1951" spans="1:14" x14ac:dyDescent="0.3">
      <c r="A1951" s="1">
        <v>41522</v>
      </c>
      <c r="B1951">
        <v>89.4</v>
      </c>
      <c r="D1951">
        <f t="shared" si="300"/>
        <v>4</v>
      </c>
      <c r="E1951" s="1">
        <f t="shared" si="301"/>
        <v>41515</v>
      </c>
      <c r="F1951" s="1">
        <f t="shared" si="302"/>
        <v>41514</v>
      </c>
      <c r="G1951" s="1">
        <f t="shared" si="303"/>
        <v>41513</v>
      </c>
      <c r="H1951" s="1">
        <f t="shared" si="304"/>
        <v>41512</v>
      </c>
      <c r="I1951" s="2">
        <f t="shared" si="305"/>
        <v>87.325000000000003</v>
      </c>
      <c r="K1951" s="2">
        <f t="shared" si="306"/>
        <v>0</v>
      </c>
      <c r="L1951" s="2">
        <f t="shared" si="307"/>
        <v>0</v>
      </c>
      <c r="M1951" s="2">
        <f t="shared" si="308"/>
        <v>1</v>
      </c>
      <c r="N1951">
        <f t="shared" si="309"/>
        <v>2.3483891486572857</v>
      </c>
    </row>
    <row r="1952" spans="1:14" x14ac:dyDescent="0.3">
      <c r="A1952" s="1">
        <v>41523</v>
      </c>
      <c r="B1952">
        <v>90.9</v>
      </c>
      <c r="D1952">
        <f t="shared" si="300"/>
        <v>5</v>
      </c>
      <c r="E1952" s="1">
        <f t="shared" si="301"/>
        <v>41516</v>
      </c>
      <c r="F1952" s="1">
        <f t="shared" si="302"/>
        <v>41515</v>
      </c>
      <c r="G1952" s="1">
        <f t="shared" si="303"/>
        <v>41514</v>
      </c>
      <c r="H1952" s="1">
        <f t="shared" si="304"/>
        <v>41513</v>
      </c>
      <c r="I1952" s="2">
        <f t="shared" si="305"/>
        <v>87.625</v>
      </c>
      <c r="K1952" s="2">
        <f t="shared" si="306"/>
        <v>0</v>
      </c>
      <c r="L1952" s="2">
        <f t="shared" si="307"/>
        <v>0</v>
      </c>
      <c r="M1952" s="2">
        <f t="shared" si="308"/>
        <v>1</v>
      </c>
      <c r="N1952">
        <f t="shared" si="309"/>
        <v>3.6693655828679006</v>
      </c>
    </row>
    <row r="1953" spans="1:14" x14ac:dyDescent="0.3">
      <c r="A1953" s="1">
        <v>41526</v>
      </c>
      <c r="B1953">
        <v>90.875</v>
      </c>
      <c r="D1953">
        <f t="shared" si="300"/>
        <v>1</v>
      </c>
      <c r="E1953" s="1">
        <f t="shared" si="301"/>
        <v>41519</v>
      </c>
      <c r="F1953" s="1">
        <f t="shared" si="302"/>
        <v>41518</v>
      </c>
      <c r="G1953" s="1">
        <f t="shared" si="303"/>
        <v>41517</v>
      </c>
      <c r="H1953" s="1">
        <f t="shared" si="304"/>
        <v>41516</v>
      </c>
      <c r="I1953" s="2">
        <f t="shared" si="305"/>
        <v>87.625</v>
      </c>
      <c r="K1953" s="2">
        <f t="shared" si="306"/>
        <v>0</v>
      </c>
      <c r="L1953" s="2">
        <f t="shared" si="307"/>
        <v>0</v>
      </c>
      <c r="M1953" s="2">
        <f t="shared" si="308"/>
        <v>1</v>
      </c>
      <c r="N1953">
        <f t="shared" si="309"/>
        <v>3.6418590498929349</v>
      </c>
    </row>
    <row r="1954" spans="1:14" x14ac:dyDescent="0.3">
      <c r="A1954" s="1">
        <v>41527</v>
      </c>
      <c r="B1954">
        <v>90.85</v>
      </c>
      <c r="D1954">
        <f t="shared" si="300"/>
        <v>2</v>
      </c>
      <c r="E1954" s="1">
        <f t="shared" si="301"/>
        <v>41520</v>
      </c>
      <c r="F1954" s="1">
        <f t="shared" si="302"/>
        <v>41519</v>
      </c>
      <c r="G1954" s="1">
        <f t="shared" si="303"/>
        <v>41518</v>
      </c>
      <c r="H1954" s="1">
        <f t="shared" si="304"/>
        <v>41517</v>
      </c>
      <c r="I1954" s="2">
        <f t="shared" si="305"/>
        <v>88</v>
      </c>
      <c r="K1954" s="2">
        <f t="shared" si="306"/>
        <v>0</v>
      </c>
      <c r="L1954" s="2">
        <f t="shared" si="307"/>
        <v>0</v>
      </c>
      <c r="M1954" s="2">
        <f t="shared" si="308"/>
        <v>1</v>
      </c>
      <c r="N1954">
        <f t="shared" si="309"/>
        <v>3.1872980363973578</v>
      </c>
    </row>
    <row r="1955" spans="1:14" x14ac:dyDescent="0.3">
      <c r="A1955" s="1">
        <v>41528</v>
      </c>
      <c r="B1955">
        <v>90.3</v>
      </c>
      <c r="D1955">
        <f t="shared" si="300"/>
        <v>3</v>
      </c>
      <c r="E1955" s="1">
        <f t="shared" si="301"/>
        <v>41521</v>
      </c>
      <c r="F1955" s="1">
        <f t="shared" si="302"/>
        <v>41520</v>
      </c>
      <c r="G1955" s="1">
        <f t="shared" si="303"/>
        <v>41519</v>
      </c>
      <c r="H1955" s="1">
        <f t="shared" si="304"/>
        <v>41518</v>
      </c>
      <c r="I1955" s="2">
        <f t="shared" si="305"/>
        <v>89.125</v>
      </c>
      <c r="K1955" s="2">
        <f t="shared" si="306"/>
        <v>0</v>
      </c>
      <c r="L1955" s="2">
        <f t="shared" si="307"/>
        <v>0</v>
      </c>
      <c r="M1955" s="2">
        <f t="shared" si="308"/>
        <v>1</v>
      </c>
      <c r="N1955">
        <f t="shared" si="309"/>
        <v>1.3097581688479765</v>
      </c>
    </row>
    <row r="1956" spans="1:14" x14ac:dyDescent="0.3">
      <c r="A1956" s="1">
        <v>41529</v>
      </c>
      <c r="B1956">
        <v>90.2</v>
      </c>
      <c r="D1956">
        <f t="shared" si="300"/>
        <v>4</v>
      </c>
      <c r="E1956" s="1">
        <f t="shared" si="301"/>
        <v>41522</v>
      </c>
      <c r="F1956" s="1">
        <f t="shared" si="302"/>
        <v>41521</v>
      </c>
      <c r="G1956" s="1">
        <f t="shared" si="303"/>
        <v>41520</v>
      </c>
      <c r="H1956" s="1">
        <f t="shared" si="304"/>
        <v>41519</v>
      </c>
      <c r="I1956" s="2">
        <f t="shared" si="305"/>
        <v>89.4</v>
      </c>
      <c r="K1956" s="2">
        <f t="shared" si="306"/>
        <v>0</v>
      </c>
      <c r="L1956" s="2">
        <f t="shared" si="307"/>
        <v>0</v>
      </c>
      <c r="M1956" s="2">
        <f t="shared" si="308"/>
        <v>1</v>
      </c>
      <c r="N1956">
        <f t="shared" si="309"/>
        <v>0.89087448891094301</v>
      </c>
    </row>
    <row r="1957" spans="1:14" x14ac:dyDescent="0.3">
      <c r="A1957" s="1">
        <v>41530</v>
      </c>
      <c r="B1957">
        <v>90.7</v>
      </c>
      <c r="D1957">
        <f t="shared" si="300"/>
        <v>5</v>
      </c>
      <c r="E1957" s="1">
        <f t="shared" si="301"/>
        <v>41523</v>
      </c>
      <c r="F1957" s="1">
        <f t="shared" si="302"/>
        <v>41522</v>
      </c>
      <c r="G1957" s="1">
        <f t="shared" si="303"/>
        <v>41521</v>
      </c>
      <c r="H1957" s="1">
        <f t="shared" si="304"/>
        <v>41520</v>
      </c>
      <c r="I1957" s="2">
        <f t="shared" si="305"/>
        <v>90.9</v>
      </c>
      <c r="K1957" s="2">
        <f t="shared" si="306"/>
        <v>0</v>
      </c>
      <c r="L1957" s="2">
        <f t="shared" si="307"/>
        <v>0</v>
      </c>
      <c r="M1957" s="2">
        <f t="shared" si="308"/>
        <v>1</v>
      </c>
      <c r="N1957">
        <f t="shared" si="309"/>
        <v>-0.22026440623422947</v>
      </c>
    </row>
    <row r="1958" spans="1:14" x14ac:dyDescent="0.3">
      <c r="A1958" s="1">
        <v>41533</v>
      </c>
      <c r="B1958">
        <v>92.125</v>
      </c>
      <c r="D1958">
        <f t="shared" si="300"/>
        <v>1</v>
      </c>
      <c r="E1958" s="1">
        <f t="shared" si="301"/>
        <v>41526</v>
      </c>
      <c r="F1958" s="1">
        <f t="shared" si="302"/>
        <v>41525</v>
      </c>
      <c r="G1958" s="1">
        <f t="shared" si="303"/>
        <v>41524</v>
      </c>
      <c r="H1958" s="1">
        <f t="shared" si="304"/>
        <v>41523</v>
      </c>
      <c r="I1958" s="2">
        <f t="shared" si="305"/>
        <v>90.875</v>
      </c>
      <c r="K1958" s="2">
        <f t="shared" si="306"/>
        <v>0</v>
      </c>
      <c r="L1958" s="2">
        <f t="shared" si="307"/>
        <v>0</v>
      </c>
      <c r="M1958" s="2">
        <f t="shared" si="308"/>
        <v>1</v>
      </c>
      <c r="N1958">
        <f t="shared" si="309"/>
        <v>1.3661414655817277</v>
      </c>
    </row>
    <row r="1959" spans="1:14" x14ac:dyDescent="0.3">
      <c r="A1959" s="1">
        <v>41534</v>
      </c>
      <c r="B1959">
        <v>90.974999999999994</v>
      </c>
      <c r="D1959">
        <f t="shared" si="300"/>
        <v>2</v>
      </c>
      <c r="E1959" s="1">
        <f t="shared" si="301"/>
        <v>41527</v>
      </c>
      <c r="F1959" s="1">
        <f t="shared" si="302"/>
        <v>41526</v>
      </c>
      <c r="G1959" s="1">
        <f t="shared" si="303"/>
        <v>41525</v>
      </c>
      <c r="H1959" s="1">
        <f t="shared" si="304"/>
        <v>41524</v>
      </c>
      <c r="I1959" s="2">
        <f t="shared" si="305"/>
        <v>90.85</v>
      </c>
      <c r="K1959" s="2">
        <f t="shared" si="306"/>
        <v>0</v>
      </c>
      <c r="L1959" s="2">
        <f t="shared" si="307"/>
        <v>0</v>
      </c>
      <c r="M1959" s="2">
        <f t="shared" si="308"/>
        <v>1</v>
      </c>
      <c r="N1959">
        <f t="shared" si="309"/>
        <v>0.13749486560433252</v>
      </c>
    </row>
    <row r="1960" spans="1:14" x14ac:dyDescent="0.3">
      <c r="A1960" s="1">
        <v>41535</v>
      </c>
      <c r="B1960">
        <v>91.724999999999994</v>
      </c>
      <c r="D1960">
        <f t="shared" si="300"/>
        <v>3</v>
      </c>
      <c r="E1960" s="1">
        <f t="shared" si="301"/>
        <v>41528</v>
      </c>
      <c r="F1960" s="1">
        <f t="shared" si="302"/>
        <v>41527</v>
      </c>
      <c r="G1960" s="1">
        <f t="shared" si="303"/>
        <v>41526</v>
      </c>
      <c r="H1960" s="1">
        <f t="shared" si="304"/>
        <v>41525</v>
      </c>
      <c r="I1960" s="2">
        <f t="shared" si="305"/>
        <v>90.3</v>
      </c>
      <c r="K1960" s="2">
        <f t="shared" si="306"/>
        <v>0</v>
      </c>
      <c r="L1960" s="2">
        <f t="shared" si="307"/>
        <v>0</v>
      </c>
      <c r="M1960" s="2">
        <f t="shared" si="308"/>
        <v>1</v>
      </c>
      <c r="N1960">
        <f t="shared" si="309"/>
        <v>1.5657509818405972</v>
      </c>
    </row>
    <row r="1961" spans="1:14" x14ac:dyDescent="0.3">
      <c r="A1961" s="1">
        <v>41536</v>
      </c>
      <c r="B1961">
        <v>91.15</v>
      </c>
      <c r="D1961">
        <f t="shared" si="300"/>
        <v>4</v>
      </c>
      <c r="E1961" s="1">
        <f t="shared" si="301"/>
        <v>41529</v>
      </c>
      <c r="F1961" s="1">
        <f t="shared" si="302"/>
        <v>41528</v>
      </c>
      <c r="G1961" s="1">
        <f t="shared" si="303"/>
        <v>41527</v>
      </c>
      <c r="H1961" s="1">
        <f t="shared" si="304"/>
        <v>41526</v>
      </c>
      <c r="I1961" s="2">
        <f t="shared" si="305"/>
        <v>90.2</v>
      </c>
      <c r="K1961" s="2">
        <f t="shared" si="306"/>
        <v>0</v>
      </c>
      <c r="L1961" s="2">
        <f t="shared" si="307"/>
        <v>0</v>
      </c>
      <c r="M1961" s="2">
        <f t="shared" si="308"/>
        <v>1</v>
      </c>
      <c r="N1961">
        <f t="shared" si="309"/>
        <v>1.047707405609404</v>
      </c>
    </row>
    <row r="1962" spans="1:14" x14ac:dyDescent="0.3">
      <c r="A1962" s="1">
        <v>41537</v>
      </c>
      <c r="B1962">
        <v>90.05</v>
      </c>
      <c r="D1962">
        <f t="shared" si="300"/>
        <v>5</v>
      </c>
      <c r="E1962" s="1">
        <f t="shared" si="301"/>
        <v>41530</v>
      </c>
      <c r="F1962" s="1">
        <f t="shared" si="302"/>
        <v>41529</v>
      </c>
      <c r="G1962" s="1">
        <f t="shared" si="303"/>
        <v>41528</v>
      </c>
      <c r="H1962" s="1">
        <f t="shared" si="304"/>
        <v>41527</v>
      </c>
      <c r="I1962" s="2">
        <f t="shared" si="305"/>
        <v>90.7</v>
      </c>
      <c r="K1962" s="2">
        <f t="shared" si="306"/>
        <v>0</v>
      </c>
      <c r="L1962" s="2">
        <f t="shared" si="307"/>
        <v>0</v>
      </c>
      <c r="M1962" s="2">
        <f t="shared" si="308"/>
        <v>1</v>
      </c>
      <c r="N1962">
        <f t="shared" si="309"/>
        <v>-0.71922854991258978</v>
      </c>
    </row>
    <row r="1963" spans="1:14" x14ac:dyDescent="0.3">
      <c r="A1963" s="1">
        <v>41540</v>
      </c>
      <c r="B1963">
        <v>90.174999999999997</v>
      </c>
      <c r="D1963">
        <f t="shared" si="300"/>
        <v>1</v>
      </c>
      <c r="E1963" s="1">
        <f t="shared" si="301"/>
        <v>41533</v>
      </c>
      <c r="F1963" s="1">
        <f t="shared" si="302"/>
        <v>41532</v>
      </c>
      <c r="G1963" s="1">
        <f t="shared" si="303"/>
        <v>41531</v>
      </c>
      <c r="H1963" s="1">
        <f t="shared" si="304"/>
        <v>41530</v>
      </c>
      <c r="I1963" s="2">
        <f t="shared" si="305"/>
        <v>92.125</v>
      </c>
      <c r="K1963" s="2">
        <f t="shared" si="306"/>
        <v>0</v>
      </c>
      <c r="L1963" s="2">
        <f t="shared" si="307"/>
        <v>0</v>
      </c>
      <c r="M1963" s="2">
        <f t="shared" si="308"/>
        <v>1</v>
      </c>
      <c r="N1963">
        <f t="shared" si="309"/>
        <v>-2.1394123719898026</v>
      </c>
    </row>
    <row r="1964" spans="1:14" x14ac:dyDescent="0.3">
      <c r="A1964" s="1">
        <v>41541</v>
      </c>
      <c r="B1964">
        <v>92.5</v>
      </c>
      <c r="D1964">
        <f t="shared" si="300"/>
        <v>2</v>
      </c>
      <c r="E1964" s="1">
        <f t="shared" si="301"/>
        <v>41534</v>
      </c>
      <c r="F1964" s="1">
        <f t="shared" si="302"/>
        <v>41533</v>
      </c>
      <c r="G1964" s="1">
        <f t="shared" si="303"/>
        <v>41532</v>
      </c>
      <c r="H1964" s="1">
        <f t="shared" si="304"/>
        <v>41531</v>
      </c>
      <c r="I1964" s="2">
        <f t="shared" si="305"/>
        <v>90.974999999999994</v>
      </c>
      <c r="K1964" s="2">
        <f t="shared" si="306"/>
        <v>0</v>
      </c>
      <c r="L1964" s="2">
        <f t="shared" si="307"/>
        <v>0</v>
      </c>
      <c r="M1964" s="2">
        <f t="shared" si="308"/>
        <v>1</v>
      </c>
      <c r="N1964">
        <f t="shared" si="309"/>
        <v>1.6623901020156089</v>
      </c>
    </row>
    <row r="1965" spans="1:14" x14ac:dyDescent="0.3">
      <c r="A1965" s="1">
        <v>41542</v>
      </c>
      <c r="B1965">
        <v>93.7</v>
      </c>
      <c r="D1965">
        <f t="shared" si="300"/>
        <v>3</v>
      </c>
      <c r="E1965" s="1">
        <f t="shared" si="301"/>
        <v>41535</v>
      </c>
      <c r="F1965" s="1">
        <f t="shared" si="302"/>
        <v>41534</v>
      </c>
      <c r="G1965" s="1">
        <f t="shared" si="303"/>
        <v>41533</v>
      </c>
      <c r="H1965" s="1">
        <f t="shared" si="304"/>
        <v>41532</v>
      </c>
      <c r="I1965" s="2">
        <f t="shared" si="305"/>
        <v>91.724999999999994</v>
      </c>
      <c r="K1965" s="2">
        <f t="shared" si="306"/>
        <v>0</v>
      </c>
      <c r="L1965" s="2">
        <f t="shared" si="307"/>
        <v>0</v>
      </c>
      <c r="M1965" s="2">
        <f t="shared" si="308"/>
        <v>1</v>
      </c>
      <c r="N1965">
        <f t="shared" si="309"/>
        <v>2.1303219003030773</v>
      </c>
    </row>
    <row r="1966" spans="1:14" x14ac:dyDescent="0.3">
      <c r="A1966" s="1">
        <v>41543</v>
      </c>
      <c r="B1966">
        <v>92.8</v>
      </c>
      <c r="D1966">
        <f t="shared" si="300"/>
        <v>4</v>
      </c>
      <c r="E1966" s="1">
        <f t="shared" si="301"/>
        <v>41536</v>
      </c>
      <c r="F1966" s="1">
        <f t="shared" si="302"/>
        <v>41535</v>
      </c>
      <c r="G1966" s="1">
        <f t="shared" si="303"/>
        <v>41534</v>
      </c>
      <c r="H1966" s="1">
        <f t="shared" si="304"/>
        <v>41533</v>
      </c>
      <c r="I1966" s="2">
        <f t="shared" si="305"/>
        <v>91.15</v>
      </c>
      <c r="K1966" s="2">
        <f t="shared" si="306"/>
        <v>0</v>
      </c>
      <c r="L1966" s="2">
        <f t="shared" si="307"/>
        <v>0</v>
      </c>
      <c r="M1966" s="2">
        <f t="shared" si="308"/>
        <v>1</v>
      </c>
      <c r="N1966">
        <f t="shared" si="309"/>
        <v>1.7940138667482699</v>
      </c>
    </row>
    <row r="1967" spans="1:14" x14ac:dyDescent="0.3">
      <c r="A1967" s="1">
        <v>41544</v>
      </c>
      <c r="B1967">
        <v>92.924999999999997</v>
      </c>
      <c r="D1967">
        <f t="shared" si="300"/>
        <v>5</v>
      </c>
      <c r="E1967" s="1">
        <f t="shared" si="301"/>
        <v>41537</v>
      </c>
      <c r="F1967" s="1">
        <f t="shared" si="302"/>
        <v>41536</v>
      </c>
      <c r="G1967" s="1">
        <f t="shared" si="303"/>
        <v>41535</v>
      </c>
      <c r="H1967" s="1">
        <f t="shared" si="304"/>
        <v>41534</v>
      </c>
      <c r="I1967" s="2">
        <f t="shared" si="305"/>
        <v>90.05</v>
      </c>
      <c r="K1967" s="2">
        <f t="shared" si="306"/>
        <v>0</v>
      </c>
      <c r="L1967" s="2">
        <f t="shared" si="307"/>
        <v>0</v>
      </c>
      <c r="M1967" s="2">
        <f t="shared" si="308"/>
        <v>1</v>
      </c>
      <c r="N1967">
        <f t="shared" si="309"/>
        <v>3.142764456135072</v>
      </c>
    </row>
    <row r="1968" spans="1:14" x14ac:dyDescent="0.3">
      <c r="A1968" s="1">
        <v>41547</v>
      </c>
      <c r="B1968">
        <v>91.974999999999994</v>
      </c>
      <c r="D1968">
        <f t="shared" si="300"/>
        <v>1</v>
      </c>
      <c r="E1968" s="1">
        <f t="shared" si="301"/>
        <v>41540</v>
      </c>
      <c r="F1968" s="1">
        <f t="shared" si="302"/>
        <v>41539</v>
      </c>
      <c r="G1968" s="1">
        <f t="shared" si="303"/>
        <v>41538</v>
      </c>
      <c r="H1968" s="1">
        <f t="shared" si="304"/>
        <v>41537</v>
      </c>
      <c r="I1968" s="2">
        <f t="shared" si="305"/>
        <v>90.174999999999997</v>
      </c>
      <c r="K1968" s="2">
        <f t="shared" si="306"/>
        <v>0</v>
      </c>
      <c r="L1968" s="2">
        <f t="shared" si="307"/>
        <v>0</v>
      </c>
      <c r="M1968" s="2">
        <f t="shared" si="308"/>
        <v>1</v>
      </c>
      <c r="N1968">
        <f t="shared" si="309"/>
        <v>1.9764574201235268</v>
      </c>
    </row>
    <row r="1969" spans="1:14" x14ac:dyDescent="0.3">
      <c r="A1969" s="1">
        <v>41548</v>
      </c>
      <c r="B1969">
        <v>90.924999999999997</v>
      </c>
      <c r="D1969">
        <f t="shared" si="300"/>
        <v>2</v>
      </c>
      <c r="E1969" s="1">
        <f t="shared" si="301"/>
        <v>41541</v>
      </c>
      <c r="F1969" s="1">
        <f t="shared" si="302"/>
        <v>41540</v>
      </c>
      <c r="G1969" s="1">
        <f t="shared" si="303"/>
        <v>41539</v>
      </c>
      <c r="H1969" s="1">
        <f t="shared" si="304"/>
        <v>41538</v>
      </c>
      <c r="I1969" s="2">
        <f t="shared" si="305"/>
        <v>92.5</v>
      </c>
      <c r="K1969" s="2">
        <f t="shared" si="306"/>
        <v>0</v>
      </c>
      <c r="L1969" s="2">
        <f t="shared" si="307"/>
        <v>0</v>
      </c>
      <c r="M1969" s="2">
        <f t="shared" si="308"/>
        <v>1</v>
      </c>
      <c r="N1969">
        <f t="shared" si="309"/>
        <v>-1.7173653645326827</v>
      </c>
    </row>
    <row r="1970" spans="1:14" x14ac:dyDescent="0.3">
      <c r="A1970" s="1">
        <v>41549</v>
      </c>
      <c r="B1970">
        <v>90.95</v>
      </c>
      <c r="D1970">
        <f t="shared" si="300"/>
        <v>3</v>
      </c>
      <c r="E1970" s="1">
        <f t="shared" si="301"/>
        <v>41542</v>
      </c>
      <c r="F1970" s="1">
        <f t="shared" si="302"/>
        <v>41541</v>
      </c>
      <c r="G1970" s="1">
        <f t="shared" si="303"/>
        <v>41540</v>
      </c>
      <c r="H1970" s="1">
        <f t="shared" si="304"/>
        <v>41539</v>
      </c>
      <c r="I1970" s="2">
        <f t="shared" si="305"/>
        <v>93.7</v>
      </c>
      <c r="K1970" s="2">
        <f t="shared" si="306"/>
        <v>0</v>
      </c>
      <c r="L1970" s="2">
        <f t="shared" si="307"/>
        <v>0</v>
      </c>
      <c r="M1970" s="2">
        <f t="shared" si="308"/>
        <v>1</v>
      </c>
      <c r="N1970">
        <f t="shared" si="309"/>
        <v>-2.9788284280245252</v>
      </c>
    </row>
    <row r="1971" spans="1:14" x14ac:dyDescent="0.3">
      <c r="A1971" s="1">
        <v>41550</v>
      </c>
      <c r="B1971">
        <v>91.3</v>
      </c>
      <c r="D1971">
        <f t="shared" si="300"/>
        <v>4</v>
      </c>
      <c r="E1971" s="1">
        <f t="shared" si="301"/>
        <v>41543</v>
      </c>
      <c r="F1971" s="1">
        <f t="shared" si="302"/>
        <v>41542</v>
      </c>
      <c r="G1971" s="1">
        <f t="shared" si="303"/>
        <v>41541</v>
      </c>
      <c r="H1971" s="1">
        <f t="shared" si="304"/>
        <v>41540</v>
      </c>
      <c r="I1971" s="2">
        <f t="shared" si="305"/>
        <v>92.8</v>
      </c>
      <c r="K1971" s="2">
        <f t="shared" si="306"/>
        <v>0</v>
      </c>
      <c r="L1971" s="2">
        <f t="shared" si="307"/>
        <v>0</v>
      </c>
      <c r="M1971" s="2">
        <f t="shared" si="308"/>
        <v>1</v>
      </c>
      <c r="N1971">
        <f t="shared" si="309"/>
        <v>-1.6295852191232121</v>
      </c>
    </row>
    <row r="1972" spans="1:14" x14ac:dyDescent="0.3">
      <c r="A1972" s="1">
        <v>41551</v>
      </c>
      <c r="B1972">
        <v>91.85</v>
      </c>
      <c r="D1972">
        <f t="shared" si="300"/>
        <v>5</v>
      </c>
      <c r="E1972" s="1">
        <f t="shared" si="301"/>
        <v>41544</v>
      </c>
      <c r="F1972" s="1">
        <f t="shared" si="302"/>
        <v>41543</v>
      </c>
      <c r="G1972" s="1">
        <f t="shared" si="303"/>
        <v>41542</v>
      </c>
      <c r="H1972" s="1">
        <f t="shared" si="304"/>
        <v>41541</v>
      </c>
      <c r="I1972" s="2">
        <f t="shared" si="305"/>
        <v>92.924999999999997</v>
      </c>
      <c r="K1972" s="2">
        <f t="shared" si="306"/>
        <v>0</v>
      </c>
      <c r="L1972" s="2">
        <f t="shared" si="307"/>
        <v>0</v>
      </c>
      <c r="M1972" s="2">
        <f t="shared" si="308"/>
        <v>1</v>
      </c>
      <c r="N1972">
        <f t="shared" si="309"/>
        <v>-1.1635904522181189</v>
      </c>
    </row>
    <row r="1973" spans="1:14" x14ac:dyDescent="0.3">
      <c r="A1973" s="1">
        <v>41554</v>
      </c>
      <c r="B1973">
        <v>91.6</v>
      </c>
      <c r="D1973">
        <f t="shared" si="300"/>
        <v>1</v>
      </c>
      <c r="E1973" s="1">
        <f t="shared" si="301"/>
        <v>41547</v>
      </c>
      <c r="F1973" s="1">
        <f t="shared" si="302"/>
        <v>41546</v>
      </c>
      <c r="G1973" s="1">
        <f t="shared" si="303"/>
        <v>41545</v>
      </c>
      <c r="H1973" s="1">
        <f t="shared" si="304"/>
        <v>41544</v>
      </c>
      <c r="I1973" s="2">
        <f t="shared" si="305"/>
        <v>91.974999999999994</v>
      </c>
      <c r="K1973" s="2">
        <f t="shared" si="306"/>
        <v>0</v>
      </c>
      <c r="L1973" s="2">
        <f t="shared" si="307"/>
        <v>0</v>
      </c>
      <c r="M1973" s="2">
        <f t="shared" si="308"/>
        <v>1</v>
      </c>
      <c r="N1973">
        <f t="shared" si="309"/>
        <v>-0.40855293107534951</v>
      </c>
    </row>
    <row r="1974" spans="1:14" x14ac:dyDescent="0.3">
      <c r="A1974" s="1">
        <v>41555</v>
      </c>
      <c r="B1974">
        <v>91.224999999999994</v>
      </c>
      <c r="D1974">
        <f t="shared" si="300"/>
        <v>2</v>
      </c>
      <c r="E1974" s="1">
        <f t="shared" si="301"/>
        <v>41548</v>
      </c>
      <c r="F1974" s="1">
        <f t="shared" si="302"/>
        <v>41547</v>
      </c>
      <c r="G1974" s="1">
        <f t="shared" si="303"/>
        <v>41546</v>
      </c>
      <c r="H1974" s="1">
        <f t="shared" si="304"/>
        <v>41545</v>
      </c>
      <c r="I1974" s="2">
        <f t="shared" si="305"/>
        <v>90.924999999999997</v>
      </c>
      <c r="K1974" s="2">
        <f t="shared" si="306"/>
        <v>0</v>
      </c>
      <c r="L1974" s="2">
        <f t="shared" si="307"/>
        <v>0</v>
      </c>
      <c r="M1974" s="2">
        <f t="shared" si="308"/>
        <v>1</v>
      </c>
      <c r="N1974">
        <f t="shared" si="309"/>
        <v>0.32939914494585565</v>
      </c>
    </row>
    <row r="1975" spans="1:14" x14ac:dyDescent="0.3">
      <c r="A1975" s="1">
        <v>41556</v>
      </c>
      <c r="B1975">
        <v>89.825000000000003</v>
      </c>
      <c r="C1975">
        <v>86.525000000000006</v>
      </c>
      <c r="D1975">
        <f t="shared" si="300"/>
        <v>3</v>
      </c>
      <c r="E1975" s="1">
        <f t="shared" si="301"/>
        <v>41549</v>
      </c>
      <c r="F1975" s="1">
        <f t="shared" si="302"/>
        <v>41548</v>
      </c>
      <c r="G1975" s="1">
        <f t="shared" si="303"/>
        <v>41547</v>
      </c>
      <c r="H1975" s="1">
        <f t="shared" si="304"/>
        <v>41546</v>
      </c>
      <c r="I1975" s="2">
        <f t="shared" si="305"/>
        <v>90.95</v>
      </c>
      <c r="K1975" s="2">
        <f t="shared" si="306"/>
        <v>0</v>
      </c>
      <c r="L1975" s="2">
        <f t="shared" si="307"/>
        <v>0</v>
      </c>
      <c r="M1975" s="2">
        <f t="shared" si="308"/>
        <v>1</v>
      </c>
      <c r="N1975">
        <f t="shared" si="309"/>
        <v>-1.2446571964548865</v>
      </c>
    </row>
    <row r="1976" spans="1:14" x14ac:dyDescent="0.3">
      <c r="A1976" s="1">
        <v>41557</v>
      </c>
      <c r="B1976">
        <v>86.65</v>
      </c>
      <c r="D1976">
        <f t="shared" si="300"/>
        <v>4</v>
      </c>
      <c r="E1976" s="1">
        <f t="shared" si="301"/>
        <v>41550</v>
      </c>
      <c r="F1976" s="1">
        <f t="shared" si="302"/>
        <v>41549</v>
      </c>
      <c r="G1976" s="1">
        <f t="shared" si="303"/>
        <v>41548</v>
      </c>
      <c r="H1976" s="1">
        <f t="shared" si="304"/>
        <v>41547</v>
      </c>
      <c r="I1976" s="2">
        <f t="shared" si="305"/>
        <v>91.3</v>
      </c>
      <c r="J1976">
        <v>86.525000000000006</v>
      </c>
      <c r="K1976" s="2">
        <f t="shared" si="306"/>
        <v>86.525000000000006</v>
      </c>
      <c r="L1976" s="2">
        <f t="shared" si="307"/>
        <v>89.825000000000003</v>
      </c>
      <c r="M1976" s="2">
        <f t="shared" si="308"/>
        <v>1.0381392661080613</v>
      </c>
      <c r="N1976">
        <f t="shared" si="309"/>
        <v>-1.4843827961133091</v>
      </c>
    </row>
    <row r="1977" spans="1:14" x14ac:dyDescent="0.3">
      <c r="A1977" s="1">
        <v>41558</v>
      </c>
      <c r="B1977">
        <v>86.5</v>
      </c>
      <c r="D1977">
        <f t="shared" si="300"/>
        <v>5</v>
      </c>
      <c r="E1977" s="1">
        <f t="shared" si="301"/>
        <v>41551</v>
      </c>
      <c r="F1977" s="1">
        <f t="shared" si="302"/>
        <v>41550</v>
      </c>
      <c r="G1977" s="1">
        <f t="shared" si="303"/>
        <v>41549</v>
      </c>
      <c r="H1977" s="1">
        <f t="shared" si="304"/>
        <v>41548</v>
      </c>
      <c r="I1977" s="2">
        <f t="shared" si="305"/>
        <v>91.85</v>
      </c>
      <c r="K1977" s="2">
        <f t="shared" si="306"/>
        <v>86.525000000000006</v>
      </c>
      <c r="L1977" s="2">
        <f t="shared" si="307"/>
        <v>89.825000000000003</v>
      </c>
      <c r="M1977" s="2">
        <f t="shared" si="308"/>
        <v>1.0381392661080613</v>
      </c>
      <c r="N1977">
        <f t="shared" si="309"/>
        <v>-2.258245424512646</v>
      </c>
    </row>
    <row r="1978" spans="1:14" x14ac:dyDescent="0.3">
      <c r="A1978" s="1">
        <v>41561</v>
      </c>
      <c r="B1978">
        <v>86.35</v>
      </c>
      <c r="D1978">
        <f t="shared" si="300"/>
        <v>1</v>
      </c>
      <c r="E1978" s="1">
        <f t="shared" si="301"/>
        <v>41554</v>
      </c>
      <c r="F1978" s="1">
        <f t="shared" si="302"/>
        <v>41553</v>
      </c>
      <c r="G1978" s="1">
        <f t="shared" si="303"/>
        <v>41552</v>
      </c>
      <c r="H1978" s="1">
        <f t="shared" si="304"/>
        <v>41551</v>
      </c>
      <c r="I1978" s="2">
        <f t="shared" si="305"/>
        <v>91.6</v>
      </c>
      <c r="K1978" s="2">
        <f t="shared" si="306"/>
        <v>86.525000000000006</v>
      </c>
      <c r="L1978" s="2">
        <f t="shared" si="307"/>
        <v>89.825000000000003</v>
      </c>
      <c r="M1978" s="2">
        <f t="shared" si="308"/>
        <v>1.0381392661080613</v>
      </c>
      <c r="N1978">
        <f t="shared" si="309"/>
        <v>-2.1592523609222454</v>
      </c>
    </row>
    <row r="1979" spans="1:14" x14ac:dyDescent="0.3">
      <c r="A1979" s="1">
        <v>41562</v>
      </c>
      <c r="B1979">
        <v>87.8</v>
      </c>
      <c r="D1979">
        <f t="shared" si="300"/>
        <v>2</v>
      </c>
      <c r="E1979" s="1">
        <f t="shared" si="301"/>
        <v>41555</v>
      </c>
      <c r="F1979" s="1">
        <f t="shared" si="302"/>
        <v>41554</v>
      </c>
      <c r="G1979" s="1">
        <f t="shared" si="303"/>
        <v>41553</v>
      </c>
      <c r="H1979" s="1">
        <f t="shared" si="304"/>
        <v>41552</v>
      </c>
      <c r="I1979" s="2">
        <f t="shared" si="305"/>
        <v>91.224999999999994</v>
      </c>
      <c r="K1979" s="2">
        <f t="shared" si="306"/>
        <v>86.525000000000006</v>
      </c>
      <c r="L1979" s="2">
        <f t="shared" si="307"/>
        <v>89.825000000000003</v>
      </c>
      <c r="M1979" s="2">
        <f t="shared" si="308"/>
        <v>1.0381392661080613</v>
      </c>
      <c r="N1979">
        <f t="shared" si="309"/>
        <v>-8.375382032657841E-2</v>
      </c>
    </row>
    <row r="1980" spans="1:14" x14ac:dyDescent="0.3">
      <c r="A1980" s="1">
        <v>41563</v>
      </c>
      <c r="B1980">
        <v>88.8</v>
      </c>
      <c r="D1980">
        <f t="shared" si="300"/>
        <v>3</v>
      </c>
      <c r="E1980" s="1">
        <f t="shared" si="301"/>
        <v>41556</v>
      </c>
      <c r="F1980" s="1">
        <f t="shared" si="302"/>
        <v>41555</v>
      </c>
      <c r="G1980" s="1">
        <f t="shared" si="303"/>
        <v>41554</v>
      </c>
      <c r="H1980" s="1">
        <f t="shared" si="304"/>
        <v>41553</v>
      </c>
      <c r="I1980" s="2">
        <f t="shared" si="305"/>
        <v>89.825000000000003</v>
      </c>
      <c r="K1980" s="2">
        <f t="shared" si="306"/>
        <v>86.525000000000006</v>
      </c>
      <c r="L1980" s="2">
        <f t="shared" si="307"/>
        <v>89.825000000000003</v>
      </c>
      <c r="M1980" s="2">
        <f t="shared" si="308"/>
        <v>1.0381392661080613</v>
      </c>
      <c r="N1980">
        <f t="shared" si="309"/>
        <v>2.5953260476716435</v>
      </c>
    </row>
    <row r="1981" spans="1:14" x14ac:dyDescent="0.3">
      <c r="A1981" s="1">
        <v>41564</v>
      </c>
      <c r="B1981">
        <v>88.45</v>
      </c>
      <c r="D1981">
        <f t="shared" si="300"/>
        <v>4</v>
      </c>
      <c r="E1981" s="1">
        <f t="shared" si="301"/>
        <v>41557</v>
      </c>
      <c r="F1981" s="1">
        <f t="shared" si="302"/>
        <v>41556</v>
      </c>
      <c r="G1981" s="1">
        <f t="shared" si="303"/>
        <v>41555</v>
      </c>
      <c r="H1981" s="1">
        <f t="shared" si="304"/>
        <v>41554</v>
      </c>
      <c r="I1981" s="2">
        <f t="shared" si="305"/>
        <v>86.65</v>
      </c>
      <c r="K1981" s="2">
        <f t="shared" si="306"/>
        <v>0</v>
      </c>
      <c r="L1981" s="2">
        <f t="shared" si="307"/>
        <v>0</v>
      </c>
      <c r="M1981" s="2">
        <f t="shared" si="308"/>
        <v>1</v>
      </c>
      <c r="N1981">
        <f t="shared" si="309"/>
        <v>2.0560404444179077</v>
      </c>
    </row>
    <row r="1982" spans="1:14" x14ac:dyDescent="0.3">
      <c r="A1982" s="1">
        <v>41565</v>
      </c>
      <c r="B1982">
        <v>87.95</v>
      </c>
      <c r="D1982">
        <f t="shared" si="300"/>
        <v>5</v>
      </c>
      <c r="E1982" s="1">
        <f t="shared" si="301"/>
        <v>41558</v>
      </c>
      <c r="F1982" s="1">
        <f t="shared" si="302"/>
        <v>41557</v>
      </c>
      <c r="G1982" s="1">
        <f t="shared" si="303"/>
        <v>41556</v>
      </c>
      <c r="H1982" s="1">
        <f t="shared" si="304"/>
        <v>41555</v>
      </c>
      <c r="I1982" s="2">
        <f t="shared" si="305"/>
        <v>86.5</v>
      </c>
      <c r="K1982" s="2">
        <f t="shared" si="306"/>
        <v>0</v>
      </c>
      <c r="L1982" s="2">
        <f t="shared" si="307"/>
        <v>0</v>
      </c>
      <c r="M1982" s="2">
        <f t="shared" si="308"/>
        <v>1</v>
      </c>
      <c r="N1982">
        <f t="shared" si="309"/>
        <v>1.6624057245733668</v>
      </c>
    </row>
    <row r="1983" spans="1:14" x14ac:dyDescent="0.3">
      <c r="A1983" s="1">
        <v>41568</v>
      </c>
      <c r="B1983">
        <v>87.474999999999994</v>
      </c>
      <c r="D1983">
        <f t="shared" si="300"/>
        <v>1</v>
      </c>
      <c r="E1983" s="1">
        <f t="shared" si="301"/>
        <v>41561</v>
      </c>
      <c r="F1983" s="1">
        <f t="shared" si="302"/>
        <v>41560</v>
      </c>
      <c r="G1983" s="1">
        <f t="shared" si="303"/>
        <v>41559</v>
      </c>
      <c r="H1983" s="1">
        <f t="shared" si="304"/>
        <v>41558</v>
      </c>
      <c r="I1983" s="2">
        <f t="shared" si="305"/>
        <v>86.35</v>
      </c>
      <c r="K1983" s="2">
        <f t="shared" si="306"/>
        <v>0</v>
      </c>
      <c r="L1983" s="2">
        <f t="shared" si="307"/>
        <v>0</v>
      </c>
      <c r="M1983" s="2">
        <f t="shared" si="308"/>
        <v>1</v>
      </c>
      <c r="N1983">
        <f t="shared" si="309"/>
        <v>1.2944233661064102</v>
      </c>
    </row>
    <row r="1984" spans="1:14" x14ac:dyDescent="0.3">
      <c r="A1984" s="1">
        <v>41569</v>
      </c>
      <c r="B1984">
        <v>88.575000000000003</v>
      </c>
      <c r="D1984">
        <f t="shared" si="300"/>
        <v>2</v>
      </c>
      <c r="E1984" s="1">
        <f t="shared" si="301"/>
        <v>41562</v>
      </c>
      <c r="F1984" s="1">
        <f t="shared" si="302"/>
        <v>41561</v>
      </c>
      <c r="G1984" s="1">
        <f t="shared" si="303"/>
        <v>41560</v>
      </c>
      <c r="H1984" s="1">
        <f t="shared" si="304"/>
        <v>41559</v>
      </c>
      <c r="I1984" s="2">
        <f t="shared" si="305"/>
        <v>87.8</v>
      </c>
      <c r="K1984" s="2">
        <f t="shared" si="306"/>
        <v>0</v>
      </c>
      <c r="L1984" s="2">
        <f t="shared" si="307"/>
        <v>0</v>
      </c>
      <c r="M1984" s="2">
        <f t="shared" si="308"/>
        <v>1</v>
      </c>
      <c r="N1984">
        <f t="shared" si="309"/>
        <v>0.87881501104647242</v>
      </c>
    </row>
    <row r="1985" spans="1:14" x14ac:dyDescent="0.3">
      <c r="A1985" s="1">
        <v>41570</v>
      </c>
      <c r="B1985">
        <v>88.15</v>
      </c>
      <c r="D1985">
        <f t="shared" si="300"/>
        <v>3</v>
      </c>
      <c r="E1985" s="1">
        <f t="shared" si="301"/>
        <v>41563</v>
      </c>
      <c r="F1985" s="1">
        <f t="shared" si="302"/>
        <v>41562</v>
      </c>
      <c r="G1985" s="1">
        <f t="shared" si="303"/>
        <v>41561</v>
      </c>
      <c r="H1985" s="1">
        <f t="shared" si="304"/>
        <v>41560</v>
      </c>
      <c r="I1985" s="2">
        <f t="shared" si="305"/>
        <v>88.8</v>
      </c>
      <c r="K1985" s="2">
        <f t="shared" si="306"/>
        <v>0</v>
      </c>
      <c r="L1985" s="2">
        <f t="shared" si="307"/>
        <v>0</v>
      </c>
      <c r="M1985" s="2">
        <f t="shared" si="308"/>
        <v>1</v>
      </c>
      <c r="N1985">
        <f t="shared" si="309"/>
        <v>-0.73467411542450989</v>
      </c>
    </row>
    <row r="1986" spans="1:14" x14ac:dyDescent="0.3">
      <c r="A1986" s="1">
        <v>41571</v>
      </c>
      <c r="B1986">
        <v>89.6</v>
      </c>
      <c r="D1986">
        <f t="shared" si="300"/>
        <v>4</v>
      </c>
      <c r="E1986" s="1">
        <f t="shared" si="301"/>
        <v>41564</v>
      </c>
      <c r="F1986" s="1">
        <f t="shared" si="302"/>
        <v>41563</v>
      </c>
      <c r="G1986" s="1">
        <f t="shared" si="303"/>
        <v>41562</v>
      </c>
      <c r="H1986" s="1">
        <f t="shared" si="304"/>
        <v>41561</v>
      </c>
      <c r="I1986" s="2">
        <f t="shared" si="305"/>
        <v>88.45</v>
      </c>
      <c r="K1986" s="2">
        <f t="shared" si="306"/>
        <v>0</v>
      </c>
      <c r="L1986" s="2">
        <f t="shared" si="307"/>
        <v>0</v>
      </c>
      <c r="M1986" s="2">
        <f t="shared" si="308"/>
        <v>1</v>
      </c>
      <c r="N1986">
        <f t="shared" si="309"/>
        <v>1.2917899375090458</v>
      </c>
    </row>
    <row r="1987" spans="1:14" x14ac:dyDescent="0.3">
      <c r="A1987" s="1">
        <v>41572</v>
      </c>
      <c r="B1987">
        <v>90.424999999999997</v>
      </c>
      <c r="D1987">
        <f t="shared" ref="D1987:D2050" si="310">WEEKDAY(A1987,2)</f>
        <v>5</v>
      </c>
      <c r="E1987" s="1">
        <f t="shared" si="301"/>
        <v>41565</v>
      </c>
      <c r="F1987" s="1">
        <f t="shared" si="302"/>
        <v>41564</v>
      </c>
      <c r="G1987" s="1">
        <f t="shared" si="303"/>
        <v>41563</v>
      </c>
      <c r="H1987" s="1">
        <f t="shared" si="304"/>
        <v>41562</v>
      </c>
      <c r="I1987" s="2">
        <f t="shared" si="305"/>
        <v>87.95</v>
      </c>
      <c r="K1987" s="2">
        <f t="shared" si="306"/>
        <v>0</v>
      </c>
      <c r="L1987" s="2">
        <f t="shared" si="307"/>
        <v>0</v>
      </c>
      <c r="M1987" s="2">
        <f t="shared" si="308"/>
        <v>1</v>
      </c>
      <c r="N1987">
        <f t="shared" si="309"/>
        <v>2.775230665459441</v>
      </c>
    </row>
    <row r="1988" spans="1:14" x14ac:dyDescent="0.3">
      <c r="A1988" s="1">
        <v>41575</v>
      </c>
      <c r="B1988">
        <v>91.95</v>
      </c>
      <c r="D1988">
        <f t="shared" si="310"/>
        <v>1</v>
      </c>
      <c r="E1988" s="1">
        <f t="shared" si="301"/>
        <v>41568</v>
      </c>
      <c r="F1988" s="1">
        <f t="shared" si="302"/>
        <v>41567</v>
      </c>
      <c r="G1988" s="1">
        <f t="shared" si="303"/>
        <v>41566</v>
      </c>
      <c r="H1988" s="1">
        <f t="shared" si="304"/>
        <v>41565</v>
      </c>
      <c r="I1988" s="2">
        <f t="shared" si="305"/>
        <v>87.474999999999994</v>
      </c>
      <c r="K1988" s="2">
        <f t="shared" si="306"/>
        <v>0</v>
      </c>
      <c r="L1988" s="2">
        <f t="shared" si="307"/>
        <v>0</v>
      </c>
      <c r="M1988" s="2">
        <f t="shared" si="308"/>
        <v>1</v>
      </c>
      <c r="N1988">
        <f t="shared" si="309"/>
        <v>4.9891912796578533</v>
      </c>
    </row>
    <row r="1989" spans="1:14" x14ac:dyDescent="0.3">
      <c r="A1989" s="1">
        <v>41576</v>
      </c>
      <c r="B1989">
        <v>91.35</v>
      </c>
      <c r="D1989">
        <f t="shared" si="310"/>
        <v>2</v>
      </c>
      <c r="E1989" s="1">
        <f t="shared" si="301"/>
        <v>41569</v>
      </c>
      <c r="F1989" s="1">
        <f t="shared" si="302"/>
        <v>41568</v>
      </c>
      <c r="G1989" s="1">
        <f t="shared" si="303"/>
        <v>41567</v>
      </c>
      <c r="H1989" s="1">
        <f t="shared" si="304"/>
        <v>41566</v>
      </c>
      <c r="I1989" s="2">
        <f t="shared" si="305"/>
        <v>88.575000000000003</v>
      </c>
      <c r="K1989" s="2">
        <f t="shared" si="306"/>
        <v>0</v>
      </c>
      <c r="L1989" s="2">
        <f t="shared" si="307"/>
        <v>0</v>
      </c>
      <c r="M1989" s="2">
        <f t="shared" si="308"/>
        <v>1</v>
      </c>
      <c r="N1989">
        <f t="shared" si="309"/>
        <v>3.0848632072479982</v>
      </c>
    </row>
    <row r="1990" spans="1:14" x14ac:dyDescent="0.3">
      <c r="A1990" s="1">
        <v>41577</v>
      </c>
      <c r="B1990">
        <v>90.4</v>
      </c>
      <c r="D1990">
        <f t="shared" si="310"/>
        <v>3</v>
      </c>
      <c r="E1990" s="1">
        <f t="shared" si="301"/>
        <v>41570</v>
      </c>
      <c r="F1990" s="1">
        <f t="shared" si="302"/>
        <v>41569</v>
      </c>
      <c r="G1990" s="1">
        <f t="shared" si="303"/>
        <v>41568</v>
      </c>
      <c r="H1990" s="1">
        <f t="shared" si="304"/>
        <v>41567</v>
      </c>
      <c r="I1990" s="2">
        <f t="shared" si="305"/>
        <v>88.15</v>
      </c>
      <c r="K1990" s="2">
        <f t="shared" si="306"/>
        <v>0</v>
      </c>
      <c r="L1990" s="2">
        <f t="shared" si="307"/>
        <v>0</v>
      </c>
      <c r="M1990" s="2">
        <f t="shared" si="308"/>
        <v>1</v>
      </c>
      <c r="N1990">
        <f t="shared" si="309"/>
        <v>2.5204358554251582</v>
      </c>
    </row>
    <row r="1991" spans="1:14" x14ac:dyDescent="0.3">
      <c r="A1991" s="1">
        <v>41578</v>
      </c>
      <c r="B1991">
        <v>89.174999999999997</v>
      </c>
      <c r="D1991">
        <f t="shared" si="310"/>
        <v>4</v>
      </c>
      <c r="E1991" s="1">
        <f t="shared" si="301"/>
        <v>41571</v>
      </c>
      <c r="F1991" s="1">
        <f t="shared" si="302"/>
        <v>41570</v>
      </c>
      <c r="G1991" s="1">
        <f t="shared" si="303"/>
        <v>41569</v>
      </c>
      <c r="H1991" s="1">
        <f t="shared" si="304"/>
        <v>41568</v>
      </c>
      <c r="I1991" s="2">
        <f t="shared" si="305"/>
        <v>89.6</v>
      </c>
      <c r="K1991" s="2">
        <f t="shared" si="306"/>
        <v>0</v>
      </c>
      <c r="L1991" s="2">
        <f t="shared" si="307"/>
        <v>0</v>
      </c>
      <c r="M1991" s="2">
        <f t="shared" si="308"/>
        <v>1</v>
      </c>
      <c r="N1991">
        <f t="shared" si="309"/>
        <v>-0.47545887359294881</v>
      </c>
    </row>
    <row r="1992" spans="1:14" x14ac:dyDescent="0.3">
      <c r="A1992" s="1">
        <v>41579</v>
      </c>
      <c r="B1992">
        <v>88.35</v>
      </c>
      <c r="D1992">
        <f t="shared" si="310"/>
        <v>5</v>
      </c>
      <c r="E1992" s="1">
        <f t="shared" ref="E1992:E2055" si="311">A1992-7</f>
        <v>41572</v>
      </c>
      <c r="F1992" s="1">
        <f t="shared" ref="F1992:F2055" si="312">E1992-1</f>
        <v>41571</v>
      </c>
      <c r="G1992" s="1">
        <f t="shared" ref="G1992:G2055" si="313">E1992-2</f>
        <v>41570</v>
      </c>
      <c r="H1992" s="1">
        <f t="shared" ref="H1992:H2055" si="314">E1992-3</f>
        <v>41569</v>
      </c>
      <c r="I1992" s="2">
        <f t="shared" si="305"/>
        <v>90.424999999999997</v>
      </c>
      <c r="K1992" s="2">
        <f t="shared" si="306"/>
        <v>0</v>
      </c>
      <c r="L1992" s="2">
        <f t="shared" si="307"/>
        <v>0</v>
      </c>
      <c r="M1992" s="2">
        <f t="shared" si="308"/>
        <v>1</v>
      </c>
      <c r="N1992">
        <f t="shared" si="309"/>
        <v>-2.3214579072456329</v>
      </c>
    </row>
    <row r="1993" spans="1:14" x14ac:dyDescent="0.3">
      <c r="A1993" s="1">
        <v>41582</v>
      </c>
      <c r="B1993">
        <v>88.325000000000003</v>
      </c>
      <c r="D1993">
        <f t="shared" si="310"/>
        <v>1</v>
      </c>
      <c r="E1993" s="1">
        <f t="shared" si="311"/>
        <v>41575</v>
      </c>
      <c r="F1993" s="1">
        <f t="shared" si="312"/>
        <v>41574</v>
      </c>
      <c r="G1993" s="1">
        <f t="shared" si="313"/>
        <v>41573</v>
      </c>
      <c r="H1993" s="1">
        <f t="shared" si="314"/>
        <v>41572</v>
      </c>
      <c r="I1993" s="2">
        <f t="shared" ref="I1993:I2056" si="315">IF(SUMIFS($B$2:$B$3569,$A$2:$A$3569,"="&amp;E1993)=0,IF(SUMIFS($B$2:$B$3569,$A$2:$A$3569,"="&amp;F1993)=0,IF(SUMIFS($B$2:$B$3569,$A$2:$A$3569,"="&amp;G1993)=0,SUMIFS($B$2:$B$3569,$A$2:$A$3569,"="&amp;H1993),SUMIFS($B$2:$B$3569,$A$2:$A$3569,"="&amp;G1993)),SUMIFS($B$2:$B$3569,$A$2:$A$3569,"="&amp;F1993)),SUMIFS($B$2:$B$3569,$A$2:$A$3569,"="&amp;E1993))</f>
        <v>91.95</v>
      </c>
      <c r="K1993" s="2">
        <f t="shared" ref="K1993:K2056" si="316">SUMIFS($J$2:$J$3569,$A$2:$A$3569,"&gt;"&amp;E1993,$A$2:$A$3569,"&lt;="&amp;A1993)</f>
        <v>0</v>
      </c>
      <c r="L1993" s="2">
        <f t="shared" ref="L1993:L2056" si="317">IF(K1993&lt;&gt;0,LOOKUP(K1993,C1987:C1993,B1987:B1993),0)</f>
        <v>0</v>
      </c>
      <c r="M1993" s="2">
        <f t="shared" ref="M1993:M2056" si="318">IF(K1993&lt;&gt;0,L1993/K1993,1)</f>
        <v>1</v>
      </c>
      <c r="N1993">
        <f t="shared" ref="N1993:N2056" si="319">LN(B1993*M1993/I1993)*100</f>
        <v>-4.0221757805121134</v>
      </c>
    </row>
    <row r="1994" spans="1:14" x14ac:dyDescent="0.3">
      <c r="A1994" s="1">
        <v>41583</v>
      </c>
      <c r="B1994">
        <v>88.25</v>
      </c>
      <c r="D1994">
        <f t="shared" si="310"/>
        <v>2</v>
      </c>
      <c r="E1994" s="1">
        <f t="shared" si="311"/>
        <v>41576</v>
      </c>
      <c r="F1994" s="1">
        <f t="shared" si="312"/>
        <v>41575</v>
      </c>
      <c r="G1994" s="1">
        <f t="shared" si="313"/>
        <v>41574</v>
      </c>
      <c r="H1994" s="1">
        <f t="shared" si="314"/>
        <v>41573</v>
      </c>
      <c r="I1994" s="2">
        <f t="shared" si="315"/>
        <v>91.35</v>
      </c>
      <c r="K1994" s="2">
        <f t="shared" si="316"/>
        <v>0</v>
      </c>
      <c r="L1994" s="2">
        <f t="shared" si="317"/>
        <v>0</v>
      </c>
      <c r="M1994" s="2">
        <f t="shared" si="318"/>
        <v>1</v>
      </c>
      <c r="N1994">
        <f t="shared" si="319"/>
        <v>-3.4524587010609493</v>
      </c>
    </row>
    <row r="1995" spans="1:14" x14ac:dyDescent="0.3">
      <c r="A1995" s="1">
        <v>41584</v>
      </c>
      <c r="B1995">
        <v>87.35</v>
      </c>
      <c r="D1995">
        <f t="shared" si="310"/>
        <v>3</v>
      </c>
      <c r="E1995" s="1">
        <f t="shared" si="311"/>
        <v>41577</v>
      </c>
      <c r="F1995" s="1">
        <f t="shared" si="312"/>
        <v>41576</v>
      </c>
      <c r="G1995" s="1">
        <f t="shared" si="313"/>
        <v>41575</v>
      </c>
      <c r="H1995" s="1">
        <f t="shared" si="314"/>
        <v>41574</v>
      </c>
      <c r="I1995" s="2">
        <f t="shared" si="315"/>
        <v>90.4</v>
      </c>
      <c r="K1995" s="2">
        <f t="shared" si="316"/>
        <v>0</v>
      </c>
      <c r="L1995" s="2">
        <f t="shared" si="317"/>
        <v>0</v>
      </c>
      <c r="M1995" s="2">
        <f t="shared" si="318"/>
        <v>1</v>
      </c>
      <c r="N1995">
        <f t="shared" si="319"/>
        <v>-3.4321230818065365</v>
      </c>
    </row>
    <row r="1996" spans="1:14" x14ac:dyDescent="0.3">
      <c r="A1996" s="1">
        <v>41585</v>
      </c>
      <c r="B1996">
        <v>87.55</v>
      </c>
      <c r="D1996">
        <f t="shared" si="310"/>
        <v>4</v>
      </c>
      <c r="E1996" s="1">
        <f t="shared" si="311"/>
        <v>41578</v>
      </c>
      <c r="F1996" s="1">
        <f t="shared" si="312"/>
        <v>41577</v>
      </c>
      <c r="G1996" s="1">
        <f t="shared" si="313"/>
        <v>41576</v>
      </c>
      <c r="H1996" s="1">
        <f t="shared" si="314"/>
        <v>41575</v>
      </c>
      <c r="I1996" s="2">
        <f t="shared" si="315"/>
        <v>89.174999999999997</v>
      </c>
      <c r="K1996" s="2">
        <f t="shared" si="316"/>
        <v>0</v>
      </c>
      <c r="L1996" s="2">
        <f t="shared" si="317"/>
        <v>0</v>
      </c>
      <c r="M1996" s="2">
        <f t="shared" si="318"/>
        <v>1</v>
      </c>
      <c r="N1996">
        <f t="shared" si="319"/>
        <v>-1.8390672513094342</v>
      </c>
    </row>
    <row r="1997" spans="1:14" x14ac:dyDescent="0.3">
      <c r="A1997" s="1">
        <v>41586</v>
      </c>
      <c r="B1997">
        <v>88.125</v>
      </c>
      <c r="D1997">
        <f t="shared" si="310"/>
        <v>5</v>
      </c>
      <c r="E1997" s="1">
        <f t="shared" si="311"/>
        <v>41579</v>
      </c>
      <c r="F1997" s="1">
        <f t="shared" si="312"/>
        <v>41578</v>
      </c>
      <c r="G1997" s="1">
        <f t="shared" si="313"/>
        <v>41577</v>
      </c>
      <c r="H1997" s="1">
        <f t="shared" si="314"/>
        <v>41576</v>
      </c>
      <c r="I1997" s="2">
        <f t="shared" si="315"/>
        <v>88.35</v>
      </c>
      <c r="K1997" s="2">
        <f t="shared" si="316"/>
        <v>0</v>
      </c>
      <c r="L1997" s="2">
        <f t="shared" si="317"/>
        <v>0</v>
      </c>
      <c r="M1997" s="2">
        <f t="shared" si="318"/>
        <v>1</v>
      </c>
      <c r="N1997">
        <f t="shared" si="319"/>
        <v>-0.25499376332726476</v>
      </c>
    </row>
    <row r="1998" spans="1:14" x14ac:dyDescent="0.3">
      <c r="A1998" s="1">
        <v>41589</v>
      </c>
      <c r="B1998">
        <v>88.05</v>
      </c>
      <c r="D1998">
        <f t="shared" si="310"/>
        <v>1</v>
      </c>
      <c r="E1998" s="1">
        <f t="shared" si="311"/>
        <v>41582</v>
      </c>
      <c r="F1998" s="1">
        <f t="shared" si="312"/>
        <v>41581</v>
      </c>
      <c r="G1998" s="1">
        <f t="shared" si="313"/>
        <v>41580</v>
      </c>
      <c r="H1998" s="1">
        <f t="shared" si="314"/>
        <v>41579</v>
      </c>
      <c r="I1998" s="2">
        <f t="shared" si="315"/>
        <v>88.325000000000003</v>
      </c>
      <c r="K1998" s="2">
        <f t="shared" si="316"/>
        <v>0</v>
      </c>
      <c r="L1998" s="2">
        <f t="shared" si="317"/>
        <v>0</v>
      </c>
      <c r="M1998" s="2">
        <f t="shared" si="318"/>
        <v>1</v>
      </c>
      <c r="N1998">
        <f t="shared" si="319"/>
        <v>-0.3118358302993835</v>
      </c>
    </row>
    <row r="1999" spans="1:14" x14ac:dyDescent="0.3">
      <c r="A1999" s="1">
        <v>41590</v>
      </c>
      <c r="B1999">
        <v>87.2</v>
      </c>
      <c r="D1999">
        <f t="shared" si="310"/>
        <v>2</v>
      </c>
      <c r="E1999" s="1">
        <f t="shared" si="311"/>
        <v>41583</v>
      </c>
      <c r="F1999" s="1">
        <f t="shared" si="312"/>
        <v>41582</v>
      </c>
      <c r="G1999" s="1">
        <f t="shared" si="313"/>
        <v>41581</v>
      </c>
      <c r="H1999" s="1">
        <f t="shared" si="314"/>
        <v>41580</v>
      </c>
      <c r="I1999" s="2">
        <f t="shared" si="315"/>
        <v>88.25</v>
      </c>
      <c r="K1999" s="2">
        <f t="shared" si="316"/>
        <v>0</v>
      </c>
      <c r="L1999" s="2">
        <f t="shared" si="317"/>
        <v>0</v>
      </c>
      <c r="M1999" s="2">
        <f t="shared" si="318"/>
        <v>1</v>
      </c>
      <c r="N1999">
        <f t="shared" si="319"/>
        <v>-1.1969364898472148</v>
      </c>
    </row>
    <row r="2000" spans="1:14" x14ac:dyDescent="0.3">
      <c r="A2000" s="1">
        <v>41591</v>
      </c>
      <c r="B2000">
        <v>86.375</v>
      </c>
      <c r="D2000">
        <f t="shared" si="310"/>
        <v>3</v>
      </c>
      <c r="E2000" s="1">
        <f t="shared" si="311"/>
        <v>41584</v>
      </c>
      <c r="F2000" s="1">
        <f t="shared" si="312"/>
        <v>41583</v>
      </c>
      <c r="G2000" s="1">
        <f t="shared" si="313"/>
        <v>41582</v>
      </c>
      <c r="H2000" s="1">
        <f t="shared" si="314"/>
        <v>41581</v>
      </c>
      <c r="I2000" s="2">
        <f t="shared" si="315"/>
        <v>87.35</v>
      </c>
      <c r="K2000" s="2">
        <f t="shared" si="316"/>
        <v>0</v>
      </c>
      <c r="L2000" s="2">
        <f t="shared" si="317"/>
        <v>0</v>
      </c>
      <c r="M2000" s="2">
        <f t="shared" si="318"/>
        <v>1</v>
      </c>
      <c r="N2000">
        <f t="shared" si="319"/>
        <v>-1.1224754492231548</v>
      </c>
    </row>
    <row r="2001" spans="1:14" x14ac:dyDescent="0.3">
      <c r="A2001" s="1">
        <v>41592</v>
      </c>
      <c r="B2001">
        <v>85.6</v>
      </c>
      <c r="D2001">
        <f t="shared" si="310"/>
        <v>4</v>
      </c>
      <c r="E2001" s="1">
        <f t="shared" si="311"/>
        <v>41585</v>
      </c>
      <c r="F2001" s="1">
        <f t="shared" si="312"/>
        <v>41584</v>
      </c>
      <c r="G2001" s="1">
        <f t="shared" si="313"/>
        <v>41583</v>
      </c>
      <c r="H2001" s="1">
        <f t="shared" si="314"/>
        <v>41582</v>
      </c>
      <c r="I2001" s="2">
        <f t="shared" si="315"/>
        <v>87.55</v>
      </c>
      <c r="K2001" s="2">
        <f t="shared" si="316"/>
        <v>0</v>
      </c>
      <c r="L2001" s="2">
        <f t="shared" si="317"/>
        <v>0</v>
      </c>
      <c r="M2001" s="2">
        <f t="shared" si="318"/>
        <v>1</v>
      </c>
      <c r="N2001">
        <f t="shared" si="319"/>
        <v>-2.2524775584164516</v>
      </c>
    </row>
    <row r="2002" spans="1:14" x14ac:dyDescent="0.3">
      <c r="A2002" s="1">
        <v>41593</v>
      </c>
      <c r="B2002">
        <v>85.9</v>
      </c>
      <c r="D2002">
        <f t="shared" si="310"/>
        <v>5</v>
      </c>
      <c r="E2002" s="1">
        <f t="shared" si="311"/>
        <v>41586</v>
      </c>
      <c r="F2002" s="1">
        <f t="shared" si="312"/>
        <v>41585</v>
      </c>
      <c r="G2002" s="1">
        <f t="shared" si="313"/>
        <v>41584</v>
      </c>
      <c r="H2002" s="1">
        <f t="shared" si="314"/>
        <v>41583</v>
      </c>
      <c r="I2002" s="2">
        <f t="shared" si="315"/>
        <v>88.125</v>
      </c>
      <c r="K2002" s="2">
        <f t="shared" si="316"/>
        <v>0</v>
      </c>
      <c r="L2002" s="2">
        <f t="shared" si="317"/>
        <v>0</v>
      </c>
      <c r="M2002" s="2">
        <f t="shared" si="318"/>
        <v>1</v>
      </c>
      <c r="N2002">
        <f t="shared" si="319"/>
        <v>-2.5572432142222983</v>
      </c>
    </row>
    <row r="2003" spans="1:14" x14ac:dyDescent="0.3">
      <c r="A2003" s="1">
        <v>41596</v>
      </c>
      <c r="B2003">
        <v>85.6</v>
      </c>
      <c r="D2003">
        <f t="shared" si="310"/>
        <v>1</v>
      </c>
      <c r="E2003" s="1">
        <f t="shared" si="311"/>
        <v>41589</v>
      </c>
      <c r="F2003" s="1">
        <f t="shared" si="312"/>
        <v>41588</v>
      </c>
      <c r="G2003" s="1">
        <f t="shared" si="313"/>
        <v>41587</v>
      </c>
      <c r="H2003" s="1">
        <f t="shared" si="314"/>
        <v>41586</v>
      </c>
      <c r="I2003" s="2">
        <f t="shared" si="315"/>
        <v>88.05</v>
      </c>
      <c r="K2003" s="2">
        <f t="shared" si="316"/>
        <v>0</v>
      </c>
      <c r="L2003" s="2">
        <f t="shared" si="317"/>
        <v>0</v>
      </c>
      <c r="M2003" s="2">
        <f t="shared" si="318"/>
        <v>1</v>
      </c>
      <c r="N2003">
        <f t="shared" si="319"/>
        <v>-2.8219551794518751</v>
      </c>
    </row>
    <row r="2004" spans="1:14" x14ac:dyDescent="0.3">
      <c r="A2004" s="1">
        <v>41597</v>
      </c>
      <c r="B2004">
        <v>85.424999999999997</v>
      </c>
      <c r="D2004">
        <f t="shared" si="310"/>
        <v>2</v>
      </c>
      <c r="E2004" s="1">
        <f t="shared" si="311"/>
        <v>41590</v>
      </c>
      <c r="F2004" s="1">
        <f t="shared" si="312"/>
        <v>41589</v>
      </c>
      <c r="G2004" s="1">
        <f t="shared" si="313"/>
        <v>41588</v>
      </c>
      <c r="H2004" s="1">
        <f t="shared" si="314"/>
        <v>41587</v>
      </c>
      <c r="I2004" s="2">
        <f t="shared" si="315"/>
        <v>87.2</v>
      </c>
      <c r="K2004" s="2">
        <f t="shared" si="316"/>
        <v>0</v>
      </c>
      <c r="L2004" s="2">
        <f t="shared" si="317"/>
        <v>0</v>
      </c>
      <c r="M2004" s="2">
        <f t="shared" si="318"/>
        <v>1</v>
      </c>
      <c r="N2004">
        <f t="shared" si="319"/>
        <v>-2.0565532913578526</v>
      </c>
    </row>
    <row r="2005" spans="1:14" x14ac:dyDescent="0.3">
      <c r="A2005" s="1">
        <v>41598</v>
      </c>
      <c r="B2005">
        <v>86.25</v>
      </c>
      <c r="D2005">
        <f t="shared" si="310"/>
        <v>3</v>
      </c>
      <c r="E2005" s="1">
        <f t="shared" si="311"/>
        <v>41591</v>
      </c>
      <c r="F2005" s="1">
        <f t="shared" si="312"/>
        <v>41590</v>
      </c>
      <c r="G2005" s="1">
        <f t="shared" si="313"/>
        <v>41589</v>
      </c>
      <c r="H2005" s="1">
        <f t="shared" si="314"/>
        <v>41588</v>
      </c>
      <c r="I2005" s="2">
        <f t="shared" si="315"/>
        <v>86.375</v>
      </c>
      <c r="K2005" s="2">
        <f t="shared" si="316"/>
        <v>0</v>
      </c>
      <c r="L2005" s="2">
        <f t="shared" si="317"/>
        <v>0</v>
      </c>
      <c r="M2005" s="2">
        <f t="shared" si="318"/>
        <v>1</v>
      </c>
      <c r="N2005">
        <f t="shared" si="319"/>
        <v>-0.14482261763648749</v>
      </c>
    </row>
    <row r="2006" spans="1:14" x14ac:dyDescent="0.3">
      <c r="A2006" s="1">
        <v>41599</v>
      </c>
      <c r="B2006">
        <v>86.25</v>
      </c>
      <c r="D2006">
        <f t="shared" si="310"/>
        <v>4</v>
      </c>
      <c r="E2006" s="1">
        <f t="shared" si="311"/>
        <v>41592</v>
      </c>
      <c r="F2006" s="1">
        <f t="shared" si="312"/>
        <v>41591</v>
      </c>
      <c r="G2006" s="1">
        <f t="shared" si="313"/>
        <v>41590</v>
      </c>
      <c r="H2006" s="1">
        <f t="shared" si="314"/>
        <v>41589</v>
      </c>
      <c r="I2006" s="2">
        <f t="shared" si="315"/>
        <v>85.6</v>
      </c>
      <c r="K2006" s="2">
        <f t="shared" si="316"/>
        <v>0</v>
      </c>
      <c r="L2006" s="2">
        <f t="shared" si="317"/>
        <v>0</v>
      </c>
      <c r="M2006" s="2">
        <f t="shared" si="318"/>
        <v>1</v>
      </c>
      <c r="N2006">
        <f t="shared" si="319"/>
        <v>0.75647727637728934</v>
      </c>
    </row>
    <row r="2007" spans="1:14" x14ac:dyDescent="0.3">
      <c r="A2007" s="1">
        <v>41600</v>
      </c>
      <c r="B2007">
        <v>85.625</v>
      </c>
      <c r="D2007">
        <f t="shared" si="310"/>
        <v>5</v>
      </c>
      <c r="E2007" s="1">
        <f t="shared" si="311"/>
        <v>41593</v>
      </c>
      <c r="F2007" s="1">
        <f t="shared" si="312"/>
        <v>41592</v>
      </c>
      <c r="G2007" s="1">
        <f t="shared" si="313"/>
        <v>41591</v>
      </c>
      <c r="H2007" s="1">
        <f t="shared" si="314"/>
        <v>41590</v>
      </c>
      <c r="I2007" s="2">
        <f t="shared" si="315"/>
        <v>85.9</v>
      </c>
      <c r="K2007" s="2">
        <f t="shared" si="316"/>
        <v>0</v>
      </c>
      <c r="L2007" s="2">
        <f t="shared" si="317"/>
        <v>0</v>
      </c>
      <c r="M2007" s="2">
        <f t="shared" si="318"/>
        <v>1</v>
      </c>
      <c r="N2007">
        <f t="shared" si="319"/>
        <v>-0.32065324078203916</v>
      </c>
    </row>
    <row r="2008" spans="1:14" x14ac:dyDescent="0.3">
      <c r="A2008" s="1">
        <v>41603</v>
      </c>
      <c r="B2008">
        <v>85.6</v>
      </c>
      <c r="D2008">
        <f t="shared" si="310"/>
        <v>1</v>
      </c>
      <c r="E2008" s="1">
        <f t="shared" si="311"/>
        <v>41596</v>
      </c>
      <c r="F2008" s="1">
        <f t="shared" si="312"/>
        <v>41595</v>
      </c>
      <c r="G2008" s="1">
        <f t="shared" si="313"/>
        <v>41594</v>
      </c>
      <c r="H2008" s="1">
        <f t="shared" si="314"/>
        <v>41593</v>
      </c>
      <c r="I2008" s="2">
        <f t="shared" si="315"/>
        <v>85.6</v>
      </c>
      <c r="K2008" s="2">
        <f t="shared" si="316"/>
        <v>0</v>
      </c>
      <c r="L2008" s="2">
        <f t="shared" si="317"/>
        <v>0</v>
      </c>
      <c r="M2008" s="2">
        <f t="shared" si="318"/>
        <v>1</v>
      </c>
      <c r="N2008">
        <f t="shared" si="319"/>
        <v>0</v>
      </c>
    </row>
    <row r="2009" spans="1:14" x14ac:dyDescent="0.3">
      <c r="A2009" s="1">
        <v>41604</v>
      </c>
      <c r="B2009">
        <v>85.625</v>
      </c>
      <c r="D2009">
        <f t="shared" si="310"/>
        <v>2</v>
      </c>
      <c r="E2009" s="1">
        <f t="shared" si="311"/>
        <v>41597</v>
      </c>
      <c r="F2009" s="1">
        <f t="shared" si="312"/>
        <v>41596</v>
      </c>
      <c r="G2009" s="1">
        <f t="shared" si="313"/>
        <v>41595</v>
      </c>
      <c r="H2009" s="1">
        <f t="shared" si="314"/>
        <v>41594</v>
      </c>
      <c r="I2009" s="2">
        <f t="shared" si="315"/>
        <v>85.424999999999997</v>
      </c>
      <c r="K2009" s="2">
        <f t="shared" si="316"/>
        <v>0</v>
      </c>
      <c r="L2009" s="2">
        <f t="shared" si="317"/>
        <v>0</v>
      </c>
      <c r="M2009" s="2">
        <f t="shared" si="318"/>
        <v>1</v>
      </c>
      <c r="N2009">
        <f t="shared" si="319"/>
        <v>0.23384985810338876</v>
      </c>
    </row>
    <row r="2010" spans="1:14" x14ac:dyDescent="0.3">
      <c r="A2010" s="1">
        <v>41605</v>
      </c>
      <c r="B2010">
        <v>85.8</v>
      </c>
      <c r="D2010">
        <f t="shared" si="310"/>
        <v>3</v>
      </c>
      <c r="E2010" s="1">
        <f t="shared" si="311"/>
        <v>41598</v>
      </c>
      <c r="F2010" s="1">
        <f t="shared" si="312"/>
        <v>41597</v>
      </c>
      <c r="G2010" s="1">
        <f t="shared" si="313"/>
        <v>41596</v>
      </c>
      <c r="H2010" s="1">
        <f t="shared" si="314"/>
        <v>41595</v>
      </c>
      <c r="I2010" s="2">
        <f t="shared" si="315"/>
        <v>86.25</v>
      </c>
      <c r="K2010" s="2">
        <f t="shared" si="316"/>
        <v>0</v>
      </c>
      <c r="L2010" s="2">
        <f t="shared" si="317"/>
        <v>0</v>
      </c>
      <c r="M2010" s="2">
        <f t="shared" si="318"/>
        <v>1</v>
      </c>
      <c r="N2010">
        <f t="shared" si="319"/>
        <v>-0.52310494175525557</v>
      </c>
    </row>
    <row r="2011" spans="1:14" x14ac:dyDescent="0.3">
      <c r="A2011" s="1">
        <v>41607</v>
      </c>
      <c r="B2011">
        <v>85.674999999999997</v>
      </c>
      <c r="D2011">
        <f t="shared" si="310"/>
        <v>5</v>
      </c>
      <c r="E2011" s="1">
        <f t="shared" si="311"/>
        <v>41600</v>
      </c>
      <c r="F2011" s="1">
        <f t="shared" si="312"/>
        <v>41599</v>
      </c>
      <c r="G2011" s="1">
        <f t="shared" si="313"/>
        <v>41598</v>
      </c>
      <c r="H2011" s="1">
        <f t="shared" si="314"/>
        <v>41597</v>
      </c>
      <c r="I2011" s="2">
        <f t="shared" si="315"/>
        <v>85.625</v>
      </c>
      <c r="K2011" s="2">
        <f t="shared" si="316"/>
        <v>0</v>
      </c>
      <c r="L2011" s="2">
        <f t="shared" si="317"/>
        <v>0</v>
      </c>
      <c r="M2011" s="2">
        <f t="shared" si="318"/>
        <v>1</v>
      </c>
      <c r="N2011">
        <f t="shared" si="319"/>
        <v>5.8377117828305118E-2</v>
      </c>
    </row>
    <row r="2012" spans="1:14" x14ac:dyDescent="0.3">
      <c r="A2012" s="1">
        <v>41610</v>
      </c>
      <c r="B2012">
        <v>86.025000000000006</v>
      </c>
      <c r="D2012">
        <f t="shared" si="310"/>
        <v>1</v>
      </c>
      <c r="E2012" s="1">
        <f t="shared" si="311"/>
        <v>41603</v>
      </c>
      <c r="F2012" s="1">
        <f t="shared" si="312"/>
        <v>41602</v>
      </c>
      <c r="G2012" s="1">
        <f t="shared" si="313"/>
        <v>41601</v>
      </c>
      <c r="H2012" s="1">
        <f t="shared" si="314"/>
        <v>41600</v>
      </c>
      <c r="I2012" s="2">
        <f t="shared" si="315"/>
        <v>85.6</v>
      </c>
      <c r="K2012" s="2">
        <f t="shared" si="316"/>
        <v>0</v>
      </c>
      <c r="L2012" s="2">
        <f t="shared" si="317"/>
        <v>0</v>
      </c>
      <c r="M2012" s="2">
        <f t="shared" si="318"/>
        <v>1</v>
      </c>
      <c r="N2012">
        <f t="shared" si="319"/>
        <v>0.49526685358477068</v>
      </c>
    </row>
    <row r="2013" spans="1:14" x14ac:dyDescent="0.3">
      <c r="A2013" s="1">
        <v>41611</v>
      </c>
      <c r="B2013">
        <v>84.825000000000003</v>
      </c>
      <c r="D2013">
        <f t="shared" si="310"/>
        <v>2</v>
      </c>
      <c r="E2013" s="1">
        <f t="shared" si="311"/>
        <v>41604</v>
      </c>
      <c r="F2013" s="1">
        <f t="shared" si="312"/>
        <v>41603</v>
      </c>
      <c r="G2013" s="1">
        <f t="shared" si="313"/>
        <v>41602</v>
      </c>
      <c r="H2013" s="1">
        <f t="shared" si="314"/>
        <v>41601</v>
      </c>
      <c r="I2013" s="2">
        <f t="shared" si="315"/>
        <v>85.625</v>
      </c>
      <c r="K2013" s="2">
        <f t="shared" si="316"/>
        <v>0</v>
      </c>
      <c r="L2013" s="2">
        <f t="shared" si="317"/>
        <v>0</v>
      </c>
      <c r="M2013" s="2">
        <f t="shared" si="318"/>
        <v>1</v>
      </c>
      <c r="N2013">
        <f t="shared" si="319"/>
        <v>-0.93869859120954358</v>
      </c>
    </row>
    <row r="2014" spans="1:14" x14ac:dyDescent="0.3">
      <c r="A2014" s="1">
        <v>41612</v>
      </c>
      <c r="B2014">
        <v>83.674999999999997</v>
      </c>
      <c r="D2014">
        <f t="shared" si="310"/>
        <v>3</v>
      </c>
      <c r="E2014" s="1">
        <f t="shared" si="311"/>
        <v>41605</v>
      </c>
      <c r="F2014" s="1">
        <f t="shared" si="312"/>
        <v>41604</v>
      </c>
      <c r="G2014" s="1">
        <f t="shared" si="313"/>
        <v>41603</v>
      </c>
      <c r="H2014" s="1">
        <f t="shared" si="314"/>
        <v>41602</v>
      </c>
      <c r="I2014" s="2">
        <f t="shared" si="315"/>
        <v>85.8</v>
      </c>
      <c r="K2014" s="2">
        <f t="shared" si="316"/>
        <v>0</v>
      </c>
      <c r="L2014" s="2">
        <f t="shared" si="317"/>
        <v>0</v>
      </c>
      <c r="M2014" s="2">
        <f t="shared" si="318"/>
        <v>1</v>
      </c>
      <c r="N2014">
        <f t="shared" si="319"/>
        <v>-2.507875939652624</v>
      </c>
    </row>
    <row r="2015" spans="1:14" x14ac:dyDescent="0.3">
      <c r="A2015" s="1">
        <v>41613</v>
      </c>
      <c r="B2015">
        <v>82.525000000000006</v>
      </c>
      <c r="D2015">
        <f t="shared" si="310"/>
        <v>4</v>
      </c>
      <c r="E2015" s="1">
        <f t="shared" si="311"/>
        <v>41606</v>
      </c>
      <c r="F2015" s="1">
        <f t="shared" si="312"/>
        <v>41605</v>
      </c>
      <c r="G2015" s="1">
        <f t="shared" si="313"/>
        <v>41604</v>
      </c>
      <c r="H2015" s="1">
        <f t="shared" si="314"/>
        <v>41603</v>
      </c>
      <c r="I2015" s="2">
        <f t="shared" si="315"/>
        <v>85.8</v>
      </c>
      <c r="K2015" s="2">
        <f t="shared" si="316"/>
        <v>0</v>
      </c>
      <c r="L2015" s="2">
        <f t="shared" si="317"/>
        <v>0</v>
      </c>
      <c r="M2015" s="2">
        <f t="shared" si="318"/>
        <v>1</v>
      </c>
      <c r="N2015">
        <f t="shared" si="319"/>
        <v>-3.8917728754659797</v>
      </c>
    </row>
    <row r="2016" spans="1:14" x14ac:dyDescent="0.3">
      <c r="A2016" s="1">
        <v>41614</v>
      </c>
      <c r="B2016">
        <v>81.674999999999997</v>
      </c>
      <c r="D2016">
        <f t="shared" si="310"/>
        <v>5</v>
      </c>
      <c r="E2016" s="1">
        <f t="shared" si="311"/>
        <v>41607</v>
      </c>
      <c r="F2016" s="1">
        <f t="shared" si="312"/>
        <v>41606</v>
      </c>
      <c r="G2016" s="1">
        <f t="shared" si="313"/>
        <v>41605</v>
      </c>
      <c r="H2016" s="1">
        <f t="shared" si="314"/>
        <v>41604</v>
      </c>
      <c r="I2016" s="2">
        <f t="shared" si="315"/>
        <v>85.674999999999997</v>
      </c>
      <c r="K2016" s="2">
        <f t="shared" si="316"/>
        <v>0</v>
      </c>
      <c r="L2016" s="2">
        <f t="shared" si="317"/>
        <v>0</v>
      </c>
      <c r="M2016" s="2">
        <f t="shared" si="318"/>
        <v>1</v>
      </c>
      <c r="N2016">
        <f t="shared" si="319"/>
        <v>-4.7813110273538673</v>
      </c>
    </row>
    <row r="2017" spans="1:14" x14ac:dyDescent="0.3">
      <c r="A2017" s="1">
        <v>41617</v>
      </c>
      <c r="B2017">
        <v>81.375</v>
      </c>
      <c r="C2017">
        <v>89.85</v>
      </c>
      <c r="D2017">
        <f t="shared" si="310"/>
        <v>1</v>
      </c>
      <c r="E2017" s="1">
        <f t="shared" si="311"/>
        <v>41610</v>
      </c>
      <c r="F2017" s="1">
        <f t="shared" si="312"/>
        <v>41609</v>
      </c>
      <c r="G2017" s="1">
        <f t="shared" si="313"/>
        <v>41608</v>
      </c>
      <c r="H2017" s="1">
        <f t="shared" si="314"/>
        <v>41607</v>
      </c>
      <c r="I2017" s="2">
        <f t="shared" si="315"/>
        <v>86.025000000000006</v>
      </c>
      <c r="K2017" s="2">
        <f t="shared" si="316"/>
        <v>0</v>
      </c>
      <c r="L2017" s="2">
        <f t="shared" si="317"/>
        <v>0</v>
      </c>
      <c r="M2017" s="2">
        <f t="shared" si="318"/>
        <v>1</v>
      </c>
      <c r="N2017">
        <f t="shared" si="319"/>
        <v>-5.5569851154810879</v>
      </c>
    </row>
    <row r="2018" spans="1:14" x14ac:dyDescent="0.3">
      <c r="A2018" s="1">
        <v>41618</v>
      </c>
      <c r="B2018">
        <v>88.724999999999994</v>
      </c>
      <c r="D2018">
        <f t="shared" si="310"/>
        <v>2</v>
      </c>
      <c r="E2018" s="1">
        <f t="shared" si="311"/>
        <v>41611</v>
      </c>
      <c r="F2018" s="1">
        <f t="shared" si="312"/>
        <v>41610</v>
      </c>
      <c r="G2018" s="1">
        <f t="shared" si="313"/>
        <v>41609</v>
      </c>
      <c r="H2018" s="1">
        <f t="shared" si="314"/>
        <v>41608</v>
      </c>
      <c r="I2018" s="2">
        <f t="shared" si="315"/>
        <v>84.825000000000003</v>
      </c>
      <c r="J2018">
        <v>89.85</v>
      </c>
      <c r="K2018" s="2">
        <f t="shared" si="316"/>
        <v>89.85</v>
      </c>
      <c r="L2018" s="2">
        <f t="shared" si="317"/>
        <v>81.375</v>
      </c>
      <c r="M2018" s="2">
        <f t="shared" si="318"/>
        <v>0.90567612687813026</v>
      </c>
      <c r="N2018">
        <f t="shared" si="319"/>
        <v>-5.4122124838568464</v>
      </c>
    </row>
    <row r="2019" spans="1:14" x14ac:dyDescent="0.3">
      <c r="A2019" s="1">
        <v>41619</v>
      </c>
      <c r="B2019">
        <v>87.775000000000006</v>
      </c>
      <c r="D2019">
        <f t="shared" si="310"/>
        <v>3</v>
      </c>
      <c r="E2019" s="1">
        <f t="shared" si="311"/>
        <v>41612</v>
      </c>
      <c r="F2019" s="1">
        <f t="shared" si="312"/>
        <v>41611</v>
      </c>
      <c r="G2019" s="1">
        <f t="shared" si="313"/>
        <v>41610</v>
      </c>
      <c r="H2019" s="1">
        <f t="shared" si="314"/>
        <v>41609</v>
      </c>
      <c r="I2019" s="2">
        <f t="shared" si="315"/>
        <v>83.674999999999997</v>
      </c>
      <c r="K2019" s="2">
        <f t="shared" si="316"/>
        <v>89.85</v>
      </c>
      <c r="L2019" s="2">
        <f t="shared" si="317"/>
        <v>81.375</v>
      </c>
      <c r="M2019" s="2">
        <f t="shared" si="318"/>
        <v>0.90567612687813026</v>
      </c>
      <c r="N2019">
        <f t="shared" si="319"/>
        <v>-5.1237037743728981</v>
      </c>
    </row>
    <row r="2020" spans="1:14" x14ac:dyDescent="0.3">
      <c r="A2020" s="1">
        <v>41620</v>
      </c>
      <c r="B2020">
        <v>88</v>
      </c>
      <c r="D2020">
        <f t="shared" si="310"/>
        <v>4</v>
      </c>
      <c r="E2020" s="1">
        <f t="shared" si="311"/>
        <v>41613</v>
      </c>
      <c r="F2020" s="1">
        <f t="shared" si="312"/>
        <v>41612</v>
      </c>
      <c r="G2020" s="1">
        <f t="shared" si="313"/>
        <v>41611</v>
      </c>
      <c r="H2020" s="1">
        <f t="shared" si="314"/>
        <v>41610</v>
      </c>
      <c r="I2020" s="2">
        <f t="shared" si="315"/>
        <v>82.525000000000006</v>
      </c>
      <c r="K2020" s="2">
        <f t="shared" si="316"/>
        <v>89.85</v>
      </c>
      <c r="L2020" s="2">
        <f t="shared" si="317"/>
        <v>81.375</v>
      </c>
      <c r="M2020" s="2">
        <f t="shared" si="318"/>
        <v>0.90567612687813026</v>
      </c>
      <c r="N2020">
        <f t="shared" si="319"/>
        <v>-3.4837975961884871</v>
      </c>
    </row>
    <row r="2021" spans="1:14" x14ac:dyDescent="0.3">
      <c r="A2021" s="1">
        <v>41621</v>
      </c>
      <c r="B2021">
        <v>87.174999999999997</v>
      </c>
      <c r="D2021">
        <f t="shared" si="310"/>
        <v>5</v>
      </c>
      <c r="E2021" s="1">
        <f t="shared" si="311"/>
        <v>41614</v>
      </c>
      <c r="F2021" s="1">
        <f t="shared" si="312"/>
        <v>41613</v>
      </c>
      <c r="G2021" s="1">
        <f t="shared" si="313"/>
        <v>41612</v>
      </c>
      <c r="H2021" s="1">
        <f t="shared" si="314"/>
        <v>41611</v>
      </c>
      <c r="I2021" s="2">
        <f t="shared" si="315"/>
        <v>81.674999999999997</v>
      </c>
      <c r="K2021" s="2">
        <f t="shared" si="316"/>
        <v>89.85</v>
      </c>
      <c r="L2021" s="2">
        <f t="shared" si="317"/>
        <v>81.375</v>
      </c>
      <c r="M2021" s="2">
        <f t="shared" si="318"/>
        <v>0.90567612687813026</v>
      </c>
      <c r="N2021">
        <f t="shared" si="319"/>
        <v>-3.390387762625366</v>
      </c>
    </row>
    <row r="2022" spans="1:14" x14ac:dyDescent="0.3">
      <c r="A2022" s="1">
        <v>41624</v>
      </c>
      <c r="B2022">
        <v>86.625</v>
      </c>
      <c r="D2022">
        <f t="shared" si="310"/>
        <v>1</v>
      </c>
      <c r="E2022" s="1">
        <f t="shared" si="311"/>
        <v>41617</v>
      </c>
      <c r="F2022" s="1">
        <f t="shared" si="312"/>
        <v>41616</v>
      </c>
      <c r="G2022" s="1">
        <f t="shared" si="313"/>
        <v>41615</v>
      </c>
      <c r="H2022" s="1">
        <f t="shared" si="314"/>
        <v>41614</v>
      </c>
      <c r="I2022" s="2">
        <f t="shared" si="315"/>
        <v>81.375</v>
      </c>
      <c r="K2022" s="2">
        <f t="shared" si="316"/>
        <v>89.85</v>
      </c>
      <c r="L2022" s="2">
        <f t="shared" si="317"/>
        <v>81.375</v>
      </c>
      <c r="M2022" s="2">
        <f t="shared" si="318"/>
        <v>0.90567612687813026</v>
      </c>
      <c r="N2022">
        <f t="shared" si="319"/>
        <v>-3.6553155719500596</v>
      </c>
    </row>
    <row r="2023" spans="1:14" x14ac:dyDescent="0.3">
      <c r="A2023" s="1">
        <v>41625</v>
      </c>
      <c r="B2023">
        <v>85.65</v>
      </c>
      <c r="D2023">
        <f t="shared" si="310"/>
        <v>2</v>
      </c>
      <c r="E2023" s="1">
        <f t="shared" si="311"/>
        <v>41618</v>
      </c>
      <c r="F2023" s="1">
        <f t="shared" si="312"/>
        <v>41617</v>
      </c>
      <c r="G2023" s="1">
        <f t="shared" si="313"/>
        <v>41616</v>
      </c>
      <c r="H2023" s="1">
        <f t="shared" si="314"/>
        <v>41615</v>
      </c>
      <c r="I2023" s="2">
        <f t="shared" si="315"/>
        <v>88.724999999999994</v>
      </c>
      <c r="K2023" s="2">
        <f t="shared" si="316"/>
        <v>0</v>
      </c>
      <c r="L2023" s="2">
        <f t="shared" si="317"/>
        <v>0</v>
      </c>
      <c r="M2023" s="2">
        <f t="shared" si="318"/>
        <v>1</v>
      </c>
      <c r="N2023">
        <f t="shared" si="319"/>
        <v>-3.5272473762431105</v>
      </c>
    </row>
    <row r="2024" spans="1:14" x14ac:dyDescent="0.3">
      <c r="A2024" s="1">
        <v>41626</v>
      </c>
      <c r="B2024">
        <v>86.35</v>
      </c>
      <c r="D2024">
        <f t="shared" si="310"/>
        <v>3</v>
      </c>
      <c r="E2024" s="1">
        <f t="shared" si="311"/>
        <v>41619</v>
      </c>
      <c r="F2024" s="1">
        <f t="shared" si="312"/>
        <v>41618</v>
      </c>
      <c r="G2024" s="1">
        <f t="shared" si="313"/>
        <v>41617</v>
      </c>
      <c r="H2024" s="1">
        <f t="shared" si="314"/>
        <v>41616</v>
      </c>
      <c r="I2024" s="2">
        <f t="shared" si="315"/>
        <v>87.775000000000006</v>
      </c>
      <c r="K2024" s="2">
        <f t="shared" si="316"/>
        <v>0</v>
      </c>
      <c r="L2024" s="2">
        <f t="shared" si="317"/>
        <v>0</v>
      </c>
      <c r="M2024" s="2">
        <f t="shared" si="318"/>
        <v>1</v>
      </c>
      <c r="N2024">
        <f t="shared" si="319"/>
        <v>-1.636791746180849</v>
      </c>
    </row>
    <row r="2025" spans="1:14" x14ac:dyDescent="0.3">
      <c r="A2025" s="1">
        <v>41627</v>
      </c>
      <c r="B2025">
        <v>86.375</v>
      </c>
      <c r="D2025">
        <f t="shared" si="310"/>
        <v>4</v>
      </c>
      <c r="E2025" s="1">
        <f t="shared" si="311"/>
        <v>41620</v>
      </c>
      <c r="F2025" s="1">
        <f t="shared" si="312"/>
        <v>41619</v>
      </c>
      <c r="G2025" s="1">
        <f t="shared" si="313"/>
        <v>41618</v>
      </c>
      <c r="H2025" s="1">
        <f t="shared" si="314"/>
        <v>41617</v>
      </c>
      <c r="I2025" s="2">
        <f t="shared" si="315"/>
        <v>88</v>
      </c>
      <c r="K2025" s="2">
        <f t="shared" si="316"/>
        <v>0</v>
      </c>
      <c r="L2025" s="2">
        <f t="shared" si="317"/>
        <v>0</v>
      </c>
      <c r="M2025" s="2">
        <f t="shared" si="318"/>
        <v>1</v>
      </c>
      <c r="N2025">
        <f t="shared" si="319"/>
        <v>-1.8638532390372473</v>
      </c>
    </row>
    <row r="2026" spans="1:14" x14ac:dyDescent="0.3">
      <c r="A2026" s="1">
        <v>41628</v>
      </c>
      <c r="B2026">
        <v>86.25</v>
      </c>
      <c r="D2026">
        <f t="shared" si="310"/>
        <v>5</v>
      </c>
      <c r="E2026" s="1">
        <f t="shared" si="311"/>
        <v>41621</v>
      </c>
      <c r="F2026" s="1">
        <f t="shared" si="312"/>
        <v>41620</v>
      </c>
      <c r="G2026" s="1">
        <f t="shared" si="313"/>
        <v>41619</v>
      </c>
      <c r="H2026" s="1">
        <f t="shared" si="314"/>
        <v>41618</v>
      </c>
      <c r="I2026" s="2">
        <f t="shared" si="315"/>
        <v>87.174999999999997</v>
      </c>
      <c r="K2026" s="2">
        <f t="shared" si="316"/>
        <v>0</v>
      </c>
      <c r="L2026" s="2">
        <f t="shared" si="317"/>
        <v>0</v>
      </c>
      <c r="M2026" s="2">
        <f t="shared" si="318"/>
        <v>1</v>
      </c>
      <c r="N2026">
        <f t="shared" si="319"/>
        <v>-1.0667536650245681</v>
      </c>
    </row>
    <row r="2027" spans="1:14" x14ac:dyDescent="0.3">
      <c r="A2027" s="1">
        <v>41631</v>
      </c>
      <c r="B2027">
        <v>86.2</v>
      </c>
      <c r="D2027">
        <f t="shared" si="310"/>
        <v>1</v>
      </c>
      <c r="E2027" s="1">
        <f t="shared" si="311"/>
        <v>41624</v>
      </c>
      <c r="F2027" s="1">
        <f t="shared" si="312"/>
        <v>41623</v>
      </c>
      <c r="G2027" s="1">
        <f t="shared" si="313"/>
        <v>41622</v>
      </c>
      <c r="H2027" s="1">
        <f t="shared" si="314"/>
        <v>41621</v>
      </c>
      <c r="I2027" s="2">
        <f t="shared" si="315"/>
        <v>86.625</v>
      </c>
      <c r="K2027" s="2">
        <f t="shared" si="316"/>
        <v>0</v>
      </c>
      <c r="L2027" s="2">
        <f t="shared" si="317"/>
        <v>0</v>
      </c>
      <c r="M2027" s="2">
        <f t="shared" si="318"/>
        <v>1</v>
      </c>
      <c r="N2027">
        <f t="shared" si="319"/>
        <v>-0.49182798404198425</v>
      </c>
    </row>
    <row r="2028" spans="1:14" x14ac:dyDescent="0.3">
      <c r="A2028" s="1">
        <v>41632</v>
      </c>
      <c r="B2028">
        <v>85.875</v>
      </c>
      <c r="D2028">
        <f t="shared" si="310"/>
        <v>2</v>
      </c>
      <c r="E2028" s="1">
        <f t="shared" si="311"/>
        <v>41625</v>
      </c>
      <c r="F2028" s="1">
        <f t="shared" si="312"/>
        <v>41624</v>
      </c>
      <c r="G2028" s="1">
        <f t="shared" si="313"/>
        <v>41623</v>
      </c>
      <c r="H2028" s="1">
        <f t="shared" si="314"/>
        <v>41622</v>
      </c>
      <c r="I2028" s="2">
        <f t="shared" si="315"/>
        <v>85.65</v>
      </c>
      <c r="K2028" s="2">
        <f t="shared" si="316"/>
        <v>0</v>
      </c>
      <c r="L2028" s="2">
        <f t="shared" si="317"/>
        <v>0</v>
      </c>
      <c r="M2028" s="2">
        <f t="shared" si="318"/>
        <v>1</v>
      </c>
      <c r="N2028">
        <f t="shared" si="319"/>
        <v>0.26235257723844108</v>
      </c>
    </row>
    <row r="2029" spans="1:14" x14ac:dyDescent="0.3">
      <c r="A2029" s="1">
        <v>41634</v>
      </c>
      <c r="B2029">
        <v>85.3</v>
      </c>
      <c r="D2029">
        <f t="shared" si="310"/>
        <v>4</v>
      </c>
      <c r="E2029" s="1">
        <f t="shared" si="311"/>
        <v>41627</v>
      </c>
      <c r="F2029" s="1">
        <f t="shared" si="312"/>
        <v>41626</v>
      </c>
      <c r="G2029" s="1">
        <f t="shared" si="313"/>
        <v>41625</v>
      </c>
      <c r="H2029" s="1">
        <f t="shared" si="314"/>
        <v>41624</v>
      </c>
      <c r="I2029" s="2">
        <f t="shared" si="315"/>
        <v>86.375</v>
      </c>
      <c r="K2029" s="2">
        <f t="shared" si="316"/>
        <v>0</v>
      </c>
      <c r="L2029" s="2">
        <f t="shared" si="317"/>
        <v>0</v>
      </c>
      <c r="M2029" s="2">
        <f t="shared" si="318"/>
        <v>1</v>
      </c>
      <c r="N2029">
        <f t="shared" si="319"/>
        <v>-1.2523827590200607</v>
      </c>
    </row>
    <row r="2030" spans="1:14" x14ac:dyDescent="0.3">
      <c r="A2030" s="1">
        <v>41635</v>
      </c>
      <c r="B2030">
        <v>85.65</v>
      </c>
      <c r="D2030">
        <f t="shared" si="310"/>
        <v>5</v>
      </c>
      <c r="E2030" s="1">
        <f t="shared" si="311"/>
        <v>41628</v>
      </c>
      <c r="F2030" s="1">
        <f t="shared" si="312"/>
        <v>41627</v>
      </c>
      <c r="G2030" s="1">
        <f t="shared" si="313"/>
        <v>41626</v>
      </c>
      <c r="H2030" s="1">
        <f t="shared" si="314"/>
        <v>41625</v>
      </c>
      <c r="I2030" s="2">
        <f t="shared" si="315"/>
        <v>86.25</v>
      </c>
      <c r="K2030" s="2">
        <f t="shared" si="316"/>
        <v>0</v>
      </c>
      <c r="L2030" s="2">
        <f t="shared" si="317"/>
        <v>0</v>
      </c>
      <c r="M2030" s="2">
        <f t="shared" si="318"/>
        <v>1</v>
      </c>
      <c r="N2030">
        <f t="shared" si="319"/>
        <v>-0.69808311413402047</v>
      </c>
    </row>
    <row r="2031" spans="1:14" x14ac:dyDescent="0.3">
      <c r="A2031" s="1">
        <v>41638</v>
      </c>
      <c r="B2031">
        <v>84.974999999999994</v>
      </c>
      <c r="D2031">
        <f t="shared" si="310"/>
        <v>1</v>
      </c>
      <c r="E2031" s="1">
        <f t="shared" si="311"/>
        <v>41631</v>
      </c>
      <c r="F2031" s="1">
        <f t="shared" si="312"/>
        <v>41630</v>
      </c>
      <c r="G2031" s="1">
        <f t="shared" si="313"/>
        <v>41629</v>
      </c>
      <c r="H2031" s="1">
        <f t="shared" si="314"/>
        <v>41628</v>
      </c>
      <c r="I2031" s="2">
        <f t="shared" si="315"/>
        <v>86.2</v>
      </c>
      <c r="K2031" s="2">
        <f t="shared" si="316"/>
        <v>0</v>
      </c>
      <c r="L2031" s="2">
        <f t="shared" si="317"/>
        <v>0</v>
      </c>
      <c r="M2031" s="2">
        <f t="shared" si="318"/>
        <v>1</v>
      </c>
      <c r="N2031">
        <f t="shared" si="319"/>
        <v>-1.4313082087467759</v>
      </c>
    </row>
    <row r="2032" spans="1:14" x14ac:dyDescent="0.3">
      <c r="A2032" s="1">
        <v>41639</v>
      </c>
      <c r="B2032">
        <v>85.424999999999997</v>
      </c>
      <c r="D2032">
        <f t="shared" si="310"/>
        <v>2</v>
      </c>
      <c r="E2032" s="1">
        <f t="shared" si="311"/>
        <v>41632</v>
      </c>
      <c r="F2032" s="1">
        <f t="shared" si="312"/>
        <v>41631</v>
      </c>
      <c r="G2032" s="1">
        <f t="shared" si="313"/>
        <v>41630</v>
      </c>
      <c r="H2032" s="1">
        <f t="shared" si="314"/>
        <v>41629</v>
      </c>
      <c r="I2032" s="2">
        <f t="shared" si="315"/>
        <v>85.875</v>
      </c>
      <c r="K2032" s="2">
        <f t="shared" si="316"/>
        <v>0</v>
      </c>
      <c r="L2032" s="2">
        <f t="shared" si="317"/>
        <v>0</v>
      </c>
      <c r="M2032" s="2">
        <f t="shared" si="318"/>
        <v>1</v>
      </c>
      <c r="N2032">
        <f t="shared" si="319"/>
        <v>-0.52539525411579624</v>
      </c>
    </row>
    <row r="2033" spans="1:14" x14ac:dyDescent="0.3">
      <c r="A2033" s="1">
        <v>41641</v>
      </c>
      <c r="B2033">
        <v>87.075000000000003</v>
      </c>
      <c r="D2033">
        <f t="shared" si="310"/>
        <v>4</v>
      </c>
      <c r="E2033" s="1">
        <f t="shared" si="311"/>
        <v>41634</v>
      </c>
      <c r="F2033" s="1">
        <f t="shared" si="312"/>
        <v>41633</v>
      </c>
      <c r="G2033" s="1">
        <f t="shared" si="313"/>
        <v>41632</v>
      </c>
      <c r="H2033" s="1">
        <f t="shared" si="314"/>
        <v>41631</v>
      </c>
      <c r="I2033" s="2">
        <f t="shared" si="315"/>
        <v>85.3</v>
      </c>
      <c r="K2033" s="2">
        <f t="shared" si="316"/>
        <v>0</v>
      </c>
      <c r="L2033" s="2">
        <f t="shared" si="317"/>
        <v>0</v>
      </c>
      <c r="M2033" s="2">
        <f t="shared" si="318"/>
        <v>1</v>
      </c>
      <c r="N2033">
        <f t="shared" si="319"/>
        <v>2.0595361754431449</v>
      </c>
    </row>
    <row r="2034" spans="1:14" x14ac:dyDescent="0.3">
      <c r="A2034" s="1">
        <v>41642</v>
      </c>
      <c r="B2034">
        <v>86.674999999999997</v>
      </c>
      <c r="D2034">
        <f t="shared" si="310"/>
        <v>5</v>
      </c>
      <c r="E2034" s="1">
        <f t="shared" si="311"/>
        <v>41635</v>
      </c>
      <c r="F2034" s="1">
        <f t="shared" si="312"/>
        <v>41634</v>
      </c>
      <c r="G2034" s="1">
        <f t="shared" si="313"/>
        <v>41633</v>
      </c>
      <c r="H2034" s="1">
        <f t="shared" si="314"/>
        <v>41632</v>
      </c>
      <c r="I2034" s="2">
        <f t="shared" si="315"/>
        <v>85.65</v>
      </c>
      <c r="K2034" s="2">
        <f t="shared" si="316"/>
        <v>0</v>
      </c>
      <c r="L2034" s="2">
        <f t="shared" si="317"/>
        <v>0</v>
      </c>
      <c r="M2034" s="2">
        <f t="shared" si="318"/>
        <v>1</v>
      </c>
      <c r="N2034">
        <f t="shared" si="319"/>
        <v>1.189626680095802</v>
      </c>
    </row>
    <row r="2035" spans="1:14" x14ac:dyDescent="0.3">
      <c r="A2035" s="1">
        <v>41645</v>
      </c>
      <c r="B2035">
        <v>86.625</v>
      </c>
      <c r="D2035">
        <f t="shared" si="310"/>
        <v>1</v>
      </c>
      <c r="E2035" s="1">
        <f t="shared" si="311"/>
        <v>41638</v>
      </c>
      <c r="F2035" s="1">
        <f t="shared" si="312"/>
        <v>41637</v>
      </c>
      <c r="G2035" s="1">
        <f t="shared" si="313"/>
        <v>41636</v>
      </c>
      <c r="H2035" s="1">
        <f t="shared" si="314"/>
        <v>41635</v>
      </c>
      <c r="I2035" s="2">
        <f t="shared" si="315"/>
        <v>84.974999999999994</v>
      </c>
      <c r="K2035" s="2">
        <f t="shared" si="316"/>
        <v>0</v>
      </c>
      <c r="L2035" s="2">
        <f t="shared" si="317"/>
        <v>0</v>
      </c>
      <c r="M2035" s="2">
        <f t="shared" si="318"/>
        <v>1</v>
      </c>
      <c r="N2035">
        <f t="shared" si="319"/>
        <v>1.9231361927887591</v>
      </c>
    </row>
    <row r="2036" spans="1:14" x14ac:dyDescent="0.3">
      <c r="A2036" s="1">
        <v>41646</v>
      </c>
      <c r="B2036">
        <v>85.525000000000006</v>
      </c>
      <c r="D2036">
        <f t="shared" si="310"/>
        <v>2</v>
      </c>
      <c r="E2036" s="1">
        <f t="shared" si="311"/>
        <v>41639</v>
      </c>
      <c r="F2036" s="1">
        <f t="shared" si="312"/>
        <v>41638</v>
      </c>
      <c r="G2036" s="1">
        <f t="shared" si="313"/>
        <v>41637</v>
      </c>
      <c r="H2036" s="1">
        <f t="shared" si="314"/>
        <v>41636</v>
      </c>
      <c r="I2036" s="2">
        <f t="shared" si="315"/>
        <v>85.424999999999997</v>
      </c>
      <c r="K2036" s="2">
        <f t="shared" si="316"/>
        <v>0</v>
      </c>
      <c r="L2036" s="2">
        <f t="shared" si="317"/>
        <v>0</v>
      </c>
      <c r="M2036" s="2">
        <f t="shared" si="318"/>
        <v>1</v>
      </c>
      <c r="N2036">
        <f t="shared" si="319"/>
        <v>0.11699328623129851</v>
      </c>
    </row>
    <row r="2037" spans="1:14" x14ac:dyDescent="0.3">
      <c r="A2037" s="1">
        <v>41647</v>
      </c>
      <c r="B2037">
        <v>85.575000000000003</v>
      </c>
      <c r="D2037">
        <f t="shared" si="310"/>
        <v>3</v>
      </c>
      <c r="E2037" s="1">
        <f t="shared" si="311"/>
        <v>41640</v>
      </c>
      <c r="F2037" s="1">
        <f t="shared" si="312"/>
        <v>41639</v>
      </c>
      <c r="G2037" s="1">
        <f t="shared" si="313"/>
        <v>41638</v>
      </c>
      <c r="H2037" s="1">
        <f t="shared" si="314"/>
        <v>41637</v>
      </c>
      <c r="I2037" s="2">
        <f t="shared" si="315"/>
        <v>85.424999999999997</v>
      </c>
      <c r="K2037" s="2">
        <f t="shared" si="316"/>
        <v>0</v>
      </c>
      <c r="L2037" s="2">
        <f t="shared" si="317"/>
        <v>0</v>
      </c>
      <c r="M2037" s="2">
        <f t="shared" si="318"/>
        <v>1</v>
      </c>
      <c r="N2037">
        <f t="shared" si="319"/>
        <v>0.17543864148935956</v>
      </c>
    </row>
    <row r="2038" spans="1:14" x14ac:dyDescent="0.3">
      <c r="A2038" s="1">
        <v>41648</v>
      </c>
      <c r="B2038">
        <v>85.25</v>
      </c>
      <c r="D2038">
        <f t="shared" si="310"/>
        <v>4</v>
      </c>
      <c r="E2038" s="1">
        <f t="shared" si="311"/>
        <v>41641</v>
      </c>
      <c r="F2038" s="1">
        <f t="shared" si="312"/>
        <v>41640</v>
      </c>
      <c r="G2038" s="1">
        <f t="shared" si="313"/>
        <v>41639</v>
      </c>
      <c r="H2038" s="1">
        <f t="shared" si="314"/>
        <v>41638</v>
      </c>
      <c r="I2038" s="2">
        <f t="shared" si="315"/>
        <v>87.075000000000003</v>
      </c>
      <c r="K2038" s="2">
        <f t="shared" si="316"/>
        <v>0</v>
      </c>
      <c r="L2038" s="2">
        <f t="shared" si="317"/>
        <v>0</v>
      </c>
      <c r="M2038" s="2">
        <f t="shared" si="318"/>
        <v>1</v>
      </c>
      <c r="N2038">
        <f t="shared" si="319"/>
        <v>-2.1181700088438737</v>
      </c>
    </row>
    <row r="2039" spans="1:14" x14ac:dyDescent="0.3">
      <c r="A2039" s="1">
        <v>41649</v>
      </c>
      <c r="B2039">
        <v>85.825000000000003</v>
      </c>
      <c r="D2039">
        <f t="shared" si="310"/>
        <v>5</v>
      </c>
      <c r="E2039" s="1">
        <f t="shared" si="311"/>
        <v>41642</v>
      </c>
      <c r="F2039" s="1">
        <f t="shared" si="312"/>
        <v>41641</v>
      </c>
      <c r="G2039" s="1">
        <f t="shared" si="313"/>
        <v>41640</v>
      </c>
      <c r="H2039" s="1">
        <f t="shared" si="314"/>
        <v>41639</v>
      </c>
      <c r="I2039" s="2">
        <f t="shared" si="315"/>
        <v>86.674999999999997</v>
      </c>
      <c r="K2039" s="2">
        <f t="shared" si="316"/>
        <v>0</v>
      </c>
      <c r="L2039" s="2">
        <f t="shared" si="317"/>
        <v>0</v>
      </c>
      <c r="M2039" s="2">
        <f t="shared" si="318"/>
        <v>1</v>
      </c>
      <c r="N2039">
        <f t="shared" si="319"/>
        <v>-0.98551522273313164</v>
      </c>
    </row>
    <row r="2040" spans="1:14" x14ac:dyDescent="0.3">
      <c r="A2040" s="1">
        <v>41652</v>
      </c>
      <c r="B2040">
        <v>85.375</v>
      </c>
      <c r="D2040">
        <f t="shared" si="310"/>
        <v>1</v>
      </c>
      <c r="E2040" s="1">
        <f t="shared" si="311"/>
        <v>41645</v>
      </c>
      <c r="F2040" s="1">
        <f t="shared" si="312"/>
        <v>41644</v>
      </c>
      <c r="G2040" s="1">
        <f t="shared" si="313"/>
        <v>41643</v>
      </c>
      <c r="H2040" s="1">
        <f t="shared" si="314"/>
        <v>41642</v>
      </c>
      <c r="I2040" s="2">
        <f t="shared" si="315"/>
        <v>86.625</v>
      </c>
      <c r="K2040" s="2">
        <f t="shared" si="316"/>
        <v>0</v>
      </c>
      <c r="L2040" s="2">
        <f t="shared" si="317"/>
        <v>0</v>
      </c>
      <c r="M2040" s="2">
        <f t="shared" si="318"/>
        <v>1</v>
      </c>
      <c r="N2040">
        <f t="shared" si="319"/>
        <v>-1.45351396191132</v>
      </c>
    </row>
    <row r="2041" spans="1:14" x14ac:dyDescent="0.3">
      <c r="A2041" s="1">
        <v>41653</v>
      </c>
      <c r="B2041">
        <v>86</v>
      </c>
      <c r="D2041">
        <f t="shared" si="310"/>
        <v>2</v>
      </c>
      <c r="E2041" s="1">
        <f t="shared" si="311"/>
        <v>41646</v>
      </c>
      <c r="F2041" s="1">
        <f t="shared" si="312"/>
        <v>41645</v>
      </c>
      <c r="G2041" s="1">
        <f t="shared" si="313"/>
        <v>41644</v>
      </c>
      <c r="H2041" s="1">
        <f t="shared" si="314"/>
        <v>41643</v>
      </c>
      <c r="I2041" s="2">
        <f t="shared" si="315"/>
        <v>85.525000000000006</v>
      </c>
      <c r="K2041" s="2">
        <f t="shared" si="316"/>
        <v>0</v>
      </c>
      <c r="L2041" s="2">
        <f t="shared" si="317"/>
        <v>0</v>
      </c>
      <c r="M2041" s="2">
        <f t="shared" si="318"/>
        <v>1</v>
      </c>
      <c r="N2041">
        <f t="shared" si="319"/>
        <v>0.55385653898393628</v>
      </c>
    </row>
    <row r="2042" spans="1:14" x14ac:dyDescent="0.3">
      <c r="A2042" s="1">
        <v>41654</v>
      </c>
      <c r="B2042">
        <v>86.6</v>
      </c>
      <c r="D2042">
        <f t="shared" si="310"/>
        <v>3</v>
      </c>
      <c r="E2042" s="1">
        <f t="shared" si="311"/>
        <v>41647</v>
      </c>
      <c r="F2042" s="1">
        <f t="shared" si="312"/>
        <v>41646</v>
      </c>
      <c r="G2042" s="1">
        <f t="shared" si="313"/>
        <v>41645</v>
      </c>
      <c r="H2042" s="1">
        <f t="shared" si="314"/>
        <v>41644</v>
      </c>
      <c r="I2042" s="2">
        <f t="shared" si="315"/>
        <v>85.575000000000003</v>
      </c>
      <c r="K2042" s="2">
        <f t="shared" si="316"/>
        <v>0</v>
      </c>
      <c r="L2042" s="2">
        <f t="shared" si="317"/>
        <v>0</v>
      </c>
      <c r="M2042" s="2">
        <f t="shared" si="318"/>
        <v>1</v>
      </c>
      <c r="N2042">
        <f t="shared" si="319"/>
        <v>1.1906631152140397</v>
      </c>
    </row>
    <row r="2043" spans="1:14" x14ac:dyDescent="0.3">
      <c r="A2043" s="1">
        <v>41655</v>
      </c>
      <c r="B2043">
        <v>86.875</v>
      </c>
      <c r="D2043">
        <f t="shared" si="310"/>
        <v>4</v>
      </c>
      <c r="E2043" s="1">
        <f t="shared" si="311"/>
        <v>41648</v>
      </c>
      <c r="F2043" s="1">
        <f t="shared" si="312"/>
        <v>41647</v>
      </c>
      <c r="G2043" s="1">
        <f t="shared" si="313"/>
        <v>41646</v>
      </c>
      <c r="H2043" s="1">
        <f t="shared" si="314"/>
        <v>41645</v>
      </c>
      <c r="I2043" s="2">
        <f t="shared" si="315"/>
        <v>85.25</v>
      </c>
      <c r="K2043" s="2">
        <f t="shared" si="316"/>
        <v>0</v>
      </c>
      <c r="L2043" s="2">
        <f t="shared" si="317"/>
        <v>0</v>
      </c>
      <c r="M2043" s="2">
        <f t="shared" si="318"/>
        <v>1</v>
      </c>
      <c r="N2043">
        <f t="shared" si="319"/>
        <v>1.8882187721330015</v>
      </c>
    </row>
    <row r="2044" spans="1:14" x14ac:dyDescent="0.3">
      <c r="A2044" s="1">
        <v>41656</v>
      </c>
      <c r="B2044">
        <v>86.174999999999997</v>
      </c>
      <c r="D2044">
        <f t="shared" si="310"/>
        <v>5</v>
      </c>
      <c r="E2044" s="1">
        <f t="shared" si="311"/>
        <v>41649</v>
      </c>
      <c r="F2044" s="1">
        <f t="shared" si="312"/>
        <v>41648</v>
      </c>
      <c r="G2044" s="1">
        <f t="shared" si="313"/>
        <v>41647</v>
      </c>
      <c r="H2044" s="1">
        <f t="shared" si="314"/>
        <v>41646</v>
      </c>
      <c r="I2044" s="2">
        <f t="shared" si="315"/>
        <v>85.825000000000003</v>
      </c>
      <c r="K2044" s="2">
        <f t="shared" si="316"/>
        <v>0</v>
      </c>
      <c r="L2044" s="2">
        <f t="shared" si="317"/>
        <v>0</v>
      </c>
      <c r="M2044" s="2">
        <f t="shared" si="318"/>
        <v>1</v>
      </c>
      <c r="N2044">
        <f t="shared" si="319"/>
        <v>0.40697730591733483</v>
      </c>
    </row>
    <row r="2045" spans="1:14" x14ac:dyDescent="0.3">
      <c r="A2045" s="1">
        <v>41660</v>
      </c>
      <c r="B2045">
        <v>85.974999999999994</v>
      </c>
      <c r="D2045">
        <f t="shared" si="310"/>
        <v>2</v>
      </c>
      <c r="E2045" s="1">
        <f t="shared" si="311"/>
        <v>41653</v>
      </c>
      <c r="F2045" s="1">
        <f t="shared" si="312"/>
        <v>41652</v>
      </c>
      <c r="G2045" s="1">
        <f t="shared" si="313"/>
        <v>41651</v>
      </c>
      <c r="H2045" s="1">
        <f t="shared" si="314"/>
        <v>41650</v>
      </c>
      <c r="I2045" s="2">
        <f t="shared" si="315"/>
        <v>86</v>
      </c>
      <c r="K2045" s="2">
        <f t="shared" si="316"/>
        <v>0</v>
      </c>
      <c r="L2045" s="2">
        <f t="shared" si="317"/>
        <v>0</v>
      </c>
      <c r="M2045" s="2">
        <f t="shared" si="318"/>
        <v>1</v>
      </c>
      <c r="N2045">
        <f t="shared" si="319"/>
        <v>-2.9073993517791826E-2</v>
      </c>
    </row>
    <row r="2046" spans="1:14" x14ac:dyDescent="0.3">
      <c r="A2046" s="1">
        <v>41661</v>
      </c>
      <c r="B2046">
        <v>85.55</v>
      </c>
      <c r="D2046">
        <f t="shared" si="310"/>
        <v>3</v>
      </c>
      <c r="E2046" s="1">
        <f t="shared" si="311"/>
        <v>41654</v>
      </c>
      <c r="F2046" s="1">
        <f t="shared" si="312"/>
        <v>41653</v>
      </c>
      <c r="G2046" s="1">
        <f t="shared" si="313"/>
        <v>41652</v>
      </c>
      <c r="H2046" s="1">
        <f t="shared" si="314"/>
        <v>41651</v>
      </c>
      <c r="I2046" s="2">
        <f t="shared" si="315"/>
        <v>86.6</v>
      </c>
      <c r="K2046" s="2">
        <f t="shared" si="316"/>
        <v>0</v>
      </c>
      <c r="L2046" s="2">
        <f t="shared" si="317"/>
        <v>0</v>
      </c>
      <c r="M2046" s="2">
        <f t="shared" si="318"/>
        <v>1</v>
      </c>
      <c r="N2046">
        <f t="shared" si="319"/>
        <v>-1.2198815230187012</v>
      </c>
    </row>
    <row r="2047" spans="1:14" x14ac:dyDescent="0.3">
      <c r="A2047" s="1">
        <v>41662</v>
      </c>
      <c r="B2047">
        <v>85.575000000000003</v>
      </c>
      <c r="D2047">
        <f t="shared" si="310"/>
        <v>4</v>
      </c>
      <c r="E2047" s="1">
        <f t="shared" si="311"/>
        <v>41655</v>
      </c>
      <c r="F2047" s="1">
        <f t="shared" si="312"/>
        <v>41654</v>
      </c>
      <c r="G2047" s="1">
        <f t="shared" si="313"/>
        <v>41653</v>
      </c>
      <c r="H2047" s="1">
        <f t="shared" si="314"/>
        <v>41652</v>
      </c>
      <c r="I2047" s="2">
        <f t="shared" si="315"/>
        <v>86.875</v>
      </c>
      <c r="K2047" s="2">
        <f t="shared" si="316"/>
        <v>0</v>
      </c>
      <c r="L2047" s="2">
        <f t="shared" si="317"/>
        <v>0</v>
      </c>
      <c r="M2047" s="2">
        <f t="shared" si="318"/>
        <v>1</v>
      </c>
      <c r="N2047">
        <f t="shared" si="319"/>
        <v>-1.507711946870709</v>
      </c>
    </row>
    <row r="2048" spans="1:14" x14ac:dyDescent="0.3">
      <c r="A2048" s="1">
        <v>41663</v>
      </c>
      <c r="B2048">
        <v>86.375</v>
      </c>
      <c r="D2048">
        <f t="shared" si="310"/>
        <v>5</v>
      </c>
      <c r="E2048" s="1">
        <f t="shared" si="311"/>
        <v>41656</v>
      </c>
      <c r="F2048" s="1">
        <f t="shared" si="312"/>
        <v>41655</v>
      </c>
      <c r="G2048" s="1">
        <f t="shared" si="313"/>
        <v>41654</v>
      </c>
      <c r="H2048" s="1">
        <f t="shared" si="314"/>
        <v>41653</v>
      </c>
      <c r="I2048" s="2">
        <f t="shared" si="315"/>
        <v>86.174999999999997</v>
      </c>
      <c r="K2048" s="2">
        <f t="shared" si="316"/>
        <v>0</v>
      </c>
      <c r="L2048" s="2">
        <f t="shared" si="317"/>
        <v>0</v>
      </c>
      <c r="M2048" s="2">
        <f t="shared" si="318"/>
        <v>1</v>
      </c>
      <c r="N2048">
        <f t="shared" si="319"/>
        <v>0.23181696849050329</v>
      </c>
    </row>
    <row r="2049" spans="1:14" x14ac:dyDescent="0.3">
      <c r="A2049" s="1">
        <v>41666</v>
      </c>
      <c r="B2049">
        <v>85.575000000000003</v>
      </c>
      <c r="D2049">
        <f t="shared" si="310"/>
        <v>1</v>
      </c>
      <c r="E2049" s="1">
        <f t="shared" si="311"/>
        <v>41659</v>
      </c>
      <c r="F2049" s="1">
        <f t="shared" si="312"/>
        <v>41658</v>
      </c>
      <c r="G2049" s="1">
        <f t="shared" si="313"/>
        <v>41657</v>
      </c>
      <c r="H2049" s="1">
        <f t="shared" si="314"/>
        <v>41656</v>
      </c>
      <c r="I2049" s="2">
        <f t="shared" si="315"/>
        <v>86.174999999999997</v>
      </c>
      <c r="K2049" s="2">
        <f t="shared" si="316"/>
        <v>0</v>
      </c>
      <c r="L2049" s="2">
        <f t="shared" si="317"/>
        <v>0</v>
      </c>
      <c r="M2049" s="2">
        <f t="shared" si="318"/>
        <v>1</v>
      </c>
      <c r="N2049">
        <f t="shared" si="319"/>
        <v>-0.69869279866800027</v>
      </c>
    </row>
    <row r="2050" spans="1:14" x14ac:dyDescent="0.3">
      <c r="A2050" s="1">
        <v>41667</v>
      </c>
      <c r="B2050">
        <v>85.275000000000006</v>
      </c>
      <c r="D2050">
        <f t="shared" si="310"/>
        <v>2</v>
      </c>
      <c r="E2050" s="1">
        <f t="shared" si="311"/>
        <v>41660</v>
      </c>
      <c r="F2050" s="1">
        <f t="shared" si="312"/>
        <v>41659</v>
      </c>
      <c r="G2050" s="1">
        <f t="shared" si="313"/>
        <v>41658</v>
      </c>
      <c r="H2050" s="1">
        <f t="shared" si="314"/>
        <v>41657</v>
      </c>
      <c r="I2050" s="2">
        <f t="shared" si="315"/>
        <v>85.974999999999994</v>
      </c>
      <c r="K2050" s="2">
        <f t="shared" si="316"/>
        <v>0</v>
      </c>
      <c r="L2050" s="2">
        <f t="shared" si="317"/>
        <v>0</v>
      </c>
      <c r="M2050" s="2">
        <f t="shared" si="318"/>
        <v>1</v>
      </c>
      <c r="N2050">
        <f t="shared" si="319"/>
        <v>-0.81752280136203792</v>
      </c>
    </row>
    <row r="2051" spans="1:14" x14ac:dyDescent="0.3">
      <c r="A2051" s="1">
        <v>41668</v>
      </c>
      <c r="B2051">
        <v>86.525000000000006</v>
      </c>
      <c r="D2051">
        <f t="shared" ref="D2051:D2114" si="320">WEEKDAY(A2051,2)</f>
        <v>3</v>
      </c>
      <c r="E2051" s="1">
        <f t="shared" si="311"/>
        <v>41661</v>
      </c>
      <c r="F2051" s="1">
        <f t="shared" si="312"/>
        <v>41660</v>
      </c>
      <c r="G2051" s="1">
        <f t="shared" si="313"/>
        <v>41659</v>
      </c>
      <c r="H2051" s="1">
        <f t="shared" si="314"/>
        <v>41658</v>
      </c>
      <c r="I2051" s="2">
        <f t="shared" si="315"/>
        <v>85.55</v>
      </c>
      <c r="K2051" s="2">
        <f t="shared" si="316"/>
        <v>0</v>
      </c>
      <c r="L2051" s="2">
        <f t="shared" si="317"/>
        <v>0</v>
      </c>
      <c r="M2051" s="2">
        <f t="shared" si="318"/>
        <v>1</v>
      </c>
      <c r="N2051">
        <f t="shared" si="319"/>
        <v>1.1332389183205571</v>
      </c>
    </row>
    <row r="2052" spans="1:14" x14ac:dyDescent="0.3">
      <c r="A2052" s="1">
        <v>41669</v>
      </c>
      <c r="B2052">
        <v>86.375</v>
      </c>
      <c r="D2052">
        <f t="shared" si="320"/>
        <v>4</v>
      </c>
      <c r="E2052" s="1">
        <f t="shared" si="311"/>
        <v>41662</v>
      </c>
      <c r="F2052" s="1">
        <f t="shared" si="312"/>
        <v>41661</v>
      </c>
      <c r="G2052" s="1">
        <f t="shared" si="313"/>
        <v>41660</v>
      </c>
      <c r="H2052" s="1">
        <f t="shared" si="314"/>
        <v>41659</v>
      </c>
      <c r="I2052" s="2">
        <f t="shared" si="315"/>
        <v>85.575000000000003</v>
      </c>
      <c r="K2052" s="2">
        <f t="shared" si="316"/>
        <v>0</v>
      </c>
      <c r="L2052" s="2">
        <f t="shared" si="317"/>
        <v>0</v>
      </c>
      <c r="M2052" s="2">
        <f t="shared" si="318"/>
        <v>1</v>
      </c>
      <c r="N2052">
        <f t="shared" si="319"/>
        <v>0.93050976715848766</v>
      </c>
    </row>
    <row r="2053" spans="1:14" x14ac:dyDescent="0.3">
      <c r="A2053" s="1">
        <v>41670</v>
      </c>
      <c r="B2053">
        <v>86.224999999999994</v>
      </c>
      <c r="D2053">
        <f t="shared" si="320"/>
        <v>5</v>
      </c>
      <c r="E2053" s="1">
        <f t="shared" si="311"/>
        <v>41663</v>
      </c>
      <c r="F2053" s="1">
        <f t="shared" si="312"/>
        <v>41662</v>
      </c>
      <c r="G2053" s="1">
        <f t="shared" si="313"/>
        <v>41661</v>
      </c>
      <c r="H2053" s="1">
        <f t="shared" si="314"/>
        <v>41660</v>
      </c>
      <c r="I2053" s="2">
        <f t="shared" si="315"/>
        <v>86.375</v>
      </c>
      <c r="K2053" s="2">
        <f t="shared" si="316"/>
        <v>0</v>
      </c>
      <c r="L2053" s="2">
        <f t="shared" si="317"/>
        <v>0</v>
      </c>
      <c r="M2053" s="2">
        <f t="shared" si="318"/>
        <v>1</v>
      </c>
      <c r="N2053">
        <f t="shared" si="319"/>
        <v>-0.17381232649294623</v>
      </c>
    </row>
    <row r="2054" spans="1:14" x14ac:dyDescent="0.3">
      <c r="A2054" s="1">
        <v>41673</v>
      </c>
      <c r="B2054">
        <v>84.875</v>
      </c>
      <c r="D2054">
        <f t="shared" si="320"/>
        <v>1</v>
      </c>
      <c r="E2054" s="1">
        <f t="shared" si="311"/>
        <v>41666</v>
      </c>
      <c r="F2054" s="1">
        <f t="shared" si="312"/>
        <v>41665</v>
      </c>
      <c r="G2054" s="1">
        <f t="shared" si="313"/>
        <v>41664</v>
      </c>
      <c r="H2054" s="1">
        <f t="shared" si="314"/>
        <v>41663</v>
      </c>
      <c r="I2054" s="2">
        <f t="shared" si="315"/>
        <v>85.575000000000003</v>
      </c>
      <c r="K2054" s="2">
        <f t="shared" si="316"/>
        <v>0</v>
      </c>
      <c r="L2054" s="2">
        <f t="shared" si="317"/>
        <v>0</v>
      </c>
      <c r="M2054" s="2">
        <f t="shared" si="318"/>
        <v>1</v>
      </c>
      <c r="N2054">
        <f t="shared" si="319"/>
        <v>-0.82135985373888565</v>
      </c>
    </row>
    <row r="2055" spans="1:14" x14ac:dyDescent="0.3">
      <c r="A2055" s="1">
        <v>41674</v>
      </c>
      <c r="B2055">
        <v>85.224999999999994</v>
      </c>
      <c r="D2055">
        <f t="shared" si="320"/>
        <v>2</v>
      </c>
      <c r="E2055" s="1">
        <f t="shared" si="311"/>
        <v>41667</v>
      </c>
      <c r="F2055" s="1">
        <f t="shared" si="312"/>
        <v>41666</v>
      </c>
      <c r="G2055" s="1">
        <f t="shared" si="313"/>
        <v>41665</v>
      </c>
      <c r="H2055" s="1">
        <f t="shared" si="314"/>
        <v>41664</v>
      </c>
      <c r="I2055" s="2">
        <f t="shared" si="315"/>
        <v>85.275000000000006</v>
      </c>
      <c r="K2055" s="2">
        <f t="shared" si="316"/>
        <v>0</v>
      </c>
      <c r="L2055" s="2">
        <f t="shared" si="317"/>
        <v>0</v>
      </c>
      <c r="M2055" s="2">
        <f t="shared" si="318"/>
        <v>1</v>
      </c>
      <c r="N2055">
        <f t="shared" si="319"/>
        <v>-5.8651028074271708E-2</v>
      </c>
    </row>
    <row r="2056" spans="1:14" x14ac:dyDescent="0.3">
      <c r="A2056" s="1">
        <v>41675</v>
      </c>
      <c r="B2056">
        <v>86.45</v>
      </c>
      <c r="D2056">
        <f t="shared" si="320"/>
        <v>3</v>
      </c>
      <c r="E2056" s="1">
        <f t="shared" ref="E2056:E2119" si="321">A2056-7</f>
        <v>41668</v>
      </c>
      <c r="F2056" s="1">
        <f t="shared" ref="F2056:F2119" si="322">E2056-1</f>
        <v>41667</v>
      </c>
      <c r="G2056" s="1">
        <f t="shared" ref="G2056:G2119" si="323">E2056-2</f>
        <v>41666</v>
      </c>
      <c r="H2056" s="1">
        <f t="shared" ref="H2056:H2119" si="324">E2056-3</f>
        <v>41665</v>
      </c>
      <c r="I2056" s="2">
        <f t="shared" si="315"/>
        <v>86.525000000000006</v>
      </c>
      <c r="K2056" s="2">
        <f t="shared" si="316"/>
        <v>0</v>
      </c>
      <c r="L2056" s="2">
        <f t="shared" si="317"/>
        <v>0</v>
      </c>
      <c r="M2056" s="2">
        <f t="shared" si="318"/>
        <v>1</v>
      </c>
      <c r="N2056">
        <f t="shared" si="319"/>
        <v>-8.6717739210849826E-2</v>
      </c>
    </row>
    <row r="2057" spans="1:14" x14ac:dyDescent="0.3">
      <c r="A2057" s="1">
        <v>41676</v>
      </c>
      <c r="B2057">
        <v>86.5</v>
      </c>
      <c r="D2057">
        <f t="shared" si="320"/>
        <v>4</v>
      </c>
      <c r="E2057" s="1">
        <f t="shared" si="321"/>
        <v>41669</v>
      </c>
      <c r="F2057" s="1">
        <f t="shared" si="322"/>
        <v>41668</v>
      </c>
      <c r="G2057" s="1">
        <f t="shared" si="323"/>
        <v>41667</v>
      </c>
      <c r="H2057" s="1">
        <f t="shared" si="324"/>
        <v>41666</v>
      </c>
      <c r="I2057" s="2">
        <f t="shared" ref="I2057:I2120" si="325">IF(SUMIFS($B$2:$B$3569,$A$2:$A$3569,"="&amp;E2057)=0,IF(SUMIFS($B$2:$B$3569,$A$2:$A$3569,"="&amp;F2057)=0,IF(SUMIFS($B$2:$B$3569,$A$2:$A$3569,"="&amp;G2057)=0,SUMIFS($B$2:$B$3569,$A$2:$A$3569,"="&amp;H2057),SUMIFS($B$2:$B$3569,$A$2:$A$3569,"="&amp;G2057)),SUMIFS($B$2:$B$3569,$A$2:$A$3569,"="&amp;F2057)),SUMIFS($B$2:$B$3569,$A$2:$A$3569,"="&amp;E2057))</f>
        <v>86.375</v>
      </c>
      <c r="K2057" s="2">
        <f t="shared" ref="K2057:K2120" si="326">SUMIFS($J$2:$J$3569,$A$2:$A$3569,"&gt;"&amp;E2057,$A$2:$A$3569,"&lt;="&amp;A2057)</f>
        <v>0</v>
      </c>
      <c r="L2057" s="2">
        <f t="shared" ref="L2057:L2120" si="327">IF(K2057&lt;&gt;0,LOOKUP(K2057,C2051:C2057,B2051:B2057),0)</f>
        <v>0</v>
      </c>
      <c r="M2057" s="2">
        <f t="shared" ref="M2057:M2120" si="328">IF(K2057&lt;&gt;0,L2057/K2057,1)</f>
        <v>1</v>
      </c>
      <c r="N2057">
        <f t="shared" ref="N2057:N2120" si="329">LN(B2057*M2057/I2057)*100</f>
        <v>0.14461318499997133</v>
      </c>
    </row>
    <row r="2058" spans="1:14" x14ac:dyDescent="0.3">
      <c r="A2058" s="1">
        <v>41677</v>
      </c>
      <c r="B2058">
        <v>86.575000000000003</v>
      </c>
      <c r="C2058">
        <v>94.724999999999994</v>
      </c>
      <c r="D2058">
        <f t="shared" si="320"/>
        <v>5</v>
      </c>
      <c r="E2058" s="1">
        <f t="shared" si="321"/>
        <v>41670</v>
      </c>
      <c r="F2058" s="1">
        <f t="shared" si="322"/>
        <v>41669</v>
      </c>
      <c r="G2058" s="1">
        <f t="shared" si="323"/>
        <v>41668</v>
      </c>
      <c r="H2058" s="1">
        <f t="shared" si="324"/>
        <v>41667</v>
      </c>
      <c r="I2058" s="2">
        <f t="shared" si="325"/>
        <v>86.224999999999994</v>
      </c>
      <c r="K2058" s="2">
        <f t="shared" si="326"/>
        <v>0</v>
      </c>
      <c r="L2058" s="2">
        <f t="shared" si="327"/>
        <v>0</v>
      </c>
      <c r="M2058" s="2">
        <f t="shared" si="328"/>
        <v>1</v>
      </c>
      <c r="N2058">
        <f t="shared" si="329"/>
        <v>0.40509314655812495</v>
      </c>
    </row>
    <row r="2059" spans="1:14" x14ac:dyDescent="0.3">
      <c r="A2059" s="1">
        <v>41680</v>
      </c>
      <c r="B2059">
        <v>94.75</v>
      </c>
      <c r="D2059">
        <f t="shared" si="320"/>
        <v>1</v>
      </c>
      <c r="E2059" s="1">
        <f t="shared" si="321"/>
        <v>41673</v>
      </c>
      <c r="F2059" s="1">
        <f t="shared" si="322"/>
        <v>41672</v>
      </c>
      <c r="G2059" s="1">
        <f t="shared" si="323"/>
        <v>41671</v>
      </c>
      <c r="H2059" s="1">
        <f t="shared" si="324"/>
        <v>41670</v>
      </c>
      <c r="I2059" s="2">
        <f t="shared" si="325"/>
        <v>84.875</v>
      </c>
      <c r="J2059">
        <v>94.724999999999994</v>
      </c>
      <c r="K2059" s="2">
        <f t="shared" si="326"/>
        <v>94.724999999999994</v>
      </c>
      <c r="L2059" s="2">
        <f t="shared" si="327"/>
        <v>86.575000000000003</v>
      </c>
      <c r="M2059" s="2">
        <f t="shared" si="328"/>
        <v>0.91396146740564799</v>
      </c>
      <c r="N2059">
        <f t="shared" si="329"/>
        <v>2.0095391467496686</v>
      </c>
    </row>
    <row r="2060" spans="1:14" x14ac:dyDescent="0.3">
      <c r="A2060" s="1">
        <v>41681</v>
      </c>
      <c r="B2060">
        <v>94.174999999999997</v>
      </c>
      <c r="D2060">
        <f t="shared" si="320"/>
        <v>2</v>
      </c>
      <c r="E2060" s="1">
        <f t="shared" si="321"/>
        <v>41674</v>
      </c>
      <c r="F2060" s="1">
        <f t="shared" si="322"/>
        <v>41673</v>
      </c>
      <c r="G2060" s="1">
        <f t="shared" si="323"/>
        <v>41672</v>
      </c>
      <c r="H2060" s="1">
        <f t="shared" si="324"/>
        <v>41671</v>
      </c>
      <c r="I2060" s="2">
        <f t="shared" si="325"/>
        <v>85.224999999999994</v>
      </c>
      <c r="K2060" s="2">
        <f t="shared" si="326"/>
        <v>94.724999999999994</v>
      </c>
      <c r="L2060" s="2">
        <f t="shared" si="327"/>
        <v>86.575000000000003</v>
      </c>
      <c r="M2060" s="2">
        <f t="shared" si="328"/>
        <v>0.91396146740564799</v>
      </c>
      <c r="N2060">
        <f t="shared" si="329"/>
        <v>0.98930689379591263</v>
      </c>
    </row>
    <row r="2061" spans="1:14" x14ac:dyDescent="0.3">
      <c r="A2061" s="1">
        <v>41682</v>
      </c>
      <c r="B2061">
        <v>94.375</v>
      </c>
      <c r="D2061">
        <f t="shared" si="320"/>
        <v>3</v>
      </c>
      <c r="E2061" s="1">
        <f t="shared" si="321"/>
        <v>41675</v>
      </c>
      <c r="F2061" s="1">
        <f t="shared" si="322"/>
        <v>41674</v>
      </c>
      <c r="G2061" s="1">
        <f t="shared" si="323"/>
        <v>41673</v>
      </c>
      <c r="H2061" s="1">
        <f t="shared" si="324"/>
        <v>41672</v>
      </c>
      <c r="I2061" s="2">
        <f t="shared" si="325"/>
        <v>86.45</v>
      </c>
      <c r="K2061" s="2">
        <f t="shared" si="326"/>
        <v>94.724999999999994</v>
      </c>
      <c r="L2061" s="2">
        <f t="shared" si="327"/>
        <v>86.575000000000003</v>
      </c>
      <c r="M2061" s="2">
        <f t="shared" si="328"/>
        <v>0.91396146740564799</v>
      </c>
      <c r="N2061">
        <f t="shared" si="329"/>
        <v>-0.22568711762894683</v>
      </c>
    </row>
    <row r="2062" spans="1:14" x14ac:dyDescent="0.3">
      <c r="A2062" s="1">
        <v>41683</v>
      </c>
      <c r="B2062">
        <v>94.924999999999997</v>
      </c>
      <c r="D2062">
        <f t="shared" si="320"/>
        <v>4</v>
      </c>
      <c r="E2062" s="1">
        <f t="shared" si="321"/>
        <v>41676</v>
      </c>
      <c r="F2062" s="1">
        <f t="shared" si="322"/>
        <v>41675</v>
      </c>
      <c r="G2062" s="1">
        <f t="shared" si="323"/>
        <v>41674</v>
      </c>
      <c r="H2062" s="1">
        <f t="shared" si="324"/>
        <v>41673</v>
      </c>
      <c r="I2062" s="2">
        <f t="shared" si="325"/>
        <v>86.5</v>
      </c>
      <c r="K2062" s="2">
        <f t="shared" si="326"/>
        <v>94.724999999999994</v>
      </c>
      <c r="L2062" s="2">
        <f t="shared" si="327"/>
        <v>86.575000000000003</v>
      </c>
      <c r="M2062" s="2">
        <f t="shared" si="328"/>
        <v>0.91396146740564799</v>
      </c>
      <c r="N2062">
        <f t="shared" si="329"/>
        <v>0.2975825563853508</v>
      </c>
    </row>
    <row r="2063" spans="1:14" x14ac:dyDescent="0.3">
      <c r="A2063" s="1">
        <v>41684</v>
      </c>
      <c r="B2063">
        <v>96.174999999999997</v>
      </c>
      <c r="D2063">
        <f t="shared" si="320"/>
        <v>5</v>
      </c>
      <c r="E2063" s="1">
        <f t="shared" si="321"/>
        <v>41677</v>
      </c>
      <c r="F2063" s="1">
        <f t="shared" si="322"/>
        <v>41676</v>
      </c>
      <c r="G2063" s="1">
        <f t="shared" si="323"/>
        <v>41675</v>
      </c>
      <c r="H2063" s="1">
        <f t="shared" si="324"/>
        <v>41674</v>
      </c>
      <c r="I2063" s="2">
        <f t="shared" si="325"/>
        <v>86.575000000000003</v>
      </c>
      <c r="K2063" s="2">
        <f t="shared" si="326"/>
        <v>94.724999999999994</v>
      </c>
      <c r="L2063" s="2">
        <f t="shared" si="327"/>
        <v>86.575000000000003</v>
      </c>
      <c r="M2063" s="2">
        <f t="shared" si="328"/>
        <v>0.91396146740564799</v>
      </c>
      <c r="N2063">
        <f t="shared" si="329"/>
        <v>1.5191491733694349</v>
      </c>
    </row>
    <row r="2064" spans="1:14" x14ac:dyDescent="0.3">
      <c r="A2064" s="1">
        <v>41688</v>
      </c>
      <c r="B2064">
        <v>97.375</v>
      </c>
      <c r="D2064">
        <f t="shared" si="320"/>
        <v>2</v>
      </c>
      <c r="E2064" s="1">
        <f t="shared" si="321"/>
        <v>41681</v>
      </c>
      <c r="F2064" s="1">
        <f t="shared" si="322"/>
        <v>41680</v>
      </c>
      <c r="G2064" s="1">
        <f t="shared" si="323"/>
        <v>41679</v>
      </c>
      <c r="H2064" s="1">
        <f t="shared" si="324"/>
        <v>41678</v>
      </c>
      <c r="I2064" s="2">
        <f t="shared" si="325"/>
        <v>94.174999999999997</v>
      </c>
      <c r="K2064" s="2">
        <f t="shared" si="326"/>
        <v>0</v>
      </c>
      <c r="L2064" s="2">
        <f t="shared" si="327"/>
        <v>0</v>
      </c>
      <c r="M2064" s="2">
        <f t="shared" si="328"/>
        <v>1</v>
      </c>
      <c r="N2064">
        <f t="shared" si="329"/>
        <v>3.3414750612807667</v>
      </c>
    </row>
    <row r="2065" spans="1:14" x14ac:dyDescent="0.3">
      <c r="A2065" s="1">
        <v>41689</v>
      </c>
      <c r="B2065">
        <v>97.2</v>
      </c>
      <c r="D2065">
        <f t="shared" si="320"/>
        <v>3</v>
      </c>
      <c r="E2065" s="1">
        <f t="shared" si="321"/>
        <v>41682</v>
      </c>
      <c r="F2065" s="1">
        <f t="shared" si="322"/>
        <v>41681</v>
      </c>
      <c r="G2065" s="1">
        <f t="shared" si="323"/>
        <v>41680</v>
      </c>
      <c r="H2065" s="1">
        <f t="shared" si="324"/>
        <v>41679</v>
      </c>
      <c r="I2065" s="2">
        <f t="shared" si="325"/>
        <v>94.375</v>
      </c>
      <c r="K2065" s="2">
        <f t="shared" si="326"/>
        <v>0</v>
      </c>
      <c r="L2065" s="2">
        <f t="shared" si="327"/>
        <v>0</v>
      </c>
      <c r="M2065" s="2">
        <f t="shared" si="328"/>
        <v>1</v>
      </c>
      <c r="N2065">
        <f t="shared" si="329"/>
        <v>2.9494503897204578</v>
      </c>
    </row>
    <row r="2066" spans="1:14" x14ac:dyDescent="0.3">
      <c r="A2066" s="1">
        <v>41690</v>
      </c>
      <c r="B2066">
        <v>97.825000000000003</v>
      </c>
      <c r="D2066">
        <f t="shared" si="320"/>
        <v>4</v>
      </c>
      <c r="E2066" s="1">
        <f t="shared" si="321"/>
        <v>41683</v>
      </c>
      <c r="F2066" s="1">
        <f t="shared" si="322"/>
        <v>41682</v>
      </c>
      <c r="G2066" s="1">
        <f t="shared" si="323"/>
        <v>41681</v>
      </c>
      <c r="H2066" s="1">
        <f t="shared" si="324"/>
        <v>41680</v>
      </c>
      <c r="I2066" s="2">
        <f t="shared" si="325"/>
        <v>94.924999999999997</v>
      </c>
      <c r="K2066" s="2">
        <f t="shared" si="326"/>
        <v>0</v>
      </c>
      <c r="L2066" s="2">
        <f t="shared" si="327"/>
        <v>0</v>
      </c>
      <c r="M2066" s="2">
        <f t="shared" si="328"/>
        <v>1</v>
      </c>
      <c r="N2066">
        <f t="shared" si="329"/>
        <v>3.0093061978610161</v>
      </c>
    </row>
    <row r="2067" spans="1:14" x14ac:dyDescent="0.3">
      <c r="A2067" s="1">
        <v>41691</v>
      </c>
      <c r="B2067">
        <v>99.35</v>
      </c>
      <c r="D2067">
        <f t="shared" si="320"/>
        <v>5</v>
      </c>
      <c r="E2067" s="1">
        <f t="shared" si="321"/>
        <v>41684</v>
      </c>
      <c r="F2067" s="1">
        <f t="shared" si="322"/>
        <v>41683</v>
      </c>
      <c r="G2067" s="1">
        <f t="shared" si="323"/>
        <v>41682</v>
      </c>
      <c r="H2067" s="1">
        <f t="shared" si="324"/>
        <v>41681</v>
      </c>
      <c r="I2067" s="2">
        <f t="shared" si="325"/>
        <v>96.174999999999997</v>
      </c>
      <c r="K2067" s="2">
        <f t="shared" si="326"/>
        <v>0</v>
      </c>
      <c r="L2067" s="2">
        <f t="shared" si="327"/>
        <v>0</v>
      </c>
      <c r="M2067" s="2">
        <f t="shared" si="328"/>
        <v>1</v>
      </c>
      <c r="N2067">
        <f t="shared" si="329"/>
        <v>3.2479520359466947</v>
      </c>
    </row>
    <row r="2068" spans="1:14" x14ac:dyDescent="0.3">
      <c r="A2068" s="1">
        <v>41694</v>
      </c>
      <c r="B2068">
        <v>99.25</v>
      </c>
      <c r="D2068">
        <f t="shared" si="320"/>
        <v>1</v>
      </c>
      <c r="E2068" s="1">
        <f t="shared" si="321"/>
        <v>41687</v>
      </c>
      <c r="F2068" s="1">
        <f t="shared" si="322"/>
        <v>41686</v>
      </c>
      <c r="G2068" s="1">
        <f t="shared" si="323"/>
        <v>41685</v>
      </c>
      <c r="H2068" s="1">
        <f t="shared" si="324"/>
        <v>41684</v>
      </c>
      <c r="I2068" s="2">
        <f t="shared" si="325"/>
        <v>96.174999999999997</v>
      </c>
      <c r="K2068" s="2">
        <f t="shared" si="326"/>
        <v>0</v>
      </c>
      <c r="L2068" s="2">
        <f t="shared" si="327"/>
        <v>0</v>
      </c>
      <c r="M2068" s="2">
        <f t="shared" si="328"/>
        <v>1</v>
      </c>
      <c r="N2068">
        <f t="shared" si="329"/>
        <v>3.1472470928941081</v>
      </c>
    </row>
    <row r="2069" spans="1:14" x14ac:dyDescent="0.3">
      <c r="A2069" s="1">
        <v>41695</v>
      </c>
      <c r="B2069">
        <v>100.575</v>
      </c>
      <c r="D2069">
        <f t="shared" si="320"/>
        <v>2</v>
      </c>
      <c r="E2069" s="1">
        <f t="shared" si="321"/>
        <v>41688</v>
      </c>
      <c r="F2069" s="1">
        <f t="shared" si="322"/>
        <v>41687</v>
      </c>
      <c r="G2069" s="1">
        <f t="shared" si="323"/>
        <v>41686</v>
      </c>
      <c r="H2069" s="1">
        <f t="shared" si="324"/>
        <v>41685</v>
      </c>
      <c r="I2069" s="2">
        <f t="shared" si="325"/>
        <v>97.375</v>
      </c>
      <c r="K2069" s="2">
        <f t="shared" si="326"/>
        <v>0</v>
      </c>
      <c r="L2069" s="2">
        <f t="shared" si="327"/>
        <v>0</v>
      </c>
      <c r="M2069" s="2">
        <f t="shared" si="328"/>
        <v>1</v>
      </c>
      <c r="N2069">
        <f t="shared" si="329"/>
        <v>3.2334213644939638</v>
      </c>
    </row>
    <row r="2070" spans="1:14" x14ac:dyDescent="0.3">
      <c r="A2070" s="1">
        <v>41696</v>
      </c>
      <c r="B2070">
        <v>101.02500000000001</v>
      </c>
      <c r="D2070">
        <f t="shared" si="320"/>
        <v>3</v>
      </c>
      <c r="E2070" s="1">
        <f t="shared" si="321"/>
        <v>41689</v>
      </c>
      <c r="F2070" s="1">
        <f t="shared" si="322"/>
        <v>41688</v>
      </c>
      <c r="G2070" s="1">
        <f t="shared" si="323"/>
        <v>41687</v>
      </c>
      <c r="H2070" s="1">
        <f t="shared" si="324"/>
        <v>41686</v>
      </c>
      <c r="I2070" s="2">
        <f t="shared" si="325"/>
        <v>97.2</v>
      </c>
      <c r="K2070" s="2">
        <f t="shared" si="326"/>
        <v>0</v>
      </c>
      <c r="L2070" s="2">
        <f t="shared" si="327"/>
        <v>0</v>
      </c>
      <c r="M2070" s="2">
        <f t="shared" si="328"/>
        <v>1</v>
      </c>
      <c r="N2070">
        <f t="shared" si="329"/>
        <v>3.8597299498143984</v>
      </c>
    </row>
    <row r="2071" spans="1:14" x14ac:dyDescent="0.3">
      <c r="A2071" s="1">
        <v>41697</v>
      </c>
      <c r="B2071">
        <v>103.85</v>
      </c>
      <c r="D2071">
        <f t="shared" si="320"/>
        <v>4</v>
      </c>
      <c r="E2071" s="1">
        <f t="shared" si="321"/>
        <v>41690</v>
      </c>
      <c r="F2071" s="1">
        <f t="shared" si="322"/>
        <v>41689</v>
      </c>
      <c r="G2071" s="1">
        <f t="shared" si="323"/>
        <v>41688</v>
      </c>
      <c r="H2071" s="1">
        <f t="shared" si="324"/>
        <v>41687</v>
      </c>
      <c r="I2071" s="2">
        <f t="shared" si="325"/>
        <v>97.825000000000003</v>
      </c>
      <c r="K2071" s="2">
        <f t="shared" si="326"/>
        <v>0</v>
      </c>
      <c r="L2071" s="2">
        <f t="shared" si="327"/>
        <v>0</v>
      </c>
      <c r="M2071" s="2">
        <f t="shared" si="328"/>
        <v>1</v>
      </c>
      <c r="N2071">
        <f t="shared" si="329"/>
        <v>5.9767382225645012</v>
      </c>
    </row>
    <row r="2072" spans="1:14" x14ac:dyDescent="0.3">
      <c r="A2072" s="1">
        <v>41698</v>
      </c>
      <c r="B2072">
        <v>106.85</v>
      </c>
      <c r="D2072">
        <f t="shared" si="320"/>
        <v>5</v>
      </c>
      <c r="E2072" s="1">
        <f t="shared" si="321"/>
        <v>41691</v>
      </c>
      <c r="F2072" s="1">
        <f t="shared" si="322"/>
        <v>41690</v>
      </c>
      <c r="G2072" s="1">
        <f t="shared" si="323"/>
        <v>41689</v>
      </c>
      <c r="H2072" s="1">
        <f t="shared" si="324"/>
        <v>41688</v>
      </c>
      <c r="I2072" s="2">
        <f t="shared" si="325"/>
        <v>99.35</v>
      </c>
      <c r="K2072" s="2">
        <f t="shared" si="326"/>
        <v>0</v>
      </c>
      <c r="L2072" s="2">
        <f t="shared" si="327"/>
        <v>0</v>
      </c>
      <c r="M2072" s="2">
        <f t="shared" si="328"/>
        <v>1</v>
      </c>
      <c r="N2072">
        <f t="shared" si="329"/>
        <v>7.2777012767330689</v>
      </c>
    </row>
    <row r="2073" spans="1:14" x14ac:dyDescent="0.3">
      <c r="A2073" s="1">
        <v>41701</v>
      </c>
      <c r="B2073">
        <v>108.675</v>
      </c>
      <c r="D2073">
        <f t="shared" si="320"/>
        <v>1</v>
      </c>
      <c r="E2073" s="1">
        <f t="shared" si="321"/>
        <v>41694</v>
      </c>
      <c r="F2073" s="1">
        <f t="shared" si="322"/>
        <v>41693</v>
      </c>
      <c r="G2073" s="1">
        <f t="shared" si="323"/>
        <v>41692</v>
      </c>
      <c r="H2073" s="1">
        <f t="shared" si="324"/>
        <v>41691</v>
      </c>
      <c r="I2073" s="2">
        <f t="shared" si="325"/>
        <v>99.25</v>
      </c>
      <c r="K2073" s="2">
        <f t="shared" si="326"/>
        <v>0</v>
      </c>
      <c r="L2073" s="2">
        <f t="shared" si="327"/>
        <v>0</v>
      </c>
      <c r="M2073" s="2">
        <f t="shared" si="328"/>
        <v>1</v>
      </c>
      <c r="N2073">
        <f t="shared" si="329"/>
        <v>9.0719857307555909</v>
      </c>
    </row>
    <row r="2074" spans="1:14" x14ac:dyDescent="0.3">
      <c r="A2074" s="1">
        <v>41702</v>
      </c>
      <c r="B2074">
        <v>111.675</v>
      </c>
      <c r="D2074">
        <f t="shared" si="320"/>
        <v>2</v>
      </c>
      <c r="E2074" s="1">
        <f t="shared" si="321"/>
        <v>41695</v>
      </c>
      <c r="F2074" s="1">
        <f t="shared" si="322"/>
        <v>41694</v>
      </c>
      <c r="G2074" s="1">
        <f t="shared" si="323"/>
        <v>41693</v>
      </c>
      <c r="H2074" s="1">
        <f t="shared" si="324"/>
        <v>41692</v>
      </c>
      <c r="I2074" s="2">
        <f t="shared" si="325"/>
        <v>100.575</v>
      </c>
      <c r="K2074" s="2">
        <f t="shared" si="326"/>
        <v>0</v>
      </c>
      <c r="L2074" s="2">
        <f t="shared" si="327"/>
        <v>0</v>
      </c>
      <c r="M2074" s="2">
        <f t="shared" si="328"/>
        <v>1</v>
      </c>
      <c r="N2074">
        <f t="shared" si="329"/>
        <v>10.468914940233043</v>
      </c>
    </row>
    <row r="2075" spans="1:14" x14ac:dyDescent="0.3">
      <c r="A2075" s="1">
        <v>41703</v>
      </c>
      <c r="B2075">
        <v>110.72499999999999</v>
      </c>
      <c r="D2075">
        <f t="shared" si="320"/>
        <v>3</v>
      </c>
      <c r="E2075" s="1">
        <f t="shared" si="321"/>
        <v>41696</v>
      </c>
      <c r="F2075" s="1">
        <f t="shared" si="322"/>
        <v>41695</v>
      </c>
      <c r="G2075" s="1">
        <f t="shared" si="323"/>
        <v>41694</v>
      </c>
      <c r="H2075" s="1">
        <f t="shared" si="324"/>
        <v>41693</v>
      </c>
      <c r="I2075" s="2">
        <f t="shared" si="325"/>
        <v>101.02500000000001</v>
      </c>
      <c r="K2075" s="2">
        <f t="shared" si="326"/>
        <v>0</v>
      </c>
      <c r="L2075" s="2">
        <f t="shared" si="327"/>
        <v>0</v>
      </c>
      <c r="M2075" s="2">
        <f t="shared" si="328"/>
        <v>1</v>
      </c>
      <c r="N2075">
        <f t="shared" si="329"/>
        <v>9.1681638844724347</v>
      </c>
    </row>
    <row r="2076" spans="1:14" x14ac:dyDescent="0.3">
      <c r="A2076" s="1">
        <v>41704</v>
      </c>
      <c r="B2076">
        <v>112.4</v>
      </c>
      <c r="D2076">
        <f t="shared" si="320"/>
        <v>4</v>
      </c>
      <c r="E2076" s="1">
        <f t="shared" si="321"/>
        <v>41697</v>
      </c>
      <c r="F2076" s="1">
        <f t="shared" si="322"/>
        <v>41696</v>
      </c>
      <c r="G2076" s="1">
        <f t="shared" si="323"/>
        <v>41695</v>
      </c>
      <c r="H2076" s="1">
        <f t="shared" si="324"/>
        <v>41694</v>
      </c>
      <c r="I2076" s="2">
        <f t="shared" si="325"/>
        <v>103.85</v>
      </c>
      <c r="K2076" s="2">
        <f t="shared" si="326"/>
        <v>0</v>
      </c>
      <c r="L2076" s="2">
        <f t="shared" si="327"/>
        <v>0</v>
      </c>
      <c r="M2076" s="2">
        <f t="shared" si="328"/>
        <v>1</v>
      </c>
      <c r="N2076">
        <f t="shared" si="329"/>
        <v>7.911638713746953</v>
      </c>
    </row>
    <row r="2077" spans="1:14" x14ac:dyDescent="0.3">
      <c r="A2077" s="1">
        <v>41705</v>
      </c>
      <c r="B2077">
        <v>113</v>
      </c>
      <c r="D2077">
        <f t="shared" si="320"/>
        <v>5</v>
      </c>
      <c r="E2077" s="1">
        <f t="shared" si="321"/>
        <v>41698</v>
      </c>
      <c r="F2077" s="1">
        <f t="shared" si="322"/>
        <v>41697</v>
      </c>
      <c r="G2077" s="1">
        <f t="shared" si="323"/>
        <v>41696</v>
      </c>
      <c r="H2077" s="1">
        <f t="shared" si="324"/>
        <v>41695</v>
      </c>
      <c r="I2077" s="2">
        <f t="shared" si="325"/>
        <v>106.85</v>
      </c>
      <c r="K2077" s="2">
        <f t="shared" si="326"/>
        <v>0</v>
      </c>
      <c r="L2077" s="2">
        <f t="shared" si="327"/>
        <v>0</v>
      </c>
      <c r="M2077" s="2">
        <f t="shared" si="328"/>
        <v>1</v>
      </c>
      <c r="N2077">
        <f t="shared" si="329"/>
        <v>5.5961836947183947</v>
      </c>
    </row>
    <row r="2078" spans="1:14" x14ac:dyDescent="0.3">
      <c r="A2078" s="1">
        <v>41708</v>
      </c>
      <c r="B2078">
        <v>116</v>
      </c>
      <c r="D2078">
        <f t="shared" si="320"/>
        <v>1</v>
      </c>
      <c r="E2078" s="1">
        <f t="shared" si="321"/>
        <v>41701</v>
      </c>
      <c r="F2078" s="1">
        <f t="shared" si="322"/>
        <v>41700</v>
      </c>
      <c r="G2078" s="1">
        <f t="shared" si="323"/>
        <v>41699</v>
      </c>
      <c r="H2078" s="1">
        <f t="shared" si="324"/>
        <v>41698</v>
      </c>
      <c r="I2078" s="2">
        <f t="shared" si="325"/>
        <v>108.675</v>
      </c>
      <c r="K2078" s="2">
        <f t="shared" si="326"/>
        <v>0</v>
      </c>
      <c r="L2078" s="2">
        <f t="shared" si="327"/>
        <v>0</v>
      </c>
      <c r="M2078" s="2">
        <f t="shared" si="328"/>
        <v>1</v>
      </c>
      <c r="N2078">
        <f t="shared" si="329"/>
        <v>6.5228414231508838</v>
      </c>
    </row>
    <row r="2079" spans="1:14" x14ac:dyDescent="0.3">
      <c r="A2079" s="1">
        <v>41709</v>
      </c>
      <c r="B2079">
        <v>117.1</v>
      </c>
      <c r="D2079">
        <f t="shared" si="320"/>
        <v>2</v>
      </c>
      <c r="E2079" s="1">
        <f t="shared" si="321"/>
        <v>41702</v>
      </c>
      <c r="F2079" s="1">
        <f t="shared" si="322"/>
        <v>41701</v>
      </c>
      <c r="G2079" s="1">
        <f t="shared" si="323"/>
        <v>41700</v>
      </c>
      <c r="H2079" s="1">
        <f t="shared" si="324"/>
        <v>41699</v>
      </c>
      <c r="I2079" s="2">
        <f t="shared" si="325"/>
        <v>111.675</v>
      </c>
      <c r="K2079" s="2">
        <f t="shared" si="326"/>
        <v>0</v>
      </c>
      <c r="L2079" s="2">
        <f t="shared" si="327"/>
        <v>0</v>
      </c>
      <c r="M2079" s="2">
        <f t="shared" si="328"/>
        <v>1</v>
      </c>
      <c r="N2079">
        <f t="shared" si="329"/>
        <v>4.7435403365489348</v>
      </c>
    </row>
    <row r="2080" spans="1:14" x14ac:dyDescent="0.3">
      <c r="A2080" s="1">
        <v>41710</v>
      </c>
      <c r="B2080">
        <v>115.925</v>
      </c>
      <c r="D2080">
        <f t="shared" si="320"/>
        <v>3</v>
      </c>
      <c r="E2080" s="1">
        <f t="shared" si="321"/>
        <v>41703</v>
      </c>
      <c r="F2080" s="1">
        <f t="shared" si="322"/>
        <v>41702</v>
      </c>
      <c r="G2080" s="1">
        <f t="shared" si="323"/>
        <v>41701</v>
      </c>
      <c r="H2080" s="1">
        <f t="shared" si="324"/>
        <v>41700</v>
      </c>
      <c r="I2080" s="2">
        <f t="shared" si="325"/>
        <v>110.72499999999999</v>
      </c>
      <c r="K2080" s="2">
        <f t="shared" si="326"/>
        <v>0</v>
      </c>
      <c r="L2080" s="2">
        <f t="shared" si="327"/>
        <v>0</v>
      </c>
      <c r="M2080" s="2">
        <f t="shared" si="328"/>
        <v>1</v>
      </c>
      <c r="N2080">
        <f t="shared" si="329"/>
        <v>4.5893780468262646</v>
      </c>
    </row>
    <row r="2081" spans="1:14" x14ac:dyDescent="0.3">
      <c r="A2081" s="1">
        <v>41711</v>
      </c>
      <c r="B2081">
        <v>118.925</v>
      </c>
      <c r="D2081">
        <f t="shared" si="320"/>
        <v>4</v>
      </c>
      <c r="E2081" s="1">
        <f t="shared" si="321"/>
        <v>41704</v>
      </c>
      <c r="F2081" s="1">
        <f t="shared" si="322"/>
        <v>41703</v>
      </c>
      <c r="G2081" s="1">
        <f t="shared" si="323"/>
        <v>41702</v>
      </c>
      <c r="H2081" s="1">
        <f t="shared" si="324"/>
        <v>41701</v>
      </c>
      <c r="I2081" s="2">
        <f t="shared" si="325"/>
        <v>112.4</v>
      </c>
      <c r="K2081" s="2">
        <f t="shared" si="326"/>
        <v>0</v>
      </c>
      <c r="L2081" s="2">
        <f t="shared" si="327"/>
        <v>0</v>
      </c>
      <c r="M2081" s="2">
        <f t="shared" si="328"/>
        <v>1</v>
      </c>
      <c r="N2081">
        <f t="shared" si="329"/>
        <v>5.6429104858754462</v>
      </c>
    </row>
    <row r="2082" spans="1:14" x14ac:dyDescent="0.3">
      <c r="A2082" s="1">
        <v>41712</v>
      </c>
      <c r="B2082">
        <v>119.3</v>
      </c>
      <c r="D2082">
        <f t="shared" si="320"/>
        <v>5</v>
      </c>
      <c r="E2082" s="1">
        <f t="shared" si="321"/>
        <v>41705</v>
      </c>
      <c r="F2082" s="1">
        <f t="shared" si="322"/>
        <v>41704</v>
      </c>
      <c r="G2082" s="1">
        <f t="shared" si="323"/>
        <v>41703</v>
      </c>
      <c r="H2082" s="1">
        <f t="shared" si="324"/>
        <v>41702</v>
      </c>
      <c r="I2082" s="2">
        <f t="shared" si="325"/>
        <v>113</v>
      </c>
      <c r="K2082" s="2">
        <f t="shared" si="326"/>
        <v>0</v>
      </c>
      <c r="L2082" s="2">
        <f t="shared" si="327"/>
        <v>0</v>
      </c>
      <c r="M2082" s="2">
        <f t="shared" si="328"/>
        <v>1</v>
      </c>
      <c r="N2082">
        <f t="shared" si="329"/>
        <v>5.4253510391529884</v>
      </c>
    </row>
    <row r="2083" spans="1:14" x14ac:dyDescent="0.3">
      <c r="A2083" s="1">
        <v>41715</v>
      </c>
      <c r="B2083">
        <v>121.7</v>
      </c>
      <c r="D2083">
        <f t="shared" si="320"/>
        <v>1</v>
      </c>
      <c r="E2083" s="1">
        <f t="shared" si="321"/>
        <v>41708</v>
      </c>
      <c r="F2083" s="1">
        <f t="shared" si="322"/>
        <v>41707</v>
      </c>
      <c r="G2083" s="1">
        <f t="shared" si="323"/>
        <v>41706</v>
      </c>
      <c r="H2083" s="1">
        <f t="shared" si="324"/>
        <v>41705</v>
      </c>
      <c r="I2083" s="2">
        <f t="shared" si="325"/>
        <v>116</v>
      </c>
      <c r="K2083" s="2">
        <f t="shared" si="326"/>
        <v>0</v>
      </c>
      <c r="L2083" s="2">
        <f t="shared" si="327"/>
        <v>0</v>
      </c>
      <c r="M2083" s="2">
        <f t="shared" si="328"/>
        <v>1</v>
      </c>
      <c r="N2083">
        <f t="shared" si="329"/>
        <v>4.7968808887116907</v>
      </c>
    </row>
    <row r="2084" spans="1:14" x14ac:dyDescent="0.3">
      <c r="A2084" s="1">
        <v>41716</v>
      </c>
      <c r="B2084">
        <v>123.22499999999999</v>
      </c>
      <c r="D2084">
        <f t="shared" si="320"/>
        <v>2</v>
      </c>
      <c r="E2084" s="1">
        <f t="shared" si="321"/>
        <v>41709</v>
      </c>
      <c r="F2084" s="1">
        <f t="shared" si="322"/>
        <v>41708</v>
      </c>
      <c r="G2084" s="1">
        <f t="shared" si="323"/>
        <v>41707</v>
      </c>
      <c r="H2084" s="1">
        <f t="shared" si="324"/>
        <v>41706</v>
      </c>
      <c r="I2084" s="2">
        <f t="shared" si="325"/>
        <v>117.1</v>
      </c>
      <c r="K2084" s="2">
        <f t="shared" si="326"/>
        <v>0</v>
      </c>
      <c r="L2084" s="2">
        <f t="shared" si="327"/>
        <v>0</v>
      </c>
      <c r="M2084" s="2">
        <f t="shared" si="328"/>
        <v>1</v>
      </c>
      <c r="N2084">
        <f t="shared" si="329"/>
        <v>5.0983681987769822</v>
      </c>
    </row>
    <row r="2085" spans="1:14" x14ac:dyDescent="0.3">
      <c r="A2085" s="1">
        <v>41717</v>
      </c>
      <c r="B2085">
        <v>124.15</v>
      </c>
      <c r="D2085">
        <f t="shared" si="320"/>
        <v>3</v>
      </c>
      <c r="E2085" s="1">
        <f t="shared" si="321"/>
        <v>41710</v>
      </c>
      <c r="F2085" s="1">
        <f t="shared" si="322"/>
        <v>41709</v>
      </c>
      <c r="G2085" s="1">
        <f t="shared" si="323"/>
        <v>41708</v>
      </c>
      <c r="H2085" s="1">
        <f t="shared" si="324"/>
        <v>41707</v>
      </c>
      <c r="I2085" s="2">
        <f t="shared" si="325"/>
        <v>115.925</v>
      </c>
      <c r="K2085" s="2">
        <f t="shared" si="326"/>
        <v>0</v>
      </c>
      <c r="L2085" s="2">
        <f t="shared" si="327"/>
        <v>0</v>
      </c>
      <c r="M2085" s="2">
        <f t="shared" si="328"/>
        <v>1</v>
      </c>
      <c r="N2085">
        <f t="shared" si="329"/>
        <v>6.854708167665108</v>
      </c>
    </row>
    <row r="2086" spans="1:14" x14ac:dyDescent="0.3">
      <c r="A2086" s="1">
        <v>41718</v>
      </c>
      <c r="B2086">
        <v>124.8</v>
      </c>
      <c r="D2086">
        <f t="shared" si="320"/>
        <v>4</v>
      </c>
      <c r="E2086" s="1">
        <f t="shared" si="321"/>
        <v>41711</v>
      </c>
      <c r="F2086" s="1">
        <f t="shared" si="322"/>
        <v>41710</v>
      </c>
      <c r="G2086" s="1">
        <f t="shared" si="323"/>
        <v>41709</v>
      </c>
      <c r="H2086" s="1">
        <f t="shared" si="324"/>
        <v>41708</v>
      </c>
      <c r="I2086" s="2">
        <f t="shared" si="325"/>
        <v>118.925</v>
      </c>
      <c r="K2086" s="2">
        <f t="shared" si="326"/>
        <v>0</v>
      </c>
      <c r="L2086" s="2">
        <f t="shared" si="327"/>
        <v>0</v>
      </c>
      <c r="M2086" s="2">
        <f t="shared" si="328"/>
        <v>1</v>
      </c>
      <c r="N2086">
        <f t="shared" si="329"/>
        <v>4.8219413616982028</v>
      </c>
    </row>
    <row r="2087" spans="1:14" x14ac:dyDescent="0.3">
      <c r="A2087" s="1">
        <v>41719</v>
      </c>
      <c r="B2087">
        <v>125.675</v>
      </c>
      <c r="D2087">
        <f t="shared" si="320"/>
        <v>5</v>
      </c>
      <c r="E2087" s="1">
        <f t="shared" si="321"/>
        <v>41712</v>
      </c>
      <c r="F2087" s="1">
        <f t="shared" si="322"/>
        <v>41711</v>
      </c>
      <c r="G2087" s="1">
        <f t="shared" si="323"/>
        <v>41710</v>
      </c>
      <c r="H2087" s="1">
        <f t="shared" si="324"/>
        <v>41709</v>
      </c>
      <c r="I2087" s="2">
        <f t="shared" si="325"/>
        <v>119.3</v>
      </c>
      <c r="K2087" s="2">
        <f t="shared" si="326"/>
        <v>0</v>
      </c>
      <c r="L2087" s="2">
        <f t="shared" si="327"/>
        <v>0</v>
      </c>
      <c r="M2087" s="2">
        <f t="shared" si="328"/>
        <v>1</v>
      </c>
      <c r="N2087">
        <f t="shared" si="329"/>
        <v>5.2057880474768545</v>
      </c>
    </row>
    <row r="2088" spans="1:14" x14ac:dyDescent="0.3">
      <c r="A2088" s="1">
        <v>41722</v>
      </c>
      <c r="B2088">
        <v>124.65</v>
      </c>
      <c r="D2088">
        <f t="shared" si="320"/>
        <v>1</v>
      </c>
      <c r="E2088" s="1">
        <f t="shared" si="321"/>
        <v>41715</v>
      </c>
      <c r="F2088" s="1">
        <f t="shared" si="322"/>
        <v>41714</v>
      </c>
      <c r="G2088" s="1">
        <f t="shared" si="323"/>
        <v>41713</v>
      </c>
      <c r="H2088" s="1">
        <f t="shared" si="324"/>
        <v>41712</v>
      </c>
      <c r="I2088" s="2">
        <f t="shared" si="325"/>
        <v>121.7</v>
      </c>
      <c r="K2088" s="2">
        <f t="shared" si="326"/>
        <v>0</v>
      </c>
      <c r="L2088" s="2">
        <f t="shared" si="327"/>
        <v>0</v>
      </c>
      <c r="M2088" s="2">
        <f t="shared" si="328"/>
        <v>1</v>
      </c>
      <c r="N2088">
        <f t="shared" si="329"/>
        <v>2.3950809976085505</v>
      </c>
    </row>
    <row r="2089" spans="1:14" x14ac:dyDescent="0.3">
      <c r="A2089" s="1">
        <v>41723</v>
      </c>
      <c r="B2089">
        <v>121.65</v>
      </c>
      <c r="D2089">
        <f t="shared" si="320"/>
        <v>2</v>
      </c>
      <c r="E2089" s="1">
        <f t="shared" si="321"/>
        <v>41716</v>
      </c>
      <c r="F2089" s="1">
        <f t="shared" si="322"/>
        <v>41715</v>
      </c>
      <c r="G2089" s="1">
        <f t="shared" si="323"/>
        <v>41714</v>
      </c>
      <c r="H2089" s="1">
        <f t="shared" si="324"/>
        <v>41713</v>
      </c>
      <c r="I2089" s="2">
        <f t="shared" si="325"/>
        <v>123.22499999999999</v>
      </c>
      <c r="K2089" s="2">
        <f t="shared" si="326"/>
        <v>0</v>
      </c>
      <c r="L2089" s="2">
        <f t="shared" si="327"/>
        <v>0</v>
      </c>
      <c r="M2089" s="2">
        <f t="shared" si="328"/>
        <v>1</v>
      </c>
      <c r="N2089">
        <f t="shared" si="329"/>
        <v>-1.2863883361909785</v>
      </c>
    </row>
    <row r="2090" spans="1:14" x14ac:dyDescent="0.3">
      <c r="A2090" s="1">
        <v>41724</v>
      </c>
      <c r="B2090">
        <v>122.47499999999999</v>
      </c>
      <c r="D2090">
        <f t="shared" si="320"/>
        <v>3</v>
      </c>
      <c r="E2090" s="1">
        <f t="shared" si="321"/>
        <v>41717</v>
      </c>
      <c r="F2090" s="1">
        <f t="shared" si="322"/>
        <v>41716</v>
      </c>
      <c r="G2090" s="1">
        <f t="shared" si="323"/>
        <v>41715</v>
      </c>
      <c r="H2090" s="1">
        <f t="shared" si="324"/>
        <v>41714</v>
      </c>
      <c r="I2090" s="2">
        <f t="shared" si="325"/>
        <v>124.15</v>
      </c>
      <c r="K2090" s="2">
        <f t="shared" si="326"/>
        <v>0</v>
      </c>
      <c r="L2090" s="2">
        <f t="shared" si="327"/>
        <v>0</v>
      </c>
      <c r="M2090" s="2">
        <f t="shared" si="328"/>
        <v>1</v>
      </c>
      <c r="N2090">
        <f t="shared" si="329"/>
        <v>-1.3583584429537261</v>
      </c>
    </row>
    <row r="2091" spans="1:14" x14ac:dyDescent="0.3">
      <c r="A2091" s="1">
        <v>41725</v>
      </c>
      <c r="B2091">
        <v>125.47499999999999</v>
      </c>
      <c r="D2091">
        <f t="shared" si="320"/>
        <v>4</v>
      </c>
      <c r="E2091" s="1">
        <f t="shared" si="321"/>
        <v>41718</v>
      </c>
      <c r="F2091" s="1">
        <f t="shared" si="322"/>
        <v>41717</v>
      </c>
      <c r="G2091" s="1">
        <f t="shared" si="323"/>
        <v>41716</v>
      </c>
      <c r="H2091" s="1">
        <f t="shared" si="324"/>
        <v>41715</v>
      </c>
      <c r="I2091" s="2">
        <f t="shared" si="325"/>
        <v>124.8</v>
      </c>
      <c r="K2091" s="2">
        <f t="shared" si="326"/>
        <v>0</v>
      </c>
      <c r="L2091" s="2">
        <f t="shared" si="327"/>
        <v>0</v>
      </c>
      <c r="M2091" s="2">
        <f t="shared" si="328"/>
        <v>1</v>
      </c>
      <c r="N2091">
        <f t="shared" si="329"/>
        <v>0.5394079605669968</v>
      </c>
    </row>
    <row r="2092" spans="1:14" x14ac:dyDescent="0.3">
      <c r="A2092" s="1">
        <v>41726</v>
      </c>
      <c r="B2092">
        <v>125.575</v>
      </c>
      <c r="D2092">
        <f t="shared" si="320"/>
        <v>5</v>
      </c>
      <c r="E2092" s="1">
        <f t="shared" si="321"/>
        <v>41719</v>
      </c>
      <c r="F2092" s="1">
        <f t="shared" si="322"/>
        <v>41718</v>
      </c>
      <c r="G2092" s="1">
        <f t="shared" si="323"/>
        <v>41717</v>
      </c>
      <c r="H2092" s="1">
        <f t="shared" si="324"/>
        <v>41716</v>
      </c>
      <c r="I2092" s="2">
        <f t="shared" si="325"/>
        <v>125.675</v>
      </c>
      <c r="K2092" s="2">
        <f t="shared" si="326"/>
        <v>0</v>
      </c>
      <c r="L2092" s="2">
        <f t="shared" si="327"/>
        <v>0</v>
      </c>
      <c r="M2092" s="2">
        <f t="shared" si="328"/>
        <v>1</v>
      </c>
      <c r="N2092">
        <f t="shared" si="329"/>
        <v>-7.9601994253052824E-2</v>
      </c>
    </row>
    <row r="2093" spans="1:14" x14ac:dyDescent="0.3">
      <c r="A2093" s="1">
        <v>41729</v>
      </c>
      <c r="B2093">
        <v>126</v>
      </c>
      <c r="D2093">
        <f t="shared" si="320"/>
        <v>1</v>
      </c>
      <c r="E2093" s="1">
        <f t="shared" si="321"/>
        <v>41722</v>
      </c>
      <c r="F2093" s="1">
        <f t="shared" si="322"/>
        <v>41721</v>
      </c>
      <c r="G2093" s="1">
        <f t="shared" si="323"/>
        <v>41720</v>
      </c>
      <c r="H2093" s="1">
        <f t="shared" si="324"/>
        <v>41719</v>
      </c>
      <c r="I2093" s="2">
        <f t="shared" si="325"/>
        <v>124.65</v>
      </c>
      <c r="K2093" s="2">
        <f t="shared" si="326"/>
        <v>0</v>
      </c>
      <c r="L2093" s="2">
        <f t="shared" si="327"/>
        <v>0</v>
      </c>
      <c r="M2093" s="2">
        <f t="shared" si="328"/>
        <v>1</v>
      </c>
      <c r="N2093">
        <f t="shared" si="329"/>
        <v>1.0772096981911041</v>
      </c>
    </row>
    <row r="2094" spans="1:14" x14ac:dyDescent="0.3">
      <c r="A2094" s="1">
        <v>41730</v>
      </c>
      <c r="B2094">
        <v>127.8</v>
      </c>
      <c r="D2094">
        <f t="shared" si="320"/>
        <v>2</v>
      </c>
      <c r="E2094" s="1">
        <f t="shared" si="321"/>
        <v>41723</v>
      </c>
      <c r="F2094" s="1">
        <f t="shared" si="322"/>
        <v>41722</v>
      </c>
      <c r="G2094" s="1">
        <f t="shared" si="323"/>
        <v>41721</v>
      </c>
      <c r="H2094" s="1">
        <f t="shared" si="324"/>
        <v>41720</v>
      </c>
      <c r="I2094" s="2">
        <f t="shared" si="325"/>
        <v>121.65</v>
      </c>
      <c r="K2094" s="2">
        <f t="shared" si="326"/>
        <v>0</v>
      </c>
      <c r="L2094" s="2">
        <f t="shared" si="327"/>
        <v>0</v>
      </c>
      <c r="M2094" s="2">
        <f t="shared" si="328"/>
        <v>1</v>
      </c>
      <c r="N2094">
        <f t="shared" si="329"/>
        <v>4.9318472713902661</v>
      </c>
    </row>
    <row r="2095" spans="1:14" x14ac:dyDescent="0.3">
      <c r="A2095" s="1">
        <v>41731</v>
      </c>
      <c r="B2095">
        <v>127</v>
      </c>
      <c r="D2095">
        <f t="shared" si="320"/>
        <v>3</v>
      </c>
      <c r="E2095" s="1">
        <f t="shared" si="321"/>
        <v>41724</v>
      </c>
      <c r="F2095" s="1">
        <f t="shared" si="322"/>
        <v>41723</v>
      </c>
      <c r="G2095" s="1">
        <f t="shared" si="323"/>
        <v>41722</v>
      </c>
      <c r="H2095" s="1">
        <f t="shared" si="324"/>
        <v>41721</v>
      </c>
      <c r="I2095" s="2">
        <f t="shared" si="325"/>
        <v>122.47499999999999</v>
      </c>
      <c r="K2095" s="2">
        <f t="shared" si="326"/>
        <v>0</v>
      </c>
      <c r="L2095" s="2">
        <f t="shared" si="327"/>
        <v>0</v>
      </c>
      <c r="M2095" s="2">
        <f t="shared" si="328"/>
        <v>1</v>
      </c>
      <c r="N2095">
        <f t="shared" si="329"/>
        <v>3.6280158933952746</v>
      </c>
    </row>
    <row r="2096" spans="1:14" x14ac:dyDescent="0.3">
      <c r="A2096" s="1">
        <v>41732</v>
      </c>
      <c r="B2096">
        <v>125.75</v>
      </c>
      <c r="D2096">
        <f t="shared" si="320"/>
        <v>4</v>
      </c>
      <c r="E2096" s="1">
        <f t="shared" si="321"/>
        <v>41725</v>
      </c>
      <c r="F2096" s="1">
        <f t="shared" si="322"/>
        <v>41724</v>
      </c>
      <c r="G2096" s="1">
        <f t="shared" si="323"/>
        <v>41723</v>
      </c>
      <c r="H2096" s="1">
        <f t="shared" si="324"/>
        <v>41722</v>
      </c>
      <c r="I2096" s="2">
        <f t="shared" si="325"/>
        <v>125.47499999999999</v>
      </c>
      <c r="K2096" s="2">
        <f t="shared" si="326"/>
        <v>0</v>
      </c>
      <c r="L2096" s="2">
        <f t="shared" si="327"/>
        <v>0</v>
      </c>
      <c r="M2096" s="2">
        <f t="shared" si="328"/>
        <v>1</v>
      </c>
      <c r="N2096">
        <f t="shared" si="329"/>
        <v>0.21892734388512247</v>
      </c>
    </row>
    <row r="2097" spans="1:14" x14ac:dyDescent="0.3">
      <c r="A2097" s="1">
        <v>41733</v>
      </c>
      <c r="B2097">
        <v>123.15</v>
      </c>
      <c r="D2097">
        <f t="shared" si="320"/>
        <v>5</v>
      </c>
      <c r="E2097" s="1">
        <f t="shared" si="321"/>
        <v>41726</v>
      </c>
      <c r="F2097" s="1">
        <f t="shared" si="322"/>
        <v>41725</v>
      </c>
      <c r="G2097" s="1">
        <f t="shared" si="323"/>
        <v>41724</v>
      </c>
      <c r="H2097" s="1">
        <f t="shared" si="324"/>
        <v>41723</v>
      </c>
      <c r="I2097" s="2">
        <f t="shared" si="325"/>
        <v>125.575</v>
      </c>
      <c r="K2097" s="2">
        <f t="shared" si="326"/>
        <v>0</v>
      </c>
      <c r="L2097" s="2">
        <f t="shared" si="327"/>
        <v>0</v>
      </c>
      <c r="M2097" s="2">
        <f t="shared" si="328"/>
        <v>1</v>
      </c>
      <c r="N2097">
        <f t="shared" si="329"/>
        <v>-1.9500065069561423</v>
      </c>
    </row>
    <row r="2098" spans="1:14" x14ac:dyDescent="0.3">
      <c r="A2098" s="1">
        <v>41736</v>
      </c>
      <c r="B2098">
        <v>125.02500000000001</v>
      </c>
      <c r="D2098">
        <f t="shared" si="320"/>
        <v>1</v>
      </c>
      <c r="E2098" s="1">
        <f t="shared" si="321"/>
        <v>41729</v>
      </c>
      <c r="F2098" s="1">
        <f t="shared" si="322"/>
        <v>41728</v>
      </c>
      <c r="G2098" s="1">
        <f t="shared" si="323"/>
        <v>41727</v>
      </c>
      <c r="H2098" s="1">
        <f t="shared" si="324"/>
        <v>41726</v>
      </c>
      <c r="I2098" s="2">
        <f t="shared" si="325"/>
        <v>126</v>
      </c>
      <c r="K2098" s="2">
        <f t="shared" si="326"/>
        <v>0</v>
      </c>
      <c r="L2098" s="2">
        <f t="shared" si="327"/>
        <v>0</v>
      </c>
      <c r="M2098" s="2">
        <f t="shared" si="328"/>
        <v>1</v>
      </c>
      <c r="N2098">
        <f t="shared" si="329"/>
        <v>-0.77681896465105793</v>
      </c>
    </row>
    <row r="2099" spans="1:14" x14ac:dyDescent="0.3">
      <c r="A2099" s="1">
        <v>41737</v>
      </c>
      <c r="B2099">
        <v>123.3</v>
      </c>
      <c r="D2099">
        <f t="shared" si="320"/>
        <v>2</v>
      </c>
      <c r="E2099" s="1">
        <f t="shared" si="321"/>
        <v>41730</v>
      </c>
      <c r="F2099" s="1">
        <f t="shared" si="322"/>
        <v>41729</v>
      </c>
      <c r="G2099" s="1">
        <f t="shared" si="323"/>
        <v>41728</v>
      </c>
      <c r="H2099" s="1">
        <f t="shared" si="324"/>
        <v>41727</v>
      </c>
      <c r="I2099" s="2">
        <f t="shared" si="325"/>
        <v>127.8</v>
      </c>
      <c r="K2099" s="2">
        <f t="shared" si="326"/>
        <v>0</v>
      </c>
      <c r="L2099" s="2">
        <f t="shared" si="327"/>
        <v>0</v>
      </c>
      <c r="M2099" s="2">
        <f t="shared" si="328"/>
        <v>1</v>
      </c>
      <c r="N2099">
        <f t="shared" si="329"/>
        <v>-3.5846131773135768</v>
      </c>
    </row>
    <row r="2100" spans="1:14" x14ac:dyDescent="0.3">
      <c r="A2100" s="1">
        <v>41738</v>
      </c>
      <c r="B2100">
        <v>125.02500000000001</v>
      </c>
      <c r="C2100">
        <v>121.75</v>
      </c>
      <c r="D2100">
        <f t="shared" si="320"/>
        <v>3</v>
      </c>
      <c r="E2100" s="1">
        <f t="shared" si="321"/>
        <v>41731</v>
      </c>
      <c r="F2100" s="1">
        <f t="shared" si="322"/>
        <v>41730</v>
      </c>
      <c r="G2100" s="1">
        <f t="shared" si="323"/>
        <v>41729</v>
      </c>
      <c r="H2100" s="1">
        <f t="shared" si="324"/>
        <v>41728</v>
      </c>
      <c r="I2100" s="2">
        <f t="shared" si="325"/>
        <v>127</v>
      </c>
      <c r="K2100" s="2">
        <f t="shared" si="326"/>
        <v>0</v>
      </c>
      <c r="L2100" s="2">
        <f t="shared" si="327"/>
        <v>0</v>
      </c>
      <c r="M2100" s="2">
        <f t="shared" si="328"/>
        <v>1</v>
      </c>
      <c r="N2100">
        <f t="shared" si="329"/>
        <v>-1.5673369153623877</v>
      </c>
    </row>
    <row r="2101" spans="1:14" x14ac:dyDescent="0.3">
      <c r="A2101" s="1">
        <v>41739</v>
      </c>
      <c r="B2101">
        <v>121.15</v>
      </c>
      <c r="D2101">
        <f t="shared" si="320"/>
        <v>4</v>
      </c>
      <c r="E2101" s="1">
        <f t="shared" si="321"/>
        <v>41732</v>
      </c>
      <c r="F2101" s="1">
        <f t="shared" si="322"/>
        <v>41731</v>
      </c>
      <c r="G2101" s="1">
        <f t="shared" si="323"/>
        <v>41730</v>
      </c>
      <c r="H2101" s="1">
        <f t="shared" si="324"/>
        <v>41729</v>
      </c>
      <c r="I2101" s="2">
        <f t="shared" si="325"/>
        <v>125.75</v>
      </c>
      <c r="J2101">
        <v>121.75</v>
      </c>
      <c r="K2101" s="2">
        <f t="shared" si="326"/>
        <v>121.75</v>
      </c>
      <c r="L2101" s="2">
        <f t="shared" si="327"/>
        <v>125.02500000000001</v>
      </c>
      <c r="M2101" s="2">
        <f t="shared" si="328"/>
        <v>1.0268993839835729</v>
      </c>
      <c r="N2101">
        <f t="shared" si="329"/>
        <v>-1.0722406375045541</v>
      </c>
    </row>
    <row r="2102" spans="1:14" x14ac:dyDescent="0.3">
      <c r="A2102" s="1">
        <v>41740</v>
      </c>
      <c r="B2102">
        <v>121.22499999999999</v>
      </c>
      <c r="D2102">
        <f t="shared" si="320"/>
        <v>5</v>
      </c>
      <c r="E2102" s="1">
        <f t="shared" si="321"/>
        <v>41733</v>
      </c>
      <c r="F2102" s="1">
        <f t="shared" si="322"/>
        <v>41732</v>
      </c>
      <c r="G2102" s="1">
        <f t="shared" si="323"/>
        <v>41731</v>
      </c>
      <c r="H2102" s="1">
        <f t="shared" si="324"/>
        <v>41730</v>
      </c>
      <c r="I2102" s="2">
        <f t="shared" si="325"/>
        <v>123.15</v>
      </c>
      <c r="K2102" s="2">
        <f t="shared" si="326"/>
        <v>121.75</v>
      </c>
      <c r="L2102" s="2">
        <f t="shared" si="327"/>
        <v>125.02500000000001</v>
      </c>
      <c r="M2102" s="2">
        <f t="shared" si="328"/>
        <v>1.0268993839835729</v>
      </c>
      <c r="N2102">
        <f t="shared" si="329"/>
        <v>1.0789153767137358</v>
      </c>
    </row>
    <row r="2103" spans="1:14" x14ac:dyDescent="0.3">
      <c r="A2103" s="1">
        <v>41743</v>
      </c>
      <c r="B2103">
        <v>122.65</v>
      </c>
      <c r="D2103">
        <f t="shared" si="320"/>
        <v>1</v>
      </c>
      <c r="E2103" s="1">
        <f t="shared" si="321"/>
        <v>41736</v>
      </c>
      <c r="F2103" s="1">
        <f t="shared" si="322"/>
        <v>41735</v>
      </c>
      <c r="G2103" s="1">
        <f t="shared" si="323"/>
        <v>41734</v>
      </c>
      <c r="H2103" s="1">
        <f t="shared" si="324"/>
        <v>41733</v>
      </c>
      <c r="I2103" s="2">
        <f t="shared" si="325"/>
        <v>125.02500000000001</v>
      </c>
      <c r="K2103" s="2">
        <f t="shared" si="326"/>
        <v>121.75</v>
      </c>
      <c r="L2103" s="2">
        <f t="shared" si="327"/>
        <v>125.02500000000001</v>
      </c>
      <c r="M2103" s="2">
        <f t="shared" si="328"/>
        <v>1.0268993839835729</v>
      </c>
      <c r="N2103">
        <f t="shared" si="329"/>
        <v>0.73650087417990917</v>
      </c>
    </row>
    <row r="2104" spans="1:14" x14ac:dyDescent="0.3">
      <c r="A2104" s="1">
        <v>41744</v>
      </c>
      <c r="B2104">
        <v>122.52500000000001</v>
      </c>
      <c r="D2104">
        <f t="shared" si="320"/>
        <v>2</v>
      </c>
      <c r="E2104" s="1">
        <f t="shared" si="321"/>
        <v>41737</v>
      </c>
      <c r="F2104" s="1">
        <f t="shared" si="322"/>
        <v>41736</v>
      </c>
      <c r="G2104" s="1">
        <f t="shared" si="323"/>
        <v>41735</v>
      </c>
      <c r="H2104" s="1">
        <f t="shared" si="324"/>
        <v>41734</v>
      </c>
      <c r="I2104" s="2">
        <f t="shared" si="325"/>
        <v>123.3</v>
      </c>
      <c r="K2104" s="2">
        <f t="shared" si="326"/>
        <v>121.75</v>
      </c>
      <c r="L2104" s="2">
        <f t="shared" si="327"/>
        <v>125.02500000000001</v>
      </c>
      <c r="M2104" s="2">
        <f t="shared" si="328"/>
        <v>1.0268993839835729</v>
      </c>
      <c r="N2104">
        <f t="shared" si="329"/>
        <v>2.023863596758102</v>
      </c>
    </row>
    <row r="2105" spans="1:14" x14ac:dyDescent="0.3">
      <c r="A2105" s="1">
        <v>41745</v>
      </c>
      <c r="B2105">
        <v>123.77500000000001</v>
      </c>
      <c r="D2105">
        <f t="shared" si="320"/>
        <v>3</v>
      </c>
      <c r="E2105" s="1">
        <f t="shared" si="321"/>
        <v>41738</v>
      </c>
      <c r="F2105" s="1">
        <f t="shared" si="322"/>
        <v>41737</v>
      </c>
      <c r="G2105" s="1">
        <f t="shared" si="323"/>
        <v>41736</v>
      </c>
      <c r="H2105" s="1">
        <f t="shared" si="324"/>
        <v>41735</v>
      </c>
      <c r="I2105" s="2">
        <f t="shared" si="325"/>
        <v>125.02500000000001</v>
      </c>
      <c r="K2105" s="2">
        <f t="shared" si="326"/>
        <v>121.75</v>
      </c>
      <c r="L2105" s="2">
        <f t="shared" si="327"/>
        <v>125.02500000000001</v>
      </c>
      <c r="M2105" s="2">
        <f t="shared" si="328"/>
        <v>1.0268993839835729</v>
      </c>
      <c r="N2105">
        <f t="shared" si="329"/>
        <v>1.6495639284787749</v>
      </c>
    </row>
    <row r="2106" spans="1:14" x14ac:dyDescent="0.3">
      <c r="A2106" s="1">
        <v>41746</v>
      </c>
      <c r="B2106">
        <v>124.825</v>
      </c>
      <c r="D2106">
        <f t="shared" si="320"/>
        <v>4</v>
      </c>
      <c r="E2106" s="1">
        <f t="shared" si="321"/>
        <v>41739</v>
      </c>
      <c r="F2106" s="1">
        <f t="shared" si="322"/>
        <v>41738</v>
      </c>
      <c r="G2106" s="1">
        <f t="shared" si="323"/>
        <v>41737</v>
      </c>
      <c r="H2106" s="1">
        <f t="shared" si="324"/>
        <v>41736</v>
      </c>
      <c r="I2106" s="2">
        <f t="shared" si="325"/>
        <v>121.15</v>
      </c>
      <c r="K2106" s="2">
        <f t="shared" si="326"/>
        <v>0</v>
      </c>
      <c r="L2106" s="2">
        <f t="shared" si="327"/>
        <v>0</v>
      </c>
      <c r="M2106" s="2">
        <f t="shared" si="328"/>
        <v>1</v>
      </c>
      <c r="N2106">
        <f t="shared" si="329"/>
        <v>2.9883309124138289</v>
      </c>
    </row>
    <row r="2107" spans="1:14" x14ac:dyDescent="0.3">
      <c r="A2107" s="1">
        <v>41750</v>
      </c>
      <c r="B2107">
        <v>122.35</v>
      </c>
      <c r="D2107">
        <f t="shared" si="320"/>
        <v>1</v>
      </c>
      <c r="E2107" s="1">
        <f t="shared" si="321"/>
        <v>41743</v>
      </c>
      <c r="F2107" s="1">
        <f t="shared" si="322"/>
        <v>41742</v>
      </c>
      <c r="G2107" s="1">
        <f t="shared" si="323"/>
        <v>41741</v>
      </c>
      <c r="H2107" s="1">
        <f t="shared" si="324"/>
        <v>41740</v>
      </c>
      <c r="I2107" s="2">
        <f t="shared" si="325"/>
        <v>122.65</v>
      </c>
      <c r="K2107" s="2">
        <f t="shared" si="326"/>
        <v>0</v>
      </c>
      <c r="L2107" s="2">
        <f t="shared" si="327"/>
        <v>0</v>
      </c>
      <c r="M2107" s="2">
        <f t="shared" si="328"/>
        <v>1</v>
      </c>
      <c r="N2107">
        <f t="shared" si="329"/>
        <v>-0.24489808158177384</v>
      </c>
    </row>
    <row r="2108" spans="1:14" x14ac:dyDescent="0.3">
      <c r="A2108" s="1">
        <v>41751</v>
      </c>
      <c r="B2108">
        <v>123.25</v>
      </c>
      <c r="D2108">
        <f t="shared" si="320"/>
        <v>2</v>
      </c>
      <c r="E2108" s="1">
        <f t="shared" si="321"/>
        <v>41744</v>
      </c>
      <c r="F2108" s="1">
        <f t="shared" si="322"/>
        <v>41743</v>
      </c>
      <c r="G2108" s="1">
        <f t="shared" si="323"/>
        <v>41742</v>
      </c>
      <c r="H2108" s="1">
        <f t="shared" si="324"/>
        <v>41741</v>
      </c>
      <c r="I2108" s="2">
        <f t="shared" si="325"/>
        <v>122.52500000000001</v>
      </c>
      <c r="K2108" s="2">
        <f t="shared" si="326"/>
        <v>0</v>
      </c>
      <c r="L2108" s="2">
        <f t="shared" si="327"/>
        <v>0</v>
      </c>
      <c r="M2108" s="2">
        <f t="shared" si="328"/>
        <v>1</v>
      </c>
      <c r="N2108">
        <f t="shared" si="329"/>
        <v>0.58997221271883216</v>
      </c>
    </row>
    <row r="2109" spans="1:14" x14ac:dyDescent="0.3">
      <c r="A2109" s="1">
        <v>41752</v>
      </c>
      <c r="B2109">
        <v>126.25</v>
      </c>
      <c r="D2109">
        <f t="shared" si="320"/>
        <v>3</v>
      </c>
      <c r="E2109" s="1">
        <f t="shared" si="321"/>
        <v>41745</v>
      </c>
      <c r="F2109" s="1">
        <f t="shared" si="322"/>
        <v>41744</v>
      </c>
      <c r="G2109" s="1">
        <f t="shared" si="323"/>
        <v>41743</v>
      </c>
      <c r="H2109" s="1">
        <f t="shared" si="324"/>
        <v>41742</v>
      </c>
      <c r="I2109" s="2">
        <f t="shared" si="325"/>
        <v>123.77500000000001</v>
      </c>
      <c r="K2109" s="2">
        <f t="shared" si="326"/>
        <v>0</v>
      </c>
      <c r="L2109" s="2">
        <f t="shared" si="327"/>
        <v>0</v>
      </c>
      <c r="M2109" s="2">
        <f t="shared" si="328"/>
        <v>1</v>
      </c>
      <c r="N2109">
        <f t="shared" si="329"/>
        <v>1.979866690798237</v>
      </c>
    </row>
    <row r="2110" spans="1:14" x14ac:dyDescent="0.3">
      <c r="A2110" s="1">
        <v>41753</v>
      </c>
      <c r="B2110">
        <v>125.55</v>
      </c>
      <c r="D2110">
        <f t="shared" si="320"/>
        <v>4</v>
      </c>
      <c r="E2110" s="1">
        <f t="shared" si="321"/>
        <v>41746</v>
      </c>
      <c r="F2110" s="1">
        <f t="shared" si="322"/>
        <v>41745</v>
      </c>
      <c r="G2110" s="1">
        <f t="shared" si="323"/>
        <v>41744</v>
      </c>
      <c r="H2110" s="1">
        <f t="shared" si="324"/>
        <v>41743</v>
      </c>
      <c r="I2110" s="2">
        <f t="shared" si="325"/>
        <v>124.825</v>
      </c>
      <c r="K2110" s="2">
        <f t="shared" si="326"/>
        <v>0</v>
      </c>
      <c r="L2110" s="2">
        <f t="shared" si="327"/>
        <v>0</v>
      </c>
      <c r="M2110" s="2">
        <f t="shared" si="328"/>
        <v>1</v>
      </c>
      <c r="N2110">
        <f t="shared" si="329"/>
        <v>0.57913292169210673</v>
      </c>
    </row>
    <row r="2111" spans="1:14" x14ac:dyDescent="0.3">
      <c r="A2111" s="1">
        <v>41754</v>
      </c>
      <c r="B2111">
        <v>124.52500000000001</v>
      </c>
      <c r="D2111">
        <f t="shared" si="320"/>
        <v>5</v>
      </c>
      <c r="E2111" s="1">
        <f t="shared" si="321"/>
        <v>41747</v>
      </c>
      <c r="F2111" s="1">
        <f t="shared" si="322"/>
        <v>41746</v>
      </c>
      <c r="G2111" s="1">
        <f t="shared" si="323"/>
        <v>41745</v>
      </c>
      <c r="H2111" s="1">
        <f t="shared" si="324"/>
        <v>41744</v>
      </c>
      <c r="I2111" s="2">
        <f t="shared" si="325"/>
        <v>124.825</v>
      </c>
      <c r="K2111" s="2">
        <f t="shared" si="326"/>
        <v>0</v>
      </c>
      <c r="L2111" s="2">
        <f t="shared" si="327"/>
        <v>0</v>
      </c>
      <c r="M2111" s="2">
        <f t="shared" si="328"/>
        <v>1</v>
      </c>
      <c r="N2111">
        <f t="shared" si="329"/>
        <v>-0.24062574273258325</v>
      </c>
    </row>
    <row r="2112" spans="1:14" x14ac:dyDescent="0.3">
      <c r="A2112" s="1">
        <v>41757</v>
      </c>
      <c r="B2112">
        <v>124.22499999999999</v>
      </c>
      <c r="D2112">
        <f t="shared" si="320"/>
        <v>1</v>
      </c>
      <c r="E2112" s="1">
        <f t="shared" si="321"/>
        <v>41750</v>
      </c>
      <c r="F2112" s="1">
        <f t="shared" si="322"/>
        <v>41749</v>
      </c>
      <c r="G2112" s="1">
        <f t="shared" si="323"/>
        <v>41748</v>
      </c>
      <c r="H2112" s="1">
        <f t="shared" si="324"/>
        <v>41747</v>
      </c>
      <c r="I2112" s="2">
        <f t="shared" si="325"/>
        <v>122.35</v>
      </c>
      <c r="K2112" s="2">
        <f t="shared" si="326"/>
        <v>0</v>
      </c>
      <c r="L2112" s="2">
        <f t="shared" si="327"/>
        <v>0</v>
      </c>
      <c r="M2112" s="2">
        <f t="shared" si="328"/>
        <v>1</v>
      </c>
      <c r="N2112">
        <f t="shared" si="329"/>
        <v>1.5208647599703535</v>
      </c>
    </row>
    <row r="2113" spans="1:14" x14ac:dyDescent="0.3">
      <c r="A2113" s="1">
        <v>41758</v>
      </c>
      <c r="B2113">
        <v>125.27500000000001</v>
      </c>
      <c r="D2113">
        <f t="shared" si="320"/>
        <v>2</v>
      </c>
      <c r="E2113" s="1">
        <f t="shared" si="321"/>
        <v>41751</v>
      </c>
      <c r="F2113" s="1">
        <f t="shared" si="322"/>
        <v>41750</v>
      </c>
      <c r="G2113" s="1">
        <f t="shared" si="323"/>
        <v>41749</v>
      </c>
      <c r="H2113" s="1">
        <f t="shared" si="324"/>
        <v>41748</v>
      </c>
      <c r="I2113" s="2">
        <f t="shared" si="325"/>
        <v>123.25</v>
      </c>
      <c r="K2113" s="2">
        <f t="shared" si="326"/>
        <v>0</v>
      </c>
      <c r="L2113" s="2">
        <f t="shared" si="327"/>
        <v>0</v>
      </c>
      <c r="M2113" s="2">
        <f t="shared" si="328"/>
        <v>1</v>
      </c>
      <c r="N2113">
        <f t="shared" si="329"/>
        <v>1.6296507922988972</v>
      </c>
    </row>
    <row r="2114" spans="1:14" x14ac:dyDescent="0.3">
      <c r="A2114" s="1">
        <v>41759</v>
      </c>
      <c r="B2114">
        <v>123.125</v>
      </c>
      <c r="D2114">
        <f t="shared" si="320"/>
        <v>3</v>
      </c>
      <c r="E2114" s="1">
        <f t="shared" si="321"/>
        <v>41752</v>
      </c>
      <c r="F2114" s="1">
        <f t="shared" si="322"/>
        <v>41751</v>
      </c>
      <c r="G2114" s="1">
        <f t="shared" si="323"/>
        <v>41750</v>
      </c>
      <c r="H2114" s="1">
        <f t="shared" si="324"/>
        <v>41749</v>
      </c>
      <c r="I2114" s="2">
        <f t="shared" si="325"/>
        <v>126.25</v>
      </c>
      <c r="K2114" s="2">
        <f t="shared" si="326"/>
        <v>0</v>
      </c>
      <c r="L2114" s="2">
        <f t="shared" si="327"/>
        <v>0</v>
      </c>
      <c r="M2114" s="2">
        <f t="shared" si="328"/>
        <v>1</v>
      </c>
      <c r="N2114">
        <f t="shared" si="329"/>
        <v>-2.5063968663216274</v>
      </c>
    </row>
    <row r="2115" spans="1:14" x14ac:dyDescent="0.3">
      <c r="A2115" s="1">
        <v>41760</v>
      </c>
      <c r="B2115">
        <v>122.8</v>
      </c>
      <c r="D2115">
        <f t="shared" ref="D2115:D2178" si="330">WEEKDAY(A2115,2)</f>
        <v>4</v>
      </c>
      <c r="E2115" s="1">
        <f t="shared" si="321"/>
        <v>41753</v>
      </c>
      <c r="F2115" s="1">
        <f t="shared" si="322"/>
        <v>41752</v>
      </c>
      <c r="G2115" s="1">
        <f t="shared" si="323"/>
        <v>41751</v>
      </c>
      <c r="H2115" s="1">
        <f t="shared" si="324"/>
        <v>41750</v>
      </c>
      <c r="I2115" s="2">
        <f t="shared" si="325"/>
        <v>125.55</v>
      </c>
      <c r="K2115" s="2">
        <f t="shared" si="326"/>
        <v>0</v>
      </c>
      <c r="L2115" s="2">
        <f t="shared" si="327"/>
        <v>0</v>
      </c>
      <c r="M2115" s="2">
        <f t="shared" si="328"/>
        <v>1</v>
      </c>
      <c r="N2115">
        <f t="shared" si="329"/>
        <v>-2.2147069890551925</v>
      </c>
    </row>
    <row r="2116" spans="1:14" x14ac:dyDescent="0.3">
      <c r="A2116" s="1">
        <v>41761</v>
      </c>
      <c r="B2116">
        <v>122.22499999999999</v>
      </c>
      <c r="D2116">
        <f t="shared" si="330"/>
        <v>5</v>
      </c>
      <c r="E2116" s="1">
        <f t="shared" si="321"/>
        <v>41754</v>
      </c>
      <c r="F2116" s="1">
        <f t="shared" si="322"/>
        <v>41753</v>
      </c>
      <c r="G2116" s="1">
        <f t="shared" si="323"/>
        <v>41752</v>
      </c>
      <c r="H2116" s="1">
        <f t="shared" si="324"/>
        <v>41751</v>
      </c>
      <c r="I2116" s="2">
        <f t="shared" si="325"/>
        <v>124.52500000000001</v>
      </c>
      <c r="K2116" s="2">
        <f t="shared" si="326"/>
        <v>0</v>
      </c>
      <c r="L2116" s="2">
        <f t="shared" si="327"/>
        <v>0</v>
      </c>
      <c r="M2116" s="2">
        <f t="shared" si="328"/>
        <v>1</v>
      </c>
      <c r="N2116">
        <f t="shared" si="329"/>
        <v>-1.8642890494637929</v>
      </c>
    </row>
    <row r="2117" spans="1:14" x14ac:dyDescent="0.3">
      <c r="A2117" s="1">
        <v>41764</v>
      </c>
      <c r="B2117">
        <v>122.35</v>
      </c>
      <c r="D2117">
        <f t="shared" si="330"/>
        <v>1</v>
      </c>
      <c r="E2117" s="1">
        <f t="shared" si="321"/>
        <v>41757</v>
      </c>
      <c r="F2117" s="1">
        <f t="shared" si="322"/>
        <v>41756</v>
      </c>
      <c r="G2117" s="1">
        <f t="shared" si="323"/>
        <v>41755</v>
      </c>
      <c r="H2117" s="1">
        <f t="shared" si="324"/>
        <v>41754</v>
      </c>
      <c r="I2117" s="2">
        <f t="shared" si="325"/>
        <v>124.22499999999999</v>
      </c>
      <c r="K2117" s="2">
        <f t="shared" si="326"/>
        <v>0</v>
      </c>
      <c r="L2117" s="2">
        <f t="shared" si="327"/>
        <v>0</v>
      </c>
      <c r="M2117" s="2">
        <f t="shared" si="328"/>
        <v>1</v>
      </c>
      <c r="N2117">
        <f t="shared" si="329"/>
        <v>-1.5208647599703555</v>
      </c>
    </row>
    <row r="2118" spans="1:14" x14ac:dyDescent="0.3">
      <c r="A2118" s="1">
        <v>41765</v>
      </c>
      <c r="B2118">
        <v>123.22499999999999</v>
      </c>
      <c r="D2118">
        <f t="shared" si="330"/>
        <v>2</v>
      </c>
      <c r="E2118" s="1">
        <f t="shared" si="321"/>
        <v>41758</v>
      </c>
      <c r="F2118" s="1">
        <f t="shared" si="322"/>
        <v>41757</v>
      </c>
      <c r="G2118" s="1">
        <f t="shared" si="323"/>
        <v>41756</v>
      </c>
      <c r="H2118" s="1">
        <f t="shared" si="324"/>
        <v>41755</v>
      </c>
      <c r="I2118" s="2">
        <f t="shared" si="325"/>
        <v>125.27500000000001</v>
      </c>
      <c r="K2118" s="2">
        <f t="shared" si="326"/>
        <v>0</v>
      </c>
      <c r="L2118" s="2">
        <f t="shared" si="327"/>
        <v>0</v>
      </c>
      <c r="M2118" s="2">
        <f t="shared" si="328"/>
        <v>1</v>
      </c>
      <c r="N2118">
        <f t="shared" si="329"/>
        <v>-1.6499368254346982</v>
      </c>
    </row>
    <row r="2119" spans="1:14" x14ac:dyDescent="0.3">
      <c r="A2119" s="1">
        <v>41766</v>
      </c>
      <c r="B2119">
        <v>121.175</v>
      </c>
      <c r="D2119">
        <f t="shared" si="330"/>
        <v>3</v>
      </c>
      <c r="E2119" s="1">
        <f t="shared" si="321"/>
        <v>41759</v>
      </c>
      <c r="F2119" s="1">
        <f t="shared" si="322"/>
        <v>41758</v>
      </c>
      <c r="G2119" s="1">
        <f t="shared" si="323"/>
        <v>41757</v>
      </c>
      <c r="H2119" s="1">
        <f t="shared" si="324"/>
        <v>41756</v>
      </c>
      <c r="I2119" s="2">
        <f t="shared" si="325"/>
        <v>123.125</v>
      </c>
      <c r="K2119" s="2">
        <f t="shared" si="326"/>
        <v>0</v>
      </c>
      <c r="L2119" s="2">
        <f t="shared" si="327"/>
        <v>0</v>
      </c>
      <c r="M2119" s="2">
        <f t="shared" si="328"/>
        <v>1</v>
      </c>
      <c r="N2119">
        <f t="shared" si="329"/>
        <v>-1.5964317760813289</v>
      </c>
    </row>
    <row r="2120" spans="1:14" x14ac:dyDescent="0.3">
      <c r="A2120" s="1">
        <v>41767</v>
      </c>
      <c r="B2120">
        <v>120.15</v>
      </c>
      <c r="D2120">
        <f t="shared" si="330"/>
        <v>4</v>
      </c>
      <c r="E2120" s="1">
        <f t="shared" ref="E2120:E2183" si="331">A2120-7</f>
        <v>41760</v>
      </c>
      <c r="F2120" s="1">
        <f t="shared" ref="F2120:F2183" si="332">E2120-1</f>
        <v>41759</v>
      </c>
      <c r="G2120" s="1">
        <f t="shared" ref="G2120:G2183" si="333">E2120-2</f>
        <v>41758</v>
      </c>
      <c r="H2120" s="1">
        <f t="shared" ref="H2120:H2183" si="334">E2120-3</f>
        <v>41757</v>
      </c>
      <c r="I2120" s="2">
        <f t="shared" si="325"/>
        <v>122.8</v>
      </c>
      <c r="K2120" s="2">
        <f t="shared" si="326"/>
        <v>0</v>
      </c>
      <c r="L2120" s="2">
        <f t="shared" si="327"/>
        <v>0</v>
      </c>
      <c r="M2120" s="2">
        <f t="shared" si="328"/>
        <v>1</v>
      </c>
      <c r="N2120">
        <f t="shared" si="329"/>
        <v>-2.1816053530564123</v>
      </c>
    </row>
    <row r="2121" spans="1:14" x14ac:dyDescent="0.3">
      <c r="A2121" s="1">
        <v>41768</v>
      </c>
      <c r="B2121">
        <v>120.175</v>
      </c>
      <c r="D2121">
        <f t="shared" si="330"/>
        <v>5</v>
      </c>
      <c r="E2121" s="1">
        <f t="shared" si="331"/>
        <v>41761</v>
      </c>
      <c r="F2121" s="1">
        <f t="shared" si="332"/>
        <v>41760</v>
      </c>
      <c r="G2121" s="1">
        <f t="shared" si="333"/>
        <v>41759</v>
      </c>
      <c r="H2121" s="1">
        <f t="shared" si="334"/>
        <v>41758</v>
      </c>
      <c r="I2121" s="2">
        <f t="shared" ref="I2121:I2184" si="335">IF(SUMIFS($B$2:$B$3569,$A$2:$A$3569,"="&amp;E2121)=0,IF(SUMIFS($B$2:$B$3569,$A$2:$A$3569,"="&amp;F2121)=0,IF(SUMIFS($B$2:$B$3569,$A$2:$A$3569,"="&amp;G2121)=0,SUMIFS($B$2:$B$3569,$A$2:$A$3569,"="&amp;H2121),SUMIFS($B$2:$B$3569,$A$2:$A$3569,"="&amp;G2121)),SUMIFS($B$2:$B$3569,$A$2:$A$3569,"="&amp;F2121)),SUMIFS($B$2:$B$3569,$A$2:$A$3569,"="&amp;E2121))</f>
        <v>122.22499999999999</v>
      </c>
      <c r="K2121" s="2">
        <f t="shared" ref="K2121:K2184" si="336">SUMIFS($J$2:$J$3569,$A$2:$A$3569,"&gt;"&amp;E2121,$A$2:$A$3569,"&lt;="&amp;A2121)</f>
        <v>0</v>
      </c>
      <c r="L2121" s="2">
        <f t="shared" ref="L2121:L2184" si="337">IF(K2121&lt;&gt;0,LOOKUP(K2121,C2115:C2121,B2115:B2121),0)</f>
        <v>0</v>
      </c>
      <c r="M2121" s="2">
        <f t="shared" ref="M2121:M2184" si="338">IF(K2121&lt;&gt;0,L2121/K2121,1)</f>
        <v>1</v>
      </c>
      <c r="N2121">
        <f t="shared" ref="N2121:N2184" si="339">LN(B2121*M2121/I2121)*100</f>
        <v>-1.6914594684684858</v>
      </c>
    </row>
    <row r="2122" spans="1:14" x14ac:dyDescent="0.3">
      <c r="A2122" s="1">
        <v>41771</v>
      </c>
      <c r="B2122">
        <v>119</v>
      </c>
      <c r="D2122">
        <f t="shared" si="330"/>
        <v>1</v>
      </c>
      <c r="E2122" s="1">
        <f t="shared" si="331"/>
        <v>41764</v>
      </c>
      <c r="F2122" s="1">
        <f t="shared" si="332"/>
        <v>41763</v>
      </c>
      <c r="G2122" s="1">
        <f t="shared" si="333"/>
        <v>41762</v>
      </c>
      <c r="H2122" s="1">
        <f t="shared" si="334"/>
        <v>41761</v>
      </c>
      <c r="I2122" s="2">
        <f t="shared" si="335"/>
        <v>122.35</v>
      </c>
      <c r="K2122" s="2">
        <f t="shared" si="336"/>
        <v>0</v>
      </c>
      <c r="L2122" s="2">
        <f t="shared" si="337"/>
        <v>0</v>
      </c>
      <c r="M2122" s="2">
        <f t="shared" si="338"/>
        <v>1</v>
      </c>
      <c r="N2122">
        <f t="shared" si="339"/>
        <v>-2.7762296777151203</v>
      </c>
    </row>
    <row r="2123" spans="1:14" x14ac:dyDescent="0.3">
      <c r="A2123" s="1">
        <v>41772</v>
      </c>
      <c r="B2123">
        <v>119.6</v>
      </c>
      <c r="D2123">
        <f t="shared" si="330"/>
        <v>2</v>
      </c>
      <c r="E2123" s="1">
        <f t="shared" si="331"/>
        <v>41765</v>
      </c>
      <c r="F2123" s="1">
        <f t="shared" si="332"/>
        <v>41764</v>
      </c>
      <c r="G2123" s="1">
        <f t="shared" si="333"/>
        <v>41763</v>
      </c>
      <c r="H2123" s="1">
        <f t="shared" si="334"/>
        <v>41762</v>
      </c>
      <c r="I2123" s="2">
        <f t="shared" si="335"/>
        <v>123.22499999999999</v>
      </c>
      <c r="K2123" s="2">
        <f t="shared" si="336"/>
        <v>0</v>
      </c>
      <c r="L2123" s="2">
        <f t="shared" si="337"/>
        <v>0</v>
      </c>
      <c r="M2123" s="2">
        <f t="shared" si="338"/>
        <v>1</v>
      </c>
      <c r="N2123">
        <f t="shared" si="339"/>
        <v>-2.9859111074910154</v>
      </c>
    </row>
    <row r="2124" spans="1:14" x14ac:dyDescent="0.3">
      <c r="A2124" s="1">
        <v>41773</v>
      </c>
      <c r="B2124">
        <v>120.575</v>
      </c>
      <c r="D2124">
        <f t="shared" si="330"/>
        <v>3</v>
      </c>
      <c r="E2124" s="1">
        <f t="shared" si="331"/>
        <v>41766</v>
      </c>
      <c r="F2124" s="1">
        <f t="shared" si="332"/>
        <v>41765</v>
      </c>
      <c r="G2124" s="1">
        <f t="shared" si="333"/>
        <v>41764</v>
      </c>
      <c r="H2124" s="1">
        <f t="shared" si="334"/>
        <v>41763</v>
      </c>
      <c r="I2124" s="2">
        <f t="shared" si="335"/>
        <v>121.175</v>
      </c>
      <c r="K2124" s="2">
        <f t="shared" si="336"/>
        <v>0</v>
      </c>
      <c r="L2124" s="2">
        <f t="shared" si="337"/>
        <v>0</v>
      </c>
      <c r="M2124" s="2">
        <f t="shared" si="338"/>
        <v>1</v>
      </c>
      <c r="N2124">
        <f t="shared" si="339"/>
        <v>-0.49638157764040913</v>
      </c>
    </row>
    <row r="2125" spans="1:14" x14ac:dyDescent="0.3">
      <c r="A2125" s="1">
        <v>41774</v>
      </c>
      <c r="B2125">
        <v>119.425</v>
      </c>
      <c r="D2125">
        <f t="shared" si="330"/>
        <v>4</v>
      </c>
      <c r="E2125" s="1">
        <f t="shared" si="331"/>
        <v>41767</v>
      </c>
      <c r="F2125" s="1">
        <f t="shared" si="332"/>
        <v>41766</v>
      </c>
      <c r="G2125" s="1">
        <f t="shared" si="333"/>
        <v>41765</v>
      </c>
      <c r="H2125" s="1">
        <f t="shared" si="334"/>
        <v>41764</v>
      </c>
      <c r="I2125" s="2">
        <f t="shared" si="335"/>
        <v>120.15</v>
      </c>
      <c r="K2125" s="2">
        <f t="shared" si="336"/>
        <v>0</v>
      </c>
      <c r="L2125" s="2">
        <f t="shared" si="337"/>
        <v>0</v>
      </c>
      <c r="M2125" s="2">
        <f t="shared" si="338"/>
        <v>1</v>
      </c>
      <c r="N2125">
        <f t="shared" si="339"/>
        <v>-0.60524029064524287</v>
      </c>
    </row>
    <row r="2126" spans="1:14" x14ac:dyDescent="0.3">
      <c r="A2126" s="1">
        <v>41775</v>
      </c>
      <c r="B2126">
        <v>118.925</v>
      </c>
      <c r="D2126">
        <f t="shared" si="330"/>
        <v>5</v>
      </c>
      <c r="E2126" s="1">
        <f t="shared" si="331"/>
        <v>41768</v>
      </c>
      <c r="F2126" s="1">
        <f t="shared" si="332"/>
        <v>41767</v>
      </c>
      <c r="G2126" s="1">
        <f t="shared" si="333"/>
        <v>41766</v>
      </c>
      <c r="H2126" s="1">
        <f t="shared" si="334"/>
        <v>41765</v>
      </c>
      <c r="I2126" s="2">
        <f t="shared" si="335"/>
        <v>120.175</v>
      </c>
      <c r="K2126" s="2">
        <f t="shared" si="336"/>
        <v>0</v>
      </c>
      <c r="L2126" s="2">
        <f t="shared" si="337"/>
        <v>0</v>
      </c>
      <c r="M2126" s="2">
        <f t="shared" si="338"/>
        <v>1</v>
      </c>
      <c r="N2126">
        <f t="shared" si="339"/>
        <v>-1.0455971461679199</v>
      </c>
    </row>
    <row r="2127" spans="1:14" x14ac:dyDescent="0.3">
      <c r="A2127" s="1">
        <v>41778</v>
      </c>
      <c r="B2127">
        <v>119.375</v>
      </c>
      <c r="D2127">
        <f t="shared" si="330"/>
        <v>1</v>
      </c>
      <c r="E2127" s="1">
        <f t="shared" si="331"/>
        <v>41771</v>
      </c>
      <c r="F2127" s="1">
        <f t="shared" si="332"/>
        <v>41770</v>
      </c>
      <c r="G2127" s="1">
        <f t="shared" si="333"/>
        <v>41769</v>
      </c>
      <c r="H2127" s="1">
        <f t="shared" si="334"/>
        <v>41768</v>
      </c>
      <c r="I2127" s="2">
        <f t="shared" si="335"/>
        <v>119</v>
      </c>
      <c r="K2127" s="2">
        <f t="shared" si="336"/>
        <v>0</v>
      </c>
      <c r="L2127" s="2">
        <f t="shared" si="337"/>
        <v>0</v>
      </c>
      <c r="M2127" s="2">
        <f t="shared" si="338"/>
        <v>1</v>
      </c>
      <c r="N2127">
        <f t="shared" si="339"/>
        <v>0.31463056893649227</v>
      </c>
    </row>
    <row r="2128" spans="1:14" x14ac:dyDescent="0.3">
      <c r="A2128" s="1">
        <v>41779</v>
      </c>
      <c r="B2128">
        <v>118.6</v>
      </c>
      <c r="D2128">
        <f t="shared" si="330"/>
        <v>2</v>
      </c>
      <c r="E2128" s="1">
        <f t="shared" si="331"/>
        <v>41772</v>
      </c>
      <c r="F2128" s="1">
        <f t="shared" si="332"/>
        <v>41771</v>
      </c>
      <c r="G2128" s="1">
        <f t="shared" si="333"/>
        <v>41770</v>
      </c>
      <c r="H2128" s="1">
        <f t="shared" si="334"/>
        <v>41769</v>
      </c>
      <c r="I2128" s="2">
        <f t="shared" si="335"/>
        <v>119.6</v>
      </c>
      <c r="K2128" s="2">
        <f t="shared" si="336"/>
        <v>0</v>
      </c>
      <c r="L2128" s="2">
        <f t="shared" si="337"/>
        <v>0</v>
      </c>
      <c r="M2128" s="2">
        <f t="shared" si="338"/>
        <v>1</v>
      </c>
      <c r="N2128">
        <f t="shared" si="339"/>
        <v>-0.83963549529062786</v>
      </c>
    </row>
    <row r="2129" spans="1:14" x14ac:dyDescent="0.3">
      <c r="A2129" s="1">
        <v>41780</v>
      </c>
      <c r="B2129">
        <v>119.925</v>
      </c>
      <c r="D2129">
        <f t="shared" si="330"/>
        <v>3</v>
      </c>
      <c r="E2129" s="1">
        <f t="shared" si="331"/>
        <v>41773</v>
      </c>
      <c r="F2129" s="1">
        <f t="shared" si="332"/>
        <v>41772</v>
      </c>
      <c r="G2129" s="1">
        <f t="shared" si="333"/>
        <v>41771</v>
      </c>
      <c r="H2129" s="1">
        <f t="shared" si="334"/>
        <v>41770</v>
      </c>
      <c r="I2129" s="2">
        <f t="shared" si="335"/>
        <v>120.575</v>
      </c>
      <c r="K2129" s="2">
        <f t="shared" si="336"/>
        <v>0</v>
      </c>
      <c r="L2129" s="2">
        <f t="shared" si="337"/>
        <v>0</v>
      </c>
      <c r="M2129" s="2">
        <f t="shared" si="338"/>
        <v>1</v>
      </c>
      <c r="N2129">
        <f t="shared" si="339"/>
        <v>-0.54054185669080468</v>
      </c>
    </row>
    <row r="2130" spans="1:14" x14ac:dyDescent="0.3">
      <c r="A2130" s="1">
        <v>41781</v>
      </c>
      <c r="B2130">
        <v>117.6</v>
      </c>
      <c r="D2130">
        <f t="shared" si="330"/>
        <v>4</v>
      </c>
      <c r="E2130" s="1">
        <f t="shared" si="331"/>
        <v>41774</v>
      </c>
      <c r="F2130" s="1">
        <f t="shared" si="332"/>
        <v>41773</v>
      </c>
      <c r="G2130" s="1">
        <f t="shared" si="333"/>
        <v>41772</v>
      </c>
      <c r="H2130" s="1">
        <f t="shared" si="334"/>
        <v>41771</v>
      </c>
      <c r="I2130" s="2">
        <f t="shared" si="335"/>
        <v>119.425</v>
      </c>
      <c r="K2130" s="2">
        <f t="shared" si="336"/>
        <v>0</v>
      </c>
      <c r="L2130" s="2">
        <f t="shared" si="337"/>
        <v>0</v>
      </c>
      <c r="M2130" s="2">
        <f t="shared" si="338"/>
        <v>1</v>
      </c>
      <c r="N2130">
        <f t="shared" si="339"/>
        <v>-1.5399523811498974</v>
      </c>
    </row>
    <row r="2131" spans="1:14" x14ac:dyDescent="0.3">
      <c r="A2131" s="1">
        <v>41782</v>
      </c>
      <c r="B2131">
        <v>116.85</v>
      </c>
      <c r="D2131">
        <f t="shared" si="330"/>
        <v>5</v>
      </c>
      <c r="E2131" s="1">
        <f t="shared" si="331"/>
        <v>41775</v>
      </c>
      <c r="F2131" s="1">
        <f t="shared" si="332"/>
        <v>41774</v>
      </c>
      <c r="G2131" s="1">
        <f t="shared" si="333"/>
        <v>41773</v>
      </c>
      <c r="H2131" s="1">
        <f t="shared" si="334"/>
        <v>41772</v>
      </c>
      <c r="I2131" s="2">
        <f t="shared" si="335"/>
        <v>118.925</v>
      </c>
      <c r="K2131" s="2">
        <f t="shared" si="336"/>
        <v>0</v>
      </c>
      <c r="L2131" s="2">
        <f t="shared" si="337"/>
        <v>0</v>
      </c>
      <c r="M2131" s="2">
        <f t="shared" si="338"/>
        <v>1</v>
      </c>
      <c r="N2131">
        <f t="shared" si="339"/>
        <v>-1.7601981333478223</v>
      </c>
    </row>
    <row r="2132" spans="1:14" x14ac:dyDescent="0.3">
      <c r="A2132" s="1">
        <v>41786</v>
      </c>
      <c r="B2132">
        <v>116.5</v>
      </c>
      <c r="D2132">
        <f t="shared" si="330"/>
        <v>2</v>
      </c>
      <c r="E2132" s="1">
        <f t="shared" si="331"/>
        <v>41779</v>
      </c>
      <c r="F2132" s="1">
        <f t="shared" si="332"/>
        <v>41778</v>
      </c>
      <c r="G2132" s="1">
        <f t="shared" si="333"/>
        <v>41777</v>
      </c>
      <c r="H2132" s="1">
        <f t="shared" si="334"/>
        <v>41776</v>
      </c>
      <c r="I2132" s="2">
        <f t="shared" si="335"/>
        <v>118.6</v>
      </c>
      <c r="K2132" s="2">
        <f t="shared" si="336"/>
        <v>0</v>
      </c>
      <c r="L2132" s="2">
        <f t="shared" si="337"/>
        <v>0</v>
      </c>
      <c r="M2132" s="2">
        <f t="shared" si="338"/>
        <v>1</v>
      </c>
      <c r="N2132">
        <f t="shared" si="339"/>
        <v>-1.786521355786973</v>
      </c>
    </row>
    <row r="2133" spans="1:14" x14ac:dyDescent="0.3">
      <c r="A2133" s="1">
        <v>41787</v>
      </c>
      <c r="B2133">
        <v>114.55</v>
      </c>
      <c r="D2133">
        <f t="shared" si="330"/>
        <v>3</v>
      </c>
      <c r="E2133" s="1">
        <f t="shared" si="331"/>
        <v>41780</v>
      </c>
      <c r="F2133" s="1">
        <f t="shared" si="332"/>
        <v>41779</v>
      </c>
      <c r="G2133" s="1">
        <f t="shared" si="333"/>
        <v>41778</v>
      </c>
      <c r="H2133" s="1">
        <f t="shared" si="334"/>
        <v>41777</v>
      </c>
      <c r="I2133" s="2">
        <f t="shared" si="335"/>
        <v>119.925</v>
      </c>
      <c r="K2133" s="2">
        <f t="shared" si="336"/>
        <v>0</v>
      </c>
      <c r="L2133" s="2">
        <f t="shared" si="337"/>
        <v>0</v>
      </c>
      <c r="M2133" s="2">
        <f t="shared" si="338"/>
        <v>1</v>
      </c>
      <c r="N2133">
        <f t="shared" si="339"/>
        <v>-4.5855138488623126</v>
      </c>
    </row>
    <row r="2134" spans="1:14" x14ac:dyDescent="0.3">
      <c r="A2134" s="1">
        <v>41788</v>
      </c>
      <c r="B2134">
        <v>114.3</v>
      </c>
      <c r="D2134">
        <f t="shared" si="330"/>
        <v>4</v>
      </c>
      <c r="E2134" s="1">
        <f t="shared" si="331"/>
        <v>41781</v>
      </c>
      <c r="F2134" s="1">
        <f t="shared" si="332"/>
        <v>41780</v>
      </c>
      <c r="G2134" s="1">
        <f t="shared" si="333"/>
        <v>41779</v>
      </c>
      <c r="H2134" s="1">
        <f t="shared" si="334"/>
        <v>41778</v>
      </c>
      <c r="I2134" s="2">
        <f t="shared" si="335"/>
        <v>117.6</v>
      </c>
      <c r="K2134" s="2">
        <f t="shared" si="336"/>
        <v>0</v>
      </c>
      <c r="L2134" s="2">
        <f t="shared" si="337"/>
        <v>0</v>
      </c>
      <c r="M2134" s="2">
        <f t="shared" si="338"/>
        <v>1</v>
      </c>
      <c r="N2134">
        <f t="shared" si="339"/>
        <v>-2.8462464663761522</v>
      </c>
    </row>
    <row r="2135" spans="1:14" x14ac:dyDescent="0.3">
      <c r="A2135" s="1">
        <v>41789</v>
      </c>
      <c r="B2135">
        <v>113.35</v>
      </c>
      <c r="D2135">
        <f t="shared" si="330"/>
        <v>5</v>
      </c>
      <c r="E2135" s="1">
        <f t="shared" si="331"/>
        <v>41782</v>
      </c>
      <c r="F2135" s="1">
        <f t="shared" si="332"/>
        <v>41781</v>
      </c>
      <c r="G2135" s="1">
        <f t="shared" si="333"/>
        <v>41780</v>
      </c>
      <c r="H2135" s="1">
        <f t="shared" si="334"/>
        <v>41779</v>
      </c>
      <c r="I2135" s="2">
        <f t="shared" si="335"/>
        <v>116.85</v>
      </c>
      <c r="K2135" s="2">
        <f t="shared" si="336"/>
        <v>0</v>
      </c>
      <c r="L2135" s="2">
        <f t="shared" si="337"/>
        <v>0</v>
      </c>
      <c r="M2135" s="2">
        <f t="shared" si="338"/>
        <v>1</v>
      </c>
      <c r="N2135">
        <f t="shared" si="339"/>
        <v>-3.0410684031328983</v>
      </c>
    </row>
    <row r="2136" spans="1:14" x14ac:dyDescent="0.3">
      <c r="A2136" s="1">
        <v>41792</v>
      </c>
      <c r="B2136">
        <v>113.125</v>
      </c>
      <c r="D2136">
        <f t="shared" si="330"/>
        <v>1</v>
      </c>
      <c r="E2136" s="1">
        <f t="shared" si="331"/>
        <v>41785</v>
      </c>
      <c r="F2136" s="1">
        <f t="shared" si="332"/>
        <v>41784</v>
      </c>
      <c r="G2136" s="1">
        <f t="shared" si="333"/>
        <v>41783</v>
      </c>
      <c r="H2136" s="1">
        <f t="shared" si="334"/>
        <v>41782</v>
      </c>
      <c r="I2136" s="2">
        <f t="shared" si="335"/>
        <v>116.85</v>
      </c>
      <c r="K2136" s="2">
        <f t="shared" si="336"/>
        <v>0</v>
      </c>
      <c r="L2136" s="2">
        <f t="shared" si="337"/>
        <v>0</v>
      </c>
      <c r="M2136" s="2">
        <f t="shared" si="338"/>
        <v>1</v>
      </c>
      <c r="N2136">
        <f t="shared" si="339"/>
        <v>-3.2397658964776741</v>
      </c>
    </row>
    <row r="2137" spans="1:14" x14ac:dyDescent="0.3">
      <c r="A2137" s="1">
        <v>41793</v>
      </c>
      <c r="B2137">
        <v>113.6</v>
      </c>
      <c r="D2137">
        <f t="shared" si="330"/>
        <v>2</v>
      </c>
      <c r="E2137" s="1">
        <f t="shared" si="331"/>
        <v>41786</v>
      </c>
      <c r="F2137" s="1">
        <f t="shared" si="332"/>
        <v>41785</v>
      </c>
      <c r="G2137" s="1">
        <f t="shared" si="333"/>
        <v>41784</v>
      </c>
      <c r="H2137" s="1">
        <f t="shared" si="334"/>
        <v>41783</v>
      </c>
      <c r="I2137" s="2">
        <f t="shared" si="335"/>
        <v>116.5</v>
      </c>
      <c r="K2137" s="2">
        <f t="shared" si="336"/>
        <v>0</v>
      </c>
      <c r="L2137" s="2">
        <f t="shared" si="337"/>
        <v>0</v>
      </c>
      <c r="M2137" s="2">
        <f t="shared" si="338"/>
        <v>1</v>
      </c>
      <c r="N2137">
        <f t="shared" si="339"/>
        <v>-2.5207766718704296</v>
      </c>
    </row>
    <row r="2138" spans="1:14" x14ac:dyDescent="0.3">
      <c r="A2138" s="1">
        <v>41794</v>
      </c>
      <c r="B2138">
        <v>112.55</v>
      </c>
      <c r="D2138">
        <f t="shared" si="330"/>
        <v>3</v>
      </c>
      <c r="E2138" s="1">
        <f t="shared" si="331"/>
        <v>41787</v>
      </c>
      <c r="F2138" s="1">
        <f t="shared" si="332"/>
        <v>41786</v>
      </c>
      <c r="G2138" s="1">
        <f t="shared" si="333"/>
        <v>41785</v>
      </c>
      <c r="H2138" s="1">
        <f t="shared" si="334"/>
        <v>41784</v>
      </c>
      <c r="I2138" s="2">
        <f t="shared" si="335"/>
        <v>114.55</v>
      </c>
      <c r="K2138" s="2">
        <f t="shared" si="336"/>
        <v>0</v>
      </c>
      <c r="L2138" s="2">
        <f t="shared" si="337"/>
        <v>0</v>
      </c>
      <c r="M2138" s="2">
        <f t="shared" si="338"/>
        <v>1</v>
      </c>
      <c r="N2138">
        <f t="shared" si="339"/>
        <v>-1.7613841546763278</v>
      </c>
    </row>
    <row r="2139" spans="1:14" x14ac:dyDescent="0.3">
      <c r="A2139" s="1">
        <v>41795</v>
      </c>
      <c r="B2139">
        <v>112.97499999999999</v>
      </c>
      <c r="D2139">
        <f t="shared" si="330"/>
        <v>4</v>
      </c>
      <c r="E2139" s="1">
        <f t="shared" si="331"/>
        <v>41788</v>
      </c>
      <c r="F2139" s="1">
        <f t="shared" si="332"/>
        <v>41787</v>
      </c>
      <c r="G2139" s="1">
        <f t="shared" si="333"/>
        <v>41786</v>
      </c>
      <c r="H2139" s="1">
        <f t="shared" si="334"/>
        <v>41785</v>
      </c>
      <c r="I2139" s="2">
        <f t="shared" si="335"/>
        <v>114.3</v>
      </c>
      <c r="K2139" s="2">
        <f t="shared" si="336"/>
        <v>0</v>
      </c>
      <c r="L2139" s="2">
        <f t="shared" si="337"/>
        <v>0</v>
      </c>
      <c r="M2139" s="2">
        <f t="shared" si="338"/>
        <v>1</v>
      </c>
      <c r="N2139">
        <f t="shared" si="339"/>
        <v>-1.1660015503421619</v>
      </c>
    </row>
    <row r="2140" spans="1:14" x14ac:dyDescent="0.3">
      <c r="A2140" s="1">
        <v>41796</v>
      </c>
      <c r="B2140">
        <v>114.575</v>
      </c>
      <c r="D2140">
        <f t="shared" si="330"/>
        <v>5</v>
      </c>
      <c r="E2140" s="1">
        <f t="shared" si="331"/>
        <v>41789</v>
      </c>
      <c r="F2140" s="1">
        <f t="shared" si="332"/>
        <v>41788</v>
      </c>
      <c r="G2140" s="1">
        <f t="shared" si="333"/>
        <v>41787</v>
      </c>
      <c r="H2140" s="1">
        <f t="shared" si="334"/>
        <v>41786</v>
      </c>
      <c r="I2140" s="2">
        <f t="shared" si="335"/>
        <v>113.35</v>
      </c>
      <c r="K2140" s="2">
        <f t="shared" si="336"/>
        <v>0</v>
      </c>
      <c r="L2140" s="2">
        <f t="shared" si="337"/>
        <v>0</v>
      </c>
      <c r="M2140" s="2">
        <f t="shared" si="338"/>
        <v>1</v>
      </c>
      <c r="N2140">
        <f t="shared" si="339"/>
        <v>1.0749253441649806</v>
      </c>
    </row>
    <row r="2141" spans="1:14" x14ac:dyDescent="0.3">
      <c r="A2141" s="1">
        <v>41799</v>
      </c>
      <c r="B2141">
        <v>114.3</v>
      </c>
      <c r="C2141">
        <v>125.95</v>
      </c>
      <c r="D2141">
        <f t="shared" si="330"/>
        <v>1</v>
      </c>
      <c r="E2141" s="1">
        <f t="shared" si="331"/>
        <v>41792</v>
      </c>
      <c r="F2141" s="1">
        <f t="shared" si="332"/>
        <v>41791</v>
      </c>
      <c r="G2141" s="1">
        <f t="shared" si="333"/>
        <v>41790</v>
      </c>
      <c r="H2141" s="1">
        <f t="shared" si="334"/>
        <v>41789</v>
      </c>
      <c r="I2141" s="2">
        <f t="shared" si="335"/>
        <v>113.125</v>
      </c>
      <c r="K2141" s="2">
        <f t="shared" si="336"/>
        <v>0</v>
      </c>
      <c r="L2141" s="2">
        <f t="shared" si="337"/>
        <v>0</v>
      </c>
      <c r="M2141" s="2">
        <f t="shared" si="338"/>
        <v>1</v>
      </c>
      <c r="N2141">
        <f t="shared" si="339"/>
        <v>1.033316878067474</v>
      </c>
    </row>
    <row r="2142" spans="1:14" x14ac:dyDescent="0.3">
      <c r="A2142" s="1">
        <v>41800</v>
      </c>
      <c r="B2142">
        <v>125.15</v>
      </c>
      <c r="D2142">
        <f t="shared" si="330"/>
        <v>2</v>
      </c>
      <c r="E2142" s="1">
        <f t="shared" si="331"/>
        <v>41793</v>
      </c>
      <c r="F2142" s="1">
        <f t="shared" si="332"/>
        <v>41792</v>
      </c>
      <c r="G2142" s="1">
        <f t="shared" si="333"/>
        <v>41791</v>
      </c>
      <c r="H2142" s="1">
        <f t="shared" si="334"/>
        <v>41790</v>
      </c>
      <c r="I2142" s="2">
        <f t="shared" si="335"/>
        <v>113.6</v>
      </c>
      <c r="J2142">
        <v>125.95</v>
      </c>
      <c r="K2142" s="2">
        <f t="shared" si="336"/>
        <v>125.95</v>
      </c>
      <c r="L2142" s="2">
        <f t="shared" si="337"/>
        <v>114.3</v>
      </c>
      <c r="M2142" s="2">
        <f t="shared" si="338"/>
        <v>0.90750297737197294</v>
      </c>
      <c r="N2142">
        <f t="shared" si="339"/>
        <v>-2.2892040712189948E-2</v>
      </c>
    </row>
    <row r="2143" spans="1:14" x14ac:dyDescent="0.3">
      <c r="A2143" s="1">
        <v>41801</v>
      </c>
      <c r="B2143">
        <v>125.02500000000001</v>
      </c>
      <c r="D2143">
        <f t="shared" si="330"/>
        <v>3</v>
      </c>
      <c r="E2143" s="1">
        <f t="shared" si="331"/>
        <v>41794</v>
      </c>
      <c r="F2143" s="1">
        <f t="shared" si="332"/>
        <v>41793</v>
      </c>
      <c r="G2143" s="1">
        <f t="shared" si="333"/>
        <v>41792</v>
      </c>
      <c r="H2143" s="1">
        <f t="shared" si="334"/>
        <v>41791</v>
      </c>
      <c r="I2143" s="2">
        <f t="shared" si="335"/>
        <v>112.55</v>
      </c>
      <c r="K2143" s="2">
        <f t="shared" si="336"/>
        <v>125.95</v>
      </c>
      <c r="L2143" s="2">
        <f t="shared" si="337"/>
        <v>114.3</v>
      </c>
      <c r="M2143" s="2">
        <f t="shared" si="338"/>
        <v>0.90750297737197294</v>
      </c>
      <c r="N2143">
        <f t="shared" si="339"/>
        <v>0.80577179543718203</v>
      </c>
    </row>
    <row r="2144" spans="1:14" x14ac:dyDescent="0.3">
      <c r="A2144" s="1">
        <v>41802</v>
      </c>
      <c r="B2144">
        <v>125.925</v>
      </c>
      <c r="D2144">
        <f t="shared" si="330"/>
        <v>4</v>
      </c>
      <c r="E2144" s="1">
        <f t="shared" si="331"/>
        <v>41795</v>
      </c>
      <c r="F2144" s="1">
        <f t="shared" si="332"/>
        <v>41794</v>
      </c>
      <c r="G2144" s="1">
        <f t="shared" si="333"/>
        <v>41793</v>
      </c>
      <c r="H2144" s="1">
        <f t="shared" si="334"/>
        <v>41792</v>
      </c>
      <c r="I2144" s="2">
        <f t="shared" si="335"/>
        <v>112.97499999999999</v>
      </c>
      <c r="K2144" s="2">
        <f t="shared" si="336"/>
        <v>125.95</v>
      </c>
      <c r="L2144" s="2">
        <f t="shared" si="337"/>
        <v>114.3</v>
      </c>
      <c r="M2144" s="2">
        <f t="shared" si="338"/>
        <v>0.90750297737197294</v>
      </c>
      <c r="N2144">
        <f t="shared" si="339"/>
        <v>1.1461504336516561</v>
      </c>
    </row>
    <row r="2145" spans="1:14" x14ac:dyDescent="0.3">
      <c r="A2145" s="1">
        <v>41803</v>
      </c>
      <c r="B2145">
        <v>127</v>
      </c>
      <c r="D2145">
        <f t="shared" si="330"/>
        <v>5</v>
      </c>
      <c r="E2145" s="1">
        <f t="shared" si="331"/>
        <v>41796</v>
      </c>
      <c r="F2145" s="1">
        <f t="shared" si="332"/>
        <v>41795</v>
      </c>
      <c r="G2145" s="1">
        <f t="shared" si="333"/>
        <v>41794</v>
      </c>
      <c r="H2145" s="1">
        <f t="shared" si="334"/>
        <v>41793</v>
      </c>
      <c r="I2145" s="2">
        <f t="shared" si="335"/>
        <v>114.575</v>
      </c>
      <c r="K2145" s="2">
        <f t="shared" si="336"/>
        <v>125.95</v>
      </c>
      <c r="L2145" s="2">
        <f t="shared" si="337"/>
        <v>114.3</v>
      </c>
      <c r="M2145" s="2">
        <f t="shared" si="338"/>
        <v>0.90750297737197294</v>
      </c>
      <c r="N2145">
        <f t="shared" si="339"/>
        <v>0.58990240655491044</v>
      </c>
    </row>
    <row r="2146" spans="1:14" x14ac:dyDescent="0.3">
      <c r="A2146" s="1">
        <v>41806</v>
      </c>
      <c r="B2146">
        <v>124.25</v>
      </c>
      <c r="D2146">
        <f t="shared" si="330"/>
        <v>1</v>
      </c>
      <c r="E2146" s="1">
        <f t="shared" si="331"/>
        <v>41799</v>
      </c>
      <c r="F2146" s="1">
        <f t="shared" si="332"/>
        <v>41798</v>
      </c>
      <c r="G2146" s="1">
        <f t="shared" si="333"/>
        <v>41797</v>
      </c>
      <c r="H2146" s="1">
        <f t="shared" si="334"/>
        <v>41796</v>
      </c>
      <c r="I2146" s="2">
        <f t="shared" si="335"/>
        <v>114.3</v>
      </c>
      <c r="K2146" s="2">
        <f t="shared" si="336"/>
        <v>125.95</v>
      </c>
      <c r="L2146" s="2">
        <f t="shared" si="337"/>
        <v>114.3</v>
      </c>
      <c r="M2146" s="2">
        <f t="shared" si="338"/>
        <v>0.90750297737197294</v>
      </c>
      <c r="N2146">
        <f t="shared" si="339"/>
        <v>-1.3589337821881102</v>
      </c>
    </row>
    <row r="2147" spans="1:14" x14ac:dyDescent="0.3">
      <c r="A2147" s="1">
        <v>41807</v>
      </c>
      <c r="B2147">
        <v>124.925</v>
      </c>
      <c r="D2147">
        <f t="shared" si="330"/>
        <v>2</v>
      </c>
      <c r="E2147" s="1">
        <f t="shared" si="331"/>
        <v>41800</v>
      </c>
      <c r="F2147" s="1">
        <f t="shared" si="332"/>
        <v>41799</v>
      </c>
      <c r="G2147" s="1">
        <f t="shared" si="333"/>
        <v>41798</v>
      </c>
      <c r="H2147" s="1">
        <f t="shared" si="334"/>
        <v>41797</v>
      </c>
      <c r="I2147" s="2">
        <f t="shared" si="335"/>
        <v>125.15</v>
      </c>
      <c r="K2147" s="2">
        <f t="shared" si="336"/>
        <v>0</v>
      </c>
      <c r="L2147" s="2">
        <f t="shared" si="337"/>
        <v>0</v>
      </c>
      <c r="M2147" s="2">
        <f t="shared" si="338"/>
        <v>1</v>
      </c>
      <c r="N2147">
        <f t="shared" si="339"/>
        <v>-0.17994606475145572</v>
      </c>
    </row>
    <row r="2148" spans="1:14" x14ac:dyDescent="0.3">
      <c r="A2148" s="1">
        <v>41808</v>
      </c>
      <c r="B2148">
        <v>125.425</v>
      </c>
      <c r="D2148">
        <f t="shared" si="330"/>
        <v>3</v>
      </c>
      <c r="E2148" s="1">
        <f t="shared" si="331"/>
        <v>41801</v>
      </c>
      <c r="F2148" s="1">
        <f t="shared" si="332"/>
        <v>41800</v>
      </c>
      <c r="G2148" s="1">
        <f t="shared" si="333"/>
        <v>41799</v>
      </c>
      <c r="H2148" s="1">
        <f t="shared" si="334"/>
        <v>41798</v>
      </c>
      <c r="I2148" s="2">
        <f t="shared" si="335"/>
        <v>125.02500000000001</v>
      </c>
      <c r="K2148" s="2">
        <f t="shared" si="336"/>
        <v>0</v>
      </c>
      <c r="L2148" s="2">
        <f t="shared" si="337"/>
        <v>0</v>
      </c>
      <c r="M2148" s="2">
        <f t="shared" si="338"/>
        <v>1</v>
      </c>
      <c r="N2148">
        <f t="shared" si="339"/>
        <v>0.3194253065349158</v>
      </c>
    </row>
    <row r="2149" spans="1:14" x14ac:dyDescent="0.3">
      <c r="A2149" s="1">
        <v>41809</v>
      </c>
      <c r="B2149">
        <v>128.05000000000001</v>
      </c>
      <c r="D2149">
        <f t="shared" si="330"/>
        <v>4</v>
      </c>
      <c r="E2149" s="1">
        <f t="shared" si="331"/>
        <v>41802</v>
      </c>
      <c r="F2149" s="1">
        <f t="shared" si="332"/>
        <v>41801</v>
      </c>
      <c r="G2149" s="1">
        <f t="shared" si="333"/>
        <v>41800</v>
      </c>
      <c r="H2149" s="1">
        <f t="shared" si="334"/>
        <v>41799</v>
      </c>
      <c r="I2149" s="2">
        <f t="shared" si="335"/>
        <v>125.925</v>
      </c>
      <c r="K2149" s="2">
        <f t="shared" si="336"/>
        <v>0</v>
      </c>
      <c r="L2149" s="2">
        <f t="shared" si="337"/>
        <v>0</v>
      </c>
      <c r="M2149" s="2">
        <f t="shared" si="338"/>
        <v>1</v>
      </c>
      <c r="N2149">
        <f t="shared" si="339"/>
        <v>1.6734321013820133</v>
      </c>
    </row>
    <row r="2150" spans="1:14" x14ac:dyDescent="0.3">
      <c r="A2150" s="1">
        <v>41810</v>
      </c>
      <c r="B2150">
        <v>127.825</v>
      </c>
      <c r="D2150">
        <f t="shared" si="330"/>
        <v>5</v>
      </c>
      <c r="E2150" s="1">
        <f t="shared" si="331"/>
        <v>41803</v>
      </c>
      <c r="F2150" s="1">
        <f t="shared" si="332"/>
        <v>41802</v>
      </c>
      <c r="G2150" s="1">
        <f t="shared" si="333"/>
        <v>41801</v>
      </c>
      <c r="H2150" s="1">
        <f t="shared" si="334"/>
        <v>41800</v>
      </c>
      <c r="I2150" s="2">
        <f t="shared" si="335"/>
        <v>127</v>
      </c>
      <c r="K2150" s="2">
        <f t="shared" si="336"/>
        <v>0</v>
      </c>
      <c r="L2150" s="2">
        <f t="shared" si="337"/>
        <v>0</v>
      </c>
      <c r="M2150" s="2">
        <f t="shared" si="338"/>
        <v>1</v>
      </c>
      <c r="N2150">
        <f t="shared" si="339"/>
        <v>0.64750545074716981</v>
      </c>
    </row>
    <row r="2151" spans="1:14" x14ac:dyDescent="0.3">
      <c r="A2151" s="1">
        <v>41813</v>
      </c>
      <c r="B2151">
        <v>128.30000000000001</v>
      </c>
      <c r="D2151">
        <f t="shared" si="330"/>
        <v>1</v>
      </c>
      <c r="E2151" s="1">
        <f t="shared" si="331"/>
        <v>41806</v>
      </c>
      <c r="F2151" s="1">
        <f t="shared" si="332"/>
        <v>41805</v>
      </c>
      <c r="G2151" s="1">
        <f t="shared" si="333"/>
        <v>41804</v>
      </c>
      <c r="H2151" s="1">
        <f t="shared" si="334"/>
        <v>41803</v>
      </c>
      <c r="I2151" s="2">
        <f t="shared" si="335"/>
        <v>124.25</v>
      </c>
      <c r="K2151" s="2">
        <f t="shared" si="336"/>
        <v>0</v>
      </c>
      <c r="L2151" s="2">
        <f t="shared" si="337"/>
        <v>0</v>
      </c>
      <c r="M2151" s="2">
        <f t="shared" si="338"/>
        <v>1</v>
      </c>
      <c r="N2151">
        <f t="shared" si="339"/>
        <v>3.2075606644852783</v>
      </c>
    </row>
    <row r="2152" spans="1:14" x14ac:dyDescent="0.3">
      <c r="A2152" s="1">
        <v>41814</v>
      </c>
      <c r="B2152">
        <v>130.42500000000001</v>
      </c>
      <c r="D2152">
        <f t="shared" si="330"/>
        <v>2</v>
      </c>
      <c r="E2152" s="1">
        <f t="shared" si="331"/>
        <v>41807</v>
      </c>
      <c r="F2152" s="1">
        <f t="shared" si="332"/>
        <v>41806</v>
      </c>
      <c r="G2152" s="1">
        <f t="shared" si="333"/>
        <v>41805</v>
      </c>
      <c r="H2152" s="1">
        <f t="shared" si="334"/>
        <v>41804</v>
      </c>
      <c r="I2152" s="2">
        <f t="shared" si="335"/>
        <v>124.925</v>
      </c>
      <c r="K2152" s="2">
        <f t="shared" si="336"/>
        <v>0</v>
      </c>
      <c r="L2152" s="2">
        <f t="shared" si="337"/>
        <v>0</v>
      </c>
      <c r="M2152" s="2">
        <f t="shared" si="338"/>
        <v>1</v>
      </c>
      <c r="N2152">
        <f t="shared" si="339"/>
        <v>4.3084791678187839</v>
      </c>
    </row>
    <row r="2153" spans="1:14" x14ac:dyDescent="0.3">
      <c r="A2153" s="1">
        <v>41815</v>
      </c>
      <c r="B2153">
        <v>129.30000000000001</v>
      </c>
      <c r="D2153">
        <f t="shared" si="330"/>
        <v>3</v>
      </c>
      <c r="E2153" s="1">
        <f t="shared" si="331"/>
        <v>41808</v>
      </c>
      <c r="F2153" s="1">
        <f t="shared" si="332"/>
        <v>41807</v>
      </c>
      <c r="G2153" s="1">
        <f t="shared" si="333"/>
        <v>41806</v>
      </c>
      <c r="H2153" s="1">
        <f t="shared" si="334"/>
        <v>41805</v>
      </c>
      <c r="I2153" s="2">
        <f t="shared" si="335"/>
        <v>125.425</v>
      </c>
      <c r="K2153" s="2">
        <f t="shared" si="336"/>
        <v>0</v>
      </c>
      <c r="L2153" s="2">
        <f t="shared" si="337"/>
        <v>0</v>
      </c>
      <c r="M2153" s="2">
        <f t="shared" si="338"/>
        <v>1</v>
      </c>
      <c r="N2153">
        <f t="shared" si="339"/>
        <v>3.0427315407495192</v>
      </c>
    </row>
    <row r="2154" spans="1:14" x14ac:dyDescent="0.3">
      <c r="A2154" s="1">
        <v>41816</v>
      </c>
      <c r="B2154">
        <v>129.85</v>
      </c>
      <c r="D2154">
        <f t="shared" si="330"/>
        <v>4</v>
      </c>
      <c r="E2154" s="1">
        <f t="shared" si="331"/>
        <v>41809</v>
      </c>
      <c r="F2154" s="1">
        <f t="shared" si="332"/>
        <v>41808</v>
      </c>
      <c r="G2154" s="1">
        <f t="shared" si="333"/>
        <v>41807</v>
      </c>
      <c r="H2154" s="1">
        <f t="shared" si="334"/>
        <v>41806</v>
      </c>
      <c r="I2154" s="2">
        <f t="shared" si="335"/>
        <v>128.05000000000001</v>
      </c>
      <c r="K2154" s="2">
        <f t="shared" si="336"/>
        <v>0</v>
      </c>
      <c r="L2154" s="2">
        <f t="shared" si="337"/>
        <v>0</v>
      </c>
      <c r="M2154" s="2">
        <f t="shared" si="338"/>
        <v>1</v>
      </c>
      <c r="N2154">
        <f t="shared" si="339"/>
        <v>1.3959125463223059</v>
      </c>
    </row>
    <row r="2155" spans="1:14" x14ac:dyDescent="0.3">
      <c r="A2155" s="1">
        <v>41817</v>
      </c>
      <c r="B2155">
        <v>130.9</v>
      </c>
      <c r="D2155">
        <f t="shared" si="330"/>
        <v>5</v>
      </c>
      <c r="E2155" s="1">
        <f t="shared" si="331"/>
        <v>41810</v>
      </c>
      <c r="F2155" s="1">
        <f t="shared" si="332"/>
        <v>41809</v>
      </c>
      <c r="G2155" s="1">
        <f t="shared" si="333"/>
        <v>41808</v>
      </c>
      <c r="H2155" s="1">
        <f t="shared" si="334"/>
        <v>41807</v>
      </c>
      <c r="I2155" s="2">
        <f t="shared" si="335"/>
        <v>127.825</v>
      </c>
      <c r="K2155" s="2">
        <f t="shared" si="336"/>
        <v>0</v>
      </c>
      <c r="L2155" s="2">
        <f t="shared" si="337"/>
        <v>0</v>
      </c>
      <c r="M2155" s="2">
        <f t="shared" si="338"/>
        <v>1</v>
      </c>
      <c r="N2155">
        <f t="shared" si="339"/>
        <v>2.377153194979138</v>
      </c>
    </row>
    <row r="2156" spans="1:14" x14ac:dyDescent="0.3">
      <c r="A2156" s="1">
        <v>41820</v>
      </c>
      <c r="B2156">
        <v>132.65</v>
      </c>
      <c r="D2156">
        <f t="shared" si="330"/>
        <v>1</v>
      </c>
      <c r="E2156" s="1">
        <f t="shared" si="331"/>
        <v>41813</v>
      </c>
      <c r="F2156" s="1">
        <f t="shared" si="332"/>
        <v>41812</v>
      </c>
      <c r="G2156" s="1">
        <f t="shared" si="333"/>
        <v>41811</v>
      </c>
      <c r="H2156" s="1">
        <f t="shared" si="334"/>
        <v>41810</v>
      </c>
      <c r="I2156" s="2">
        <f t="shared" si="335"/>
        <v>128.30000000000001</v>
      </c>
      <c r="K2156" s="2">
        <f t="shared" si="336"/>
        <v>0</v>
      </c>
      <c r="L2156" s="2">
        <f t="shared" si="337"/>
        <v>0</v>
      </c>
      <c r="M2156" s="2">
        <f t="shared" si="338"/>
        <v>1</v>
      </c>
      <c r="N2156">
        <f t="shared" si="339"/>
        <v>3.3342808962157924</v>
      </c>
    </row>
    <row r="2157" spans="1:14" x14ac:dyDescent="0.3">
      <c r="A2157" s="1">
        <v>41821</v>
      </c>
      <c r="B2157">
        <v>131.05000000000001</v>
      </c>
      <c r="D2157">
        <f t="shared" si="330"/>
        <v>2</v>
      </c>
      <c r="E2157" s="1">
        <f t="shared" si="331"/>
        <v>41814</v>
      </c>
      <c r="F2157" s="1">
        <f t="shared" si="332"/>
        <v>41813</v>
      </c>
      <c r="G2157" s="1">
        <f t="shared" si="333"/>
        <v>41812</v>
      </c>
      <c r="H2157" s="1">
        <f t="shared" si="334"/>
        <v>41811</v>
      </c>
      <c r="I2157" s="2">
        <f t="shared" si="335"/>
        <v>130.42500000000001</v>
      </c>
      <c r="K2157" s="2">
        <f t="shared" si="336"/>
        <v>0</v>
      </c>
      <c r="L2157" s="2">
        <f t="shared" si="337"/>
        <v>0</v>
      </c>
      <c r="M2157" s="2">
        <f t="shared" si="338"/>
        <v>1</v>
      </c>
      <c r="N2157">
        <f t="shared" si="339"/>
        <v>0.47805808609589506</v>
      </c>
    </row>
    <row r="2158" spans="1:14" x14ac:dyDescent="0.3">
      <c r="A2158" s="1">
        <v>41822</v>
      </c>
      <c r="B2158">
        <v>130.80000000000001</v>
      </c>
      <c r="D2158">
        <f t="shared" si="330"/>
        <v>3</v>
      </c>
      <c r="E2158" s="1">
        <f t="shared" si="331"/>
        <v>41815</v>
      </c>
      <c r="F2158" s="1">
        <f t="shared" si="332"/>
        <v>41814</v>
      </c>
      <c r="G2158" s="1">
        <f t="shared" si="333"/>
        <v>41813</v>
      </c>
      <c r="H2158" s="1">
        <f t="shared" si="334"/>
        <v>41812</v>
      </c>
      <c r="I2158" s="2">
        <f t="shared" si="335"/>
        <v>129.30000000000001</v>
      </c>
      <c r="K2158" s="2">
        <f t="shared" si="336"/>
        <v>0</v>
      </c>
      <c r="L2158" s="2">
        <f t="shared" si="337"/>
        <v>0</v>
      </c>
      <c r="M2158" s="2">
        <f t="shared" si="338"/>
        <v>1</v>
      </c>
      <c r="N2158">
        <f t="shared" si="339"/>
        <v>1.1534153245286545</v>
      </c>
    </row>
    <row r="2159" spans="1:14" x14ac:dyDescent="0.3">
      <c r="A2159" s="1">
        <v>41823</v>
      </c>
      <c r="B2159">
        <v>131.72499999999999</v>
      </c>
      <c r="D2159">
        <f t="shared" si="330"/>
        <v>4</v>
      </c>
      <c r="E2159" s="1">
        <f t="shared" si="331"/>
        <v>41816</v>
      </c>
      <c r="F2159" s="1">
        <f t="shared" si="332"/>
        <v>41815</v>
      </c>
      <c r="G2159" s="1">
        <f t="shared" si="333"/>
        <v>41814</v>
      </c>
      <c r="H2159" s="1">
        <f t="shared" si="334"/>
        <v>41813</v>
      </c>
      <c r="I2159" s="2">
        <f t="shared" si="335"/>
        <v>129.85</v>
      </c>
      <c r="K2159" s="2">
        <f t="shared" si="336"/>
        <v>0</v>
      </c>
      <c r="L2159" s="2">
        <f t="shared" si="337"/>
        <v>0</v>
      </c>
      <c r="M2159" s="2">
        <f t="shared" si="338"/>
        <v>1</v>
      </c>
      <c r="N2159">
        <f t="shared" si="339"/>
        <v>1.4336477986592109</v>
      </c>
    </row>
    <row r="2160" spans="1:14" x14ac:dyDescent="0.3">
      <c r="A2160" s="1">
        <v>41827</v>
      </c>
      <c r="B2160">
        <v>131.80000000000001</v>
      </c>
      <c r="D2160">
        <f t="shared" si="330"/>
        <v>1</v>
      </c>
      <c r="E2160" s="1">
        <f t="shared" si="331"/>
        <v>41820</v>
      </c>
      <c r="F2160" s="1">
        <f t="shared" si="332"/>
        <v>41819</v>
      </c>
      <c r="G2160" s="1">
        <f t="shared" si="333"/>
        <v>41818</v>
      </c>
      <c r="H2160" s="1">
        <f t="shared" si="334"/>
        <v>41817</v>
      </c>
      <c r="I2160" s="2">
        <f t="shared" si="335"/>
        <v>132.65</v>
      </c>
      <c r="K2160" s="2">
        <f t="shared" si="336"/>
        <v>0</v>
      </c>
      <c r="L2160" s="2">
        <f t="shared" si="337"/>
        <v>0</v>
      </c>
      <c r="M2160" s="2">
        <f t="shared" si="338"/>
        <v>1</v>
      </c>
      <c r="N2160">
        <f t="shared" si="339"/>
        <v>-0.64284585153417784</v>
      </c>
    </row>
    <row r="2161" spans="1:14" x14ac:dyDescent="0.3">
      <c r="A2161" s="1">
        <v>41828</v>
      </c>
      <c r="B2161">
        <v>132.19999999999999</v>
      </c>
      <c r="D2161">
        <f t="shared" si="330"/>
        <v>2</v>
      </c>
      <c r="E2161" s="1">
        <f t="shared" si="331"/>
        <v>41821</v>
      </c>
      <c r="F2161" s="1">
        <f t="shared" si="332"/>
        <v>41820</v>
      </c>
      <c r="G2161" s="1">
        <f t="shared" si="333"/>
        <v>41819</v>
      </c>
      <c r="H2161" s="1">
        <f t="shared" si="334"/>
        <v>41818</v>
      </c>
      <c r="I2161" s="2">
        <f t="shared" si="335"/>
        <v>131.05000000000001</v>
      </c>
      <c r="K2161" s="2">
        <f t="shared" si="336"/>
        <v>0</v>
      </c>
      <c r="L2161" s="2">
        <f t="shared" si="337"/>
        <v>0</v>
      </c>
      <c r="M2161" s="2">
        <f t="shared" si="338"/>
        <v>1</v>
      </c>
      <c r="N2161">
        <f t="shared" si="339"/>
        <v>0.87369976481703693</v>
      </c>
    </row>
    <row r="2162" spans="1:14" x14ac:dyDescent="0.3">
      <c r="A2162" s="1">
        <v>41829</v>
      </c>
      <c r="B2162">
        <v>133.30000000000001</v>
      </c>
      <c r="C2162">
        <v>129.6</v>
      </c>
      <c r="D2162">
        <f t="shared" si="330"/>
        <v>3</v>
      </c>
      <c r="E2162" s="1">
        <f t="shared" si="331"/>
        <v>41822</v>
      </c>
      <c r="F2162" s="1">
        <f t="shared" si="332"/>
        <v>41821</v>
      </c>
      <c r="G2162" s="1">
        <f t="shared" si="333"/>
        <v>41820</v>
      </c>
      <c r="H2162" s="1">
        <f t="shared" si="334"/>
        <v>41819</v>
      </c>
      <c r="I2162" s="2">
        <f t="shared" si="335"/>
        <v>130.80000000000001</v>
      </c>
      <c r="K2162" s="2">
        <f t="shared" si="336"/>
        <v>0</v>
      </c>
      <c r="L2162" s="2">
        <f t="shared" si="337"/>
        <v>0</v>
      </c>
      <c r="M2162" s="2">
        <f t="shared" si="338"/>
        <v>1</v>
      </c>
      <c r="N2162">
        <f t="shared" si="339"/>
        <v>1.8932788161564746</v>
      </c>
    </row>
    <row r="2163" spans="1:14" x14ac:dyDescent="0.3">
      <c r="A2163" s="1">
        <v>41830</v>
      </c>
      <c r="B2163">
        <v>127.95</v>
      </c>
      <c r="D2163">
        <f t="shared" si="330"/>
        <v>4</v>
      </c>
      <c r="E2163" s="1">
        <f t="shared" si="331"/>
        <v>41823</v>
      </c>
      <c r="F2163" s="1">
        <f t="shared" si="332"/>
        <v>41822</v>
      </c>
      <c r="G2163" s="1">
        <f t="shared" si="333"/>
        <v>41821</v>
      </c>
      <c r="H2163" s="1">
        <f t="shared" si="334"/>
        <v>41820</v>
      </c>
      <c r="I2163" s="2">
        <f t="shared" si="335"/>
        <v>131.72499999999999</v>
      </c>
      <c r="J2163">
        <v>129.6</v>
      </c>
      <c r="K2163" s="2">
        <f t="shared" si="336"/>
        <v>129.6</v>
      </c>
      <c r="L2163" s="2">
        <f t="shared" si="337"/>
        <v>133.30000000000001</v>
      </c>
      <c r="M2163" s="2">
        <f t="shared" si="338"/>
        <v>1.0285493827160495</v>
      </c>
      <c r="N2163">
        <f t="shared" si="339"/>
        <v>-9.2741022306289445E-2</v>
      </c>
    </row>
    <row r="2164" spans="1:14" x14ac:dyDescent="0.3">
      <c r="A2164" s="1">
        <v>41831</v>
      </c>
      <c r="B2164">
        <v>128.67500000000001</v>
      </c>
      <c r="D2164">
        <f t="shared" si="330"/>
        <v>5</v>
      </c>
      <c r="E2164" s="1">
        <f t="shared" si="331"/>
        <v>41824</v>
      </c>
      <c r="F2164" s="1">
        <f t="shared" si="332"/>
        <v>41823</v>
      </c>
      <c r="G2164" s="1">
        <f t="shared" si="333"/>
        <v>41822</v>
      </c>
      <c r="H2164" s="1">
        <f t="shared" si="334"/>
        <v>41821</v>
      </c>
      <c r="I2164" s="2">
        <f t="shared" si="335"/>
        <v>131.72499999999999</v>
      </c>
      <c r="K2164" s="2">
        <f t="shared" si="336"/>
        <v>129.6</v>
      </c>
      <c r="L2164" s="2">
        <f t="shared" si="337"/>
        <v>133.30000000000001</v>
      </c>
      <c r="M2164" s="2">
        <f t="shared" si="338"/>
        <v>1.0285493827160495</v>
      </c>
      <c r="N2164">
        <f t="shared" si="339"/>
        <v>0.47228727099577406</v>
      </c>
    </row>
    <row r="2165" spans="1:14" x14ac:dyDescent="0.3">
      <c r="A2165" s="1">
        <v>41834</v>
      </c>
      <c r="B2165">
        <v>130.35</v>
      </c>
      <c r="D2165">
        <f t="shared" si="330"/>
        <v>1</v>
      </c>
      <c r="E2165" s="1">
        <f t="shared" si="331"/>
        <v>41827</v>
      </c>
      <c r="F2165" s="1">
        <f t="shared" si="332"/>
        <v>41826</v>
      </c>
      <c r="G2165" s="1">
        <f t="shared" si="333"/>
        <v>41825</v>
      </c>
      <c r="H2165" s="1">
        <f t="shared" si="334"/>
        <v>41824</v>
      </c>
      <c r="I2165" s="2">
        <f t="shared" si="335"/>
        <v>131.80000000000001</v>
      </c>
      <c r="K2165" s="2">
        <f t="shared" si="336"/>
        <v>129.6</v>
      </c>
      <c r="L2165" s="2">
        <f t="shared" si="337"/>
        <v>133.30000000000001</v>
      </c>
      <c r="M2165" s="2">
        <f t="shared" si="338"/>
        <v>1.0285493827160495</v>
      </c>
      <c r="N2165">
        <f t="shared" si="339"/>
        <v>1.7086961577592616</v>
      </c>
    </row>
    <row r="2166" spans="1:14" x14ac:dyDescent="0.3">
      <c r="A2166" s="1">
        <v>41835</v>
      </c>
      <c r="B2166">
        <v>130.72499999999999</v>
      </c>
      <c r="D2166">
        <f t="shared" si="330"/>
        <v>2</v>
      </c>
      <c r="E2166" s="1">
        <f t="shared" si="331"/>
        <v>41828</v>
      </c>
      <c r="F2166" s="1">
        <f t="shared" si="332"/>
        <v>41827</v>
      </c>
      <c r="G2166" s="1">
        <f t="shared" si="333"/>
        <v>41826</v>
      </c>
      <c r="H2166" s="1">
        <f t="shared" si="334"/>
        <v>41825</v>
      </c>
      <c r="I2166" s="2">
        <f t="shared" si="335"/>
        <v>132.19999999999999</v>
      </c>
      <c r="K2166" s="2">
        <f t="shared" si="336"/>
        <v>129.6</v>
      </c>
      <c r="L2166" s="2">
        <f t="shared" si="337"/>
        <v>133.30000000000001</v>
      </c>
      <c r="M2166" s="2">
        <f t="shared" si="338"/>
        <v>1.0285493827160495</v>
      </c>
      <c r="N2166">
        <f t="shared" si="339"/>
        <v>1.6929395923097088</v>
      </c>
    </row>
    <row r="2167" spans="1:14" x14ac:dyDescent="0.3">
      <c r="A2167" s="1">
        <v>41836</v>
      </c>
      <c r="B2167">
        <v>130.52500000000001</v>
      </c>
      <c r="D2167">
        <f t="shared" si="330"/>
        <v>3</v>
      </c>
      <c r="E2167" s="1">
        <f t="shared" si="331"/>
        <v>41829</v>
      </c>
      <c r="F2167" s="1">
        <f t="shared" si="332"/>
        <v>41828</v>
      </c>
      <c r="G2167" s="1">
        <f t="shared" si="333"/>
        <v>41827</v>
      </c>
      <c r="H2167" s="1">
        <f t="shared" si="334"/>
        <v>41826</v>
      </c>
      <c r="I2167" s="2">
        <f t="shared" si="335"/>
        <v>133.30000000000001</v>
      </c>
      <c r="K2167" s="2">
        <f t="shared" si="336"/>
        <v>129.6</v>
      </c>
      <c r="L2167" s="2">
        <f t="shared" si="337"/>
        <v>133.30000000000001</v>
      </c>
      <c r="M2167" s="2">
        <f t="shared" si="338"/>
        <v>1.0285493827160495</v>
      </c>
      <c r="N2167">
        <f t="shared" si="339"/>
        <v>0.71119953784418721</v>
      </c>
    </row>
    <row r="2168" spans="1:14" x14ac:dyDescent="0.3">
      <c r="A2168" s="1">
        <v>41837</v>
      </c>
      <c r="B2168">
        <v>128.85</v>
      </c>
      <c r="D2168">
        <f t="shared" si="330"/>
        <v>4</v>
      </c>
      <c r="E2168" s="1">
        <f t="shared" si="331"/>
        <v>41830</v>
      </c>
      <c r="F2168" s="1">
        <f t="shared" si="332"/>
        <v>41829</v>
      </c>
      <c r="G2168" s="1">
        <f t="shared" si="333"/>
        <v>41828</v>
      </c>
      <c r="H2168" s="1">
        <f t="shared" si="334"/>
        <v>41827</v>
      </c>
      <c r="I2168" s="2">
        <f t="shared" si="335"/>
        <v>127.95</v>
      </c>
      <c r="K2168" s="2">
        <f t="shared" si="336"/>
        <v>0</v>
      </c>
      <c r="L2168" s="2">
        <f t="shared" si="337"/>
        <v>0</v>
      </c>
      <c r="M2168" s="2">
        <f t="shared" si="338"/>
        <v>1</v>
      </c>
      <c r="N2168">
        <f t="shared" si="339"/>
        <v>0.7009374492576107</v>
      </c>
    </row>
    <row r="2169" spans="1:14" x14ac:dyDescent="0.3">
      <c r="A2169" s="1">
        <v>41838</v>
      </c>
      <c r="B2169">
        <v>127.075</v>
      </c>
      <c r="D2169">
        <f t="shared" si="330"/>
        <v>5</v>
      </c>
      <c r="E2169" s="1">
        <f t="shared" si="331"/>
        <v>41831</v>
      </c>
      <c r="F2169" s="1">
        <f t="shared" si="332"/>
        <v>41830</v>
      </c>
      <c r="G2169" s="1">
        <f t="shared" si="333"/>
        <v>41829</v>
      </c>
      <c r="H2169" s="1">
        <f t="shared" si="334"/>
        <v>41828</v>
      </c>
      <c r="I2169" s="2">
        <f t="shared" si="335"/>
        <v>128.67500000000001</v>
      </c>
      <c r="K2169" s="2">
        <f t="shared" si="336"/>
        <v>0</v>
      </c>
      <c r="L2169" s="2">
        <f t="shared" si="337"/>
        <v>0</v>
      </c>
      <c r="M2169" s="2">
        <f t="shared" si="338"/>
        <v>1</v>
      </c>
      <c r="N2169">
        <f t="shared" si="339"/>
        <v>-1.2512382205852068</v>
      </c>
    </row>
    <row r="2170" spans="1:14" x14ac:dyDescent="0.3">
      <c r="A2170" s="1">
        <v>41841</v>
      </c>
      <c r="B2170">
        <v>125.1</v>
      </c>
      <c r="D2170">
        <f t="shared" si="330"/>
        <v>1</v>
      </c>
      <c r="E2170" s="1">
        <f t="shared" si="331"/>
        <v>41834</v>
      </c>
      <c r="F2170" s="1">
        <f t="shared" si="332"/>
        <v>41833</v>
      </c>
      <c r="G2170" s="1">
        <f t="shared" si="333"/>
        <v>41832</v>
      </c>
      <c r="H2170" s="1">
        <f t="shared" si="334"/>
        <v>41831</v>
      </c>
      <c r="I2170" s="2">
        <f t="shared" si="335"/>
        <v>130.35</v>
      </c>
      <c r="K2170" s="2">
        <f t="shared" si="336"/>
        <v>0</v>
      </c>
      <c r="L2170" s="2">
        <f t="shared" si="337"/>
        <v>0</v>
      </c>
      <c r="M2170" s="2">
        <f t="shared" si="338"/>
        <v>1</v>
      </c>
      <c r="N2170">
        <f t="shared" si="339"/>
        <v>-4.1109722906645256</v>
      </c>
    </row>
    <row r="2171" spans="1:14" x14ac:dyDescent="0.3">
      <c r="A2171" s="1">
        <v>41842</v>
      </c>
      <c r="B2171">
        <v>127.575</v>
      </c>
      <c r="D2171">
        <f t="shared" si="330"/>
        <v>2</v>
      </c>
      <c r="E2171" s="1">
        <f t="shared" si="331"/>
        <v>41835</v>
      </c>
      <c r="F2171" s="1">
        <f t="shared" si="332"/>
        <v>41834</v>
      </c>
      <c r="G2171" s="1">
        <f t="shared" si="333"/>
        <v>41833</v>
      </c>
      <c r="H2171" s="1">
        <f t="shared" si="334"/>
        <v>41832</v>
      </c>
      <c r="I2171" s="2">
        <f t="shared" si="335"/>
        <v>130.72499999999999</v>
      </c>
      <c r="K2171" s="2">
        <f t="shared" si="336"/>
        <v>0</v>
      </c>
      <c r="L2171" s="2">
        <f t="shared" si="337"/>
        <v>0</v>
      </c>
      <c r="M2171" s="2">
        <f t="shared" si="338"/>
        <v>1</v>
      </c>
      <c r="N2171">
        <f t="shared" si="339"/>
        <v>-2.4391453124159126</v>
      </c>
    </row>
    <row r="2172" spans="1:14" x14ac:dyDescent="0.3">
      <c r="A2172" s="1">
        <v>41843</v>
      </c>
      <c r="B2172">
        <v>124.575</v>
      </c>
      <c r="D2172">
        <f t="shared" si="330"/>
        <v>3</v>
      </c>
      <c r="E2172" s="1">
        <f t="shared" si="331"/>
        <v>41836</v>
      </c>
      <c r="F2172" s="1">
        <f t="shared" si="332"/>
        <v>41835</v>
      </c>
      <c r="G2172" s="1">
        <f t="shared" si="333"/>
        <v>41834</v>
      </c>
      <c r="H2172" s="1">
        <f t="shared" si="334"/>
        <v>41833</v>
      </c>
      <c r="I2172" s="2">
        <f t="shared" si="335"/>
        <v>130.52500000000001</v>
      </c>
      <c r="K2172" s="2">
        <f t="shared" si="336"/>
        <v>0</v>
      </c>
      <c r="L2172" s="2">
        <f t="shared" si="337"/>
        <v>0</v>
      </c>
      <c r="M2172" s="2">
        <f t="shared" si="338"/>
        <v>1</v>
      </c>
      <c r="N2172">
        <f t="shared" si="339"/>
        <v>-4.6656835129147884</v>
      </c>
    </row>
    <row r="2173" spans="1:14" x14ac:dyDescent="0.3">
      <c r="A2173" s="1">
        <v>41844</v>
      </c>
      <c r="B2173">
        <v>123.2</v>
      </c>
      <c r="D2173">
        <f t="shared" si="330"/>
        <v>4</v>
      </c>
      <c r="E2173" s="1">
        <f t="shared" si="331"/>
        <v>41837</v>
      </c>
      <c r="F2173" s="1">
        <f t="shared" si="332"/>
        <v>41836</v>
      </c>
      <c r="G2173" s="1">
        <f t="shared" si="333"/>
        <v>41835</v>
      </c>
      <c r="H2173" s="1">
        <f t="shared" si="334"/>
        <v>41834</v>
      </c>
      <c r="I2173" s="2">
        <f t="shared" si="335"/>
        <v>128.85</v>
      </c>
      <c r="K2173" s="2">
        <f t="shared" si="336"/>
        <v>0</v>
      </c>
      <c r="L2173" s="2">
        <f t="shared" si="337"/>
        <v>0</v>
      </c>
      <c r="M2173" s="2">
        <f t="shared" si="338"/>
        <v>1</v>
      </c>
      <c r="N2173">
        <f t="shared" si="339"/>
        <v>-4.4839885998954543</v>
      </c>
    </row>
    <row r="2174" spans="1:14" x14ac:dyDescent="0.3">
      <c r="A2174" s="1">
        <v>41845</v>
      </c>
      <c r="B2174">
        <v>123.625</v>
      </c>
      <c r="D2174">
        <f t="shared" si="330"/>
        <v>5</v>
      </c>
      <c r="E2174" s="1">
        <f t="shared" si="331"/>
        <v>41838</v>
      </c>
      <c r="F2174" s="1">
        <f t="shared" si="332"/>
        <v>41837</v>
      </c>
      <c r="G2174" s="1">
        <f t="shared" si="333"/>
        <v>41836</v>
      </c>
      <c r="H2174" s="1">
        <f t="shared" si="334"/>
        <v>41835</v>
      </c>
      <c r="I2174" s="2">
        <f t="shared" si="335"/>
        <v>127.075</v>
      </c>
      <c r="K2174" s="2">
        <f t="shared" si="336"/>
        <v>0</v>
      </c>
      <c r="L2174" s="2">
        <f t="shared" si="337"/>
        <v>0</v>
      </c>
      <c r="M2174" s="2">
        <f t="shared" si="338"/>
        <v>1</v>
      </c>
      <c r="N2174">
        <f t="shared" si="339"/>
        <v>-2.7524673390090033</v>
      </c>
    </row>
    <row r="2175" spans="1:14" x14ac:dyDescent="0.3">
      <c r="A2175" s="1">
        <v>41848</v>
      </c>
      <c r="B2175">
        <v>123.675</v>
      </c>
      <c r="D2175">
        <f t="shared" si="330"/>
        <v>1</v>
      </c>
      <c r="E2175" s="1">
        <f t="shared" si="331"/>
        <v>41841</v>
      </c>
      <c r="F2175" s="1">
        <f t="shared" si="332"/>
        <v>41840</v>
      </c>
      <c r="G2175" s="1">
        <f t="shared" si="333"/>
        <v>41839</v>
      </c>
      <c r="H2175" s="1">
        <f t="shared" si="334"/>
        <v>41838</v>
      </c>
      <c r="I2175" s="2">
        <f t="shared" si="335"/>
        <v>125.1</v>
      </c>
      <c r="K2175" s="2">
        <f t="shared" si="336"/>
        <v>0</v>
      </c>
      <c r="L2175" s="2">
        <f t="shared" si="337"/>
        <v>0</v>
      </c>
      <c r="M2175" s="2">
        <f t="shared" si="338"/>
        <v>1</v>
      </c>
      <c r="N2175">
        <f t="shared" si="339"/>
        <v>-1.1456260359093093</v>
      </c>
    </row>
    <row r="2176" spans="1:14" x14ac:dyDescent="0.3">
      <c r="A2176" s="1">
        <v>41849</v>
      </c>
      <c r="B2176">
        <v>121.45</v>
      </c>
      <c r="D2176">
        <f t="shared" si="330"/>
        <v>2</v>
      </c>
      <c r="E2176" s="1">
        <f t="shared" si="331"/>
        <v>41842</v>
      </c>
      <c r="F2176" s="1">
        <f t="shared" si="332"/>
        <v>41841</v>
      </c>
      <c r="G2176" s="1">
        <f t="shared" si="333"/>
        <v>41840</v>
      </c>
      <c r="H2176" s="1">
        <f t="shared" si="334"/>
        <v>41839</v>
      </c>
      <c r="I2176" s="2">
        <f t="shared" si="335"/>
        <v>127.575</v>
      </c>
      <c r="K2176" s="2">
        <f t="shared" si="336"/>
        <v>0</v>
      </c>
      <c r="L2176" s="2">
        <f t="shared" si="337"/>
        <v>0</v>
      </c>
      <c r="M2176" s="2">
        <f t="shared" si="338"/>
        <v>1</v>
      </c>
      <c r="N2176">
        <f t="shared" si="339"/>
        <v>-4.9201771501853688</v>
      </c>
    </row>
    <row r="2177" spans="1:14" x14ac:dyDescent="0.3">
      <c r="A2177" s="1">
        <v>41850</v>
      </c>
      <c r="B2177">
        <v>119.15</v>
      </c>
      <c r="D2177">
        <f t="shared" si="330"/>
        <v>3</v>
      </c>
      <c r="E2177" s="1">
        <f t="shared" si="331"/>
        <v>41843</v>
      </c>
      <c r="F2177" s="1">
        <f t="shared" si="332"/>
        <v>41842</v>
      </c>
      <c r="G2177" s="1">
        <f t="shared" si="333"/>
        <v>41841</v>
      </c>
      <c r="H2177" s="1">
        <f t="shared" si="334"/>
        <v>41840</v>
      </c>
      <c r="I2177" s="2">
        <f t="shared" si="335"/>
        <v>124.575</v>
      </c>
      <c r="K2177" s="2">
        <f t="shared" si="336"/>
        <v>0</v>
      </c>
      <c r="L2177" s="2">
        <f t="shared" si="337"/>
        <v>0</v>
      </c>
      <c r="M2177" s="2">
        <f t="shared" si="338"/>
        <v>1</v>
      </c>
      <c r="N2177">
        <f t="shared" si="339"/>
        <v>-4.4524740622717056</v>
      </c>
    </row>
    <row r="2178" spans="1:14" x14ac:dyDescent="0.3">
      <c r="A2178" s="1">
        <v>41851</v>
      </c>
      <c r="B2178">
        <v>118.02500000000001</v>
      </c>
      <c r="D2178">
        <f t="shared" si="330"/>
        <v>4</v>
      </c>
      <c r="E2178" s="1">
        <f t="shared" si="331"/>
        <v>41844</v>
      </c>
      <c r="F2178" s="1">
        <f t="shared" si="332"/>
        <v>41843</v>
      </c>
      <c r="G2178" s="1">
        <f t="shared" si="333"/>
        <v>41842</v>
      </c>
      <c r="H2178" s="1">
        <f t="shared" si="334"/>
        <v>41841</v>
      </c>
      <c r="I2178" s="2">
        <f t="shared" si="335"/>
        <v>123.2</v>
      </c>
      <c r="K2178" s="2">
        <f t="shared" si="336"/>
        <v>0</v>
      </c>
      <c r="L2178" s="2">
        <f t="shared" si="337"/>
        <v>0</v>
      </c>
      <c r="M2178" s="2">
        <f t="shared" si="338"/>
        <v>1</v>
      </c>
      <c r="N2178">
        <f t="shared" si="339"/>
        <v>-4.2912584667068918</v>
      </c>
    </row>
    <row r="2179" spans="1:14" x14ac:dyDescent="0.3">
      <c r="A2179" s="1">
        <v>41852</v>
      </c>
      <c r="B2179">
        <v>118.02500000000001</v>
      </c>
      <c r="D2179">
        <f t="shared" ref="D2179:D2242" si="340">WEEKDAY(A2179,2)</f>
        <v>5</v>
      </c>
      <c r="E2179" s="1">
        <f t="shared" si="331"/>
        <v>41845</v>
      </c>
      <c r="F2179" s="1">
        <f t="shared" si="332"/>
        <v>41844</v>
      </c>
      <c r="G2179" s="1">
        <f t="shared" si="333"/>
        <v>41843</v>
      </c>
      <c r="H2179" s="1">
        <f t="shared" si="334"/>
        <v>41842</v>
      </c>
      <c r="I2179" s="2">
        <f t="shared" si="335"/>
        <v>123.625</v>
      </c>
      <c r="K2179" s="2">
        <f t="shared" si="336"/>
        <v>0</v>
      </c>
      <c r="L2179" s="2">
        <f t="shared" si="337"/>
        <v>0</v>
      </c>
      <c r="M2179" s="2">
        <f t="shared" si="338"/>
        <v>1</v>
      </c>
      <c r="N2179">
        <f t="shared" si="339"/>
        <v>-4.6356323510525668</v>
      </c>
    </row>
    <row r="2180" spans="1:14" x14ac:dyDescent="0.3">
      <c r="A2180" s="1">
        <v>41855</v>
      </c>
      <c r="B2180">
        <v>117.075</v>
      </c>
      <c r="D2180">
        <f t="shared" si="340"/>
        <v>1</v>
      </c>
      <c r="E2180" s="1">
        <f t="shared" si="331"/>
        <v>41848</v>
      </c>
      <c r="F2180" s="1">
        <f t="shared" si="332"/>
        <v>41847</v>
      </c>
      <c r="G2180" s="1">
        <f t="shared" si="333"/>
        <v>41846</v>
      </c>
      <c r="H2180" s="1">
        <f t="shared" si="334"/>
        <v>41845</v>
      </c>
      <c r="I2180" s="2">
        <f t="shared" si="335"/>
        <v>123.675</v>
      </c>
      <c r="K2180" s="2">
        <f t="shared" si="336"/>
        <v>0</v>
      </c>
      <c r="L2180" s="2">
        <f t="shared" si="337"/>
        <v>0</v>
      </c>
      <c r="M2180" s="2">
        <f t="shared" si="338"/>
        <v>1</v>
      </c>
      <c r="N2180">
        <f t="shared" si="339"/>
        <v>-5.4842402044166763</v>
      </c>
    </row>
    <row r="2181" spans="1:14" x14ac:dyDescent="0.3">
      <c r="A2181" s="1">
        <v>41856</v>
      </c>
      <c r="B2181">
        <v>115.85</v>
      </c>
      <c r="D2181">
        <f t="shared" si="340"/>
        <v>2</v>
      </c>
      <c r="E2181" s="1">
        <f t="shared" si="331"/>
        <v>41849</v>
      </c>
      <c r="F2181" s="1">
        <f t="shared" si="332"/>
        <v>41848</v>
      </c>
      <c r="G2181" s="1">
        <f t="shared" si="333"/>
        <v>41847</v>
      </c>
      <c r="H2181" s="1">
        <f t="shared" si="334"/>
        <v>41846</v>
      </c>
      <c r="I2181" s="2">
        <f t="shared" si="335"/>
        <v>121.45</v>
      </c>
      <c r="K2181" s="2">
        <f t="shared" si="336"/>
        <v>0</v>
      </c>
      <c r="L2181" s="2">
        <f t="shared" si="337"/>
        <v>0</v>
      </c>
      <c r="M2181" s="2">
        <f t="shared" si="338"/>
        <v>1</v>
      </c>
      <c r="N2181">
        <f t="shared" si="339"/>
        <v>-4.7206404569796323</v>
      </c>
    </row>
    <row r="2182" spans="1:14" x14ac:dyDescent="0.3">
      <c r="A2182" s="1">
        <v>41857</v>
      </c>
      <c r="B2182">
        <v>116.4</v>
      </c>
      <c r="D2182">
        <f t="shared" si="340"/>
        <v>3</v>
      </c>
      <c r="E2182" s="1">
        <f t="shared" si="331"/>
        <v>41850</v>
      </c>
      <c r="F2182" s="1">
        <f t="shared" si="332"/>
        <v>41849</v>
      </c>
      <c r="G2182" s="1">
        <f t="shared" si="333"/>
        <v>41848</v>
      </c>
      <c r="H2182" s="1">
        <f t="shared" si="334"/>
        <v>41847</v>
      </c>
      <c r="I2182" s="2">
        <f t="shared" si="335"/>
        <v>119.15</v>
      </c>
      <c r="K2182" s="2">
        <f t="shared" si="336"/>
        <v>0</v>
      </c>
      <c r="L2182" s="2">
        <f t="shared" si="337"/>
        <v>0</v>
      </c>
      <c r="M2182" s="2">
        <f t="shared" si="338"/>
        <v>1</v>
      </c>
      <c r="N2182">
        <f t="shared" si="339"/>
        <v>-2.3350668247413719</v>
      </c>
    </row>
    <row r="2183" spans="1:14" x14ac:dyDescent="0.3">
      <c r="A2183" s="1">
        <v>41858</v>
      </c>
      <c r="B2183">
        <v>115.22499999999999</v>
      </c>
      <c r="D2183">
        <f t="shared" si="340"/>
        <v>4</v>
      </c>
      <c r="E2183" s="1">
        <f t="shared" si="331"/>
        <v>41851</v>
      </c>
      <c r="F2183" s="1">
        <f t="shared" si="332"/>
        <v>41850</v>
      </c>
      <c r="G2183" s="1">
        <f t="shared" si="333"/>
        <v>41849</v>
      </c>
      <c r="H2183" s="1">
        <f t="shared" si="334"/>
        <v>41848</v>
      </c>
      <c r="I2183" s="2">
        <f t="shared" si="335"/>
        <v>118.02500000000001</v>
      </c>
      <c r="K2183" s="2">
        <f t="shared" si="336"/>
        <v>0</v>
      </c>
      <c r="L2183" s="2">
        <f t="shared" si="337"/>
        <v>0</v>
      </c>
      <c r="M2183" s="2">
        <f t="shared" si="338"/>
        <v>1</v>
      </c>
      <c r="N2183">
        <f t="shared" si="339"/>
        <v>-2.4009727825778602</v>
      </c>
    </row>
    <row r="2184" spans="1:14" x14ac:dyDescent="0.3">
      <c r="A2184" s="1">
        <v>41859</v>
      </c>
      <c r="B2184">
        <v>114.22499999999999</v>
      </c>
      <c r="C2184">
        <v>99.325000000000003</v>
      </c>
      <c r="D2184">
        <f t="shared" si="340"/>
        <v>5</v>
      </c>
      <c r="E2184" s="1">
        <f t="shared" ref="E2184:E2247" si="341">A2184-7</f>
        <v>41852</v>
      </c>
      <c r="F2184" s="1">
        <f t="shared" ref="F2184:F2247" si="342">E2184-1</f>
        <v>41851</v>
      </c>
      <c r="G2184" s="1">
        <f t="shared" ref="G2184:G2247" si="343">E2184-2</f>
        <v>41850</v>
      </c>
      <c r="H2184" s="1">
        <f t="shared" ref="H2184:H2247" si="344">E2184-3</f>
        <v>41849</v>
      </c>
      <c r="I2184" s="2">
        <f t="shared" si="335"/>
        <v>118.02500000000001</v>
      </c>
      <c r="K2184" s="2">
        <f t="shared" si="336"/>
        <v>0</v>
      </c>
      <c r="L2184" s="2">
        <f t="shared" si="337"/>
        <v>0</v>
      </c>
      <c r="M2184" s="2">
        <f t="shared" si="338"/>
        <v>1</v>
      </c>
      <c r="N2184">
        <f t="shared" si="339"/>
        <v>-3.2726278983015327</v>
      </c>
    </row>
    <row r="2185" spans="1:14" x14ac:dyDescent="0.3">
      <c r="A2185" s="1">
        <v>41862</v>
      </c>
      <c r="B2185">
        <v>100.175</v>
      </c>
      <c r="D2185">
        <f t="shared" si="340"/>
        <v>1</v>
      </c>
      <c r="E2185" s="1">
        <f t="shared" si="341"/>
        <v>41855</v>
      </c>
      <c r="F2185" s="1">
        <f t="shared" si="342"/>
        <v>41854</v>
      </c>
      <c r="G2185" s="1">
        <f t="shared" si="343"/>
        <v>41853</v>
      </c>
      <c r="H2185" s="1">
        <f t="shared" si="344"/>
        <v>41852</v>
      </c>
      <c r="I2185" s="2">
        <f t="shared" ref="I2185:I2248" si="345">IF(SUMIFS($B$2:$B$3569,$A$2:$A$3569,"="&amp;E2185)=0,IF(SUMIFS($B$2:$B$3569,$A$2:$A$3569,"="&amp;F2185)=0,IF(SUMIFS($B$2:$B$3569,$A$2:$A$3569,"="&amp;G2185)=0,SUMIFS($B$2:$B$3569,$A$2:$A$3569,"="&amp;H2185),SUMIFS($B$2:$B$3569,$A$2:$A$3569,"="&amp;G2185)),SUMIFS($B$2:$B$3569,$A$2:$A$3569,"="&amp;F2185)),SUMIFS($B$2:$B$3569,$A$2:$A$3569,"="&amp;E2185))</f>
        <v>117.075</v>
      </c>
      <c r="J2185">
        <v>99.325000000000003</v>
      </c>
      <c r="K2185" s="2">
        <f t="shared" ref="K2185:K2248" si="346">SUMIFS($J$2:$J$3569,$A$2:$A$3569,"&gt;"&amp;E2185,$A$2:$A$3569,"&lt;="&amp;A2185)</f>
        <v>99.325000000000003</v>
      </c>
      <c r="L2185" s="2">
        <f t="shared" ref="L2185:L2248" si="347">IF(K2185&lt;&gt;0,LOOKUP(K2185,C2179:C2185,B2179:B2185),0)</f>
        <v>114.22499999999999</v>
      </c>
      <c r="M2185" s="2">
        <f t="shared" ref="M2185:M2248" si="348">IF(K2185&lt;&gt;0,L2185/K2185,1)</f>
        <v>1.1500125849484015</v>
      </c>
      <c r="N2185">
        <f t="shared" ref="N2185:N2248" si="349">LN(B2185*M2185/I2185)*100</f>
        <v>-1.6123212798724786</v>
      </c>
    </row>
    <row r="2186" spans="1:14" x14ac:dyDescent="0.3">
      <c r="A2186" s="1">
        <v>41863</v>
      </c>
      <c r="B2186">
        <v>97.174999999999997</v>
      </c>
      <c r="D2186">
        <f t="shared" si="340"/>
        <v>2</v>
      </c>
      <c r="E2186" s="1">
        <f t="shared" si="341"/>
        <v>41856</v>
      </c>
      <c r="F2186" s="1">
        <f t="shared" si="342"/>
        <v>41855</v>
      </c>
      <c r="G2186" s="1">
        <f t="shared" si="343"/>
        <v>41854</v>
      </c>
      <c r="H2186" s="1">
        <f t="shared" si="344"/>
        <v>41853</v>
      </c>
      <c r="I2186" s="2">
        <f t="shared" si="345"/>
        <v>115.85</v>
      </c>
      <c r="K2186" s="2">
        <f t="shared" si="346"/>
        <v>99.325000000000003</v>
      </c>
      <c r="L2186" s="2">
        <f t="shared" si="347"/>
        <v>114.22499999999999</v>
      </c>
      <c r="M2186" s="2">
        <f t="shared" si="348"/>
        <v>1.1500125849484015</v>
      </c>
      <c r="N2186">
        <f t="shared" si="349"/>
        <v>-3.6009888391426008</v>
      </c>
    </row>
    <row r="2187" spans="1:14" x14ac:dyDescent="0.3">
      <c r="A2187" s="1">
        <v>41864</v>
      </c>
      <c r="B2187">
        <v>97.4</v>
      </c>
      <c r="D2187">
        <f t="shared" si="340"/>
        <v>3</v>
      </c>
      <c r="E2187" s="1">
        <f t="shared" si="341"/>
        <v>41857</v>
      </c>
      <c r="F2187" s="1">
        <f t="shared" si="342"/>
        <v>41856</v>
      </c>
      <c r="G2187" s="1">
        <f t="shared" si="343"/>
        <v>41855</v>
      </c>
      <c r="H2187" s="1">
        <f t="shared" si="344"/>
        <v>41854</v>
      </c>
      <c r="I2187" s="2">
        <f t="shared" si="345"/>
        <v>116.4</v>
      </c>
      <c r="K2187" s="2">
        <f t="shared" si="346"/>
        <v>99.325000000000003</v>
      </c>
      <c r="L2187" s="2">
        <f t="shared" si="347"/>
        <v>114.22499999999999</v>
      </c>
      <c r="M2187" s="2">
        <f t="shared" si="348"/>
        <v>1.1500125849484015</v>
      </c>
      <c r="N2187">
        <f t="shared" si="349"/>
        <v>-3.8433438900175636</v>
      </c>
    </row>
    <row r="2188" spans="1:14" x14ac:dyDescent="0.3">
      <c r="A2188" s="1">
        <v>41865</v>
      </c>
      <c r="B2188">
        <v>95.25</v>
      </c>
      <c r="D2188">
        <f t="shared" si="340"/>
        <v>4</v>
      </c>
      <c r="E2188" s="1">
        <f t="shared" si="341"/>
        <v>41858</v>
      </c>
      <c r="F2188" s="1">
        <f t="shared" si="342"/>
        <v>41857</v>
      </c>
      <c r="G2188" s="1">
        <f t="shared" si="343"/>
        <v>41856</v>
      </c>
      <c r="H2188" s="1">
        <f t="shared" si="344"/>
        <v>41855</v>
      </c>
      <c r="I2188" s="2">
        <f t="shared" si="345"/>
        <v>115.22499999999999</v>
      </c>
      <c r="K2188" s="2">
        <f t="shared" si="346"/>
        <v>99.325000000000003</v>
      </c>
      <c r="L2188" s="2">
        <f t="shared" si="347"/>
        <v>114.22499999999999</v>
      </c>
      <c r="M2188" s="2">
        <f t="shared" si="348"/>
        <v>1.1500125849484015</v>
      </c>
      <c r="N2188">
        <f t="shared" si="349"/>
        <v>-5.0608838851089102</v>
      </c>
    </row>
    <row r="2189" spans="1:14" x14ac:dyDescent="0.3">
      <c r="A2189" s="1">
        <v>41866</v>
      </c>
      <c r="B2189">
        <v>94.95</v>
      </c>
      <c r="D2189">
        <f t="shared" si="340"/>
        <v>5</v>
      </c>
      <c r="E2189" s="1">
        <f t="shared" si="341"/>
        <v>41859</v>
      </c>
      <c r="F2189" s="1">
        <f t="shared" si="342"/>
        <v>41858</v>
      </c>
      <c r="G2189" s="1">
        <f t="shared" si="343"/>
        <v>41857</v>
      </c>
      <c r="H2189" s="1">
        <f t="shared" si="344"/>
        <v>41856</v>
      </c>
      <c r="I2189" s="2">
        <f t="shared" si="345"/>
        <v>114.22499999999999</v>
      </c>
      <c r="K2189" s="2">
        <f t="shared" si="346"/>
        <v>99.325000000000003</v>
      </c>
      <c r="L2189" s="2">
        <f t="shared" si="347"/>
        <v>114.22499999999999</v>
      </c>
      <c r="M2189" s="2">
        <f t="shared" si="348"/>
        <v>1.1500125849484015</v>
      </c>
      <c r="N2189">
        <f t="shared" si="349"/>
        <v>-4.5046864442367811</v>
      </c>
    </row>
    <row r="2190" spans="1:14" x14ac:dyDescent="0.3">
      <c r="A2190" s="1">
        <v>41869</v>
      </c>
      <c r="B2190">
        <v>95.1</v>
      </c>
      <c r="D2190">
        <f t="shared" si="340"/>
        <v>1</v>
      </c>
      <c r="E2190" s="1">
        <f t="shared" si="341"/>
        <v>41862</v>
      </c>
      <c r="F2190" s="1">
        <f t="shared" si="342"/>
        <v>41861</v>
      </c>
      <c r="G2190" s="1">
        <f t="shared" si="343"/>
        <v>41860</v>
      </c>
      <c r="H2190" s="1">
        <f t="shared" si="344"/>
        <v>41859</v>
      </c>
      <c r="I2190" s="2">
        <f t="shared" si="345"/>
        <v>100.175</v>
      </c>
      <c r="K2190" s="2">
        <f t="shared" si="346"/>
        <v>0</v>
      </c>
      <c r="L2190" s="2">
        <f t="shared" si="347"/>
        <v>0</v>
      </c>
      <c r="M2190" s="2">
        <f t="shared" si="348"/>
        <v>1</v>
      </c>
      <c r="N2190">
        <f t="shared" si="349"/>
        <v>-5.1989686970863698</v>
      </c>
    </row>
    <row r="2191" spans="1:14" x14ac:dyDescent="0.3">
      <c r="A2191" s="1">
        <v>41870</v>
      </c>
      <c r="B2191">
        <v>94.825000000000003</v>
      </c>
      <c r="D2191">
        <f t="shared" si="340"/>
        <v>2</v>
      </c>
      <c r="E2191" s="1">
        <f t="shared" si="341"/>
        <v>41863</v>
      </c>
      <c r="F2191" s="1">
        <f t="shared" si="342"/>
        <v>41862</v>
      </c>
      <c r="G2191" s="1">
        <f t="shared" si="343"/>
        <v>41861</v>
      </c>
      <c r="H2191" s="1">
        <f t="shared" si="344"/>
        <v>41860</v>
      </c>
      <c r="I2191" s="2">
        <f t="shared" si="345"/>
        <v>97.174999999999997</v>
      </c>
      <c r="K2191" s="2">
        <f t="shared" si="346"/>
        <v>0</v>
      </c>
      <c r="L2191" s="2">
        <f t="shared" si="347"/>
        <v>0</v>
      </c>
      <c r="M2191" s="2">
        <f t="shared" si="348"/>
        <v>1</v>
      </c>
      <c r="N2191">
        <f t="shared" si="349"/>
        <v>-2.4480389163324174</v>
      </c>
    </row>
    <row r="2192" spans="1:14" x14ac:dyDescent="0.3">
      <c r="A2192" s="1">
        <v>41871</v>
      </c>
      <c r="B2192">
        <v>92.5</v>
      </c>
      <c r="D2192">
        <f t="shared" si="340"/>
        <v>3</v>
      </c>
      <c r="E2192" s="1">
        <f t="shared" si="341"/>
        <v>41864</v>
      </c>
      <c r="F2192" s="1">
        <f t="shared" si="342"/>
        <v>41863</v>
      </c>
      <c r="G2192" s="1">
        <f t="shared" si="343"/>
        <v>41862</v>
      </c>
      <c r="H2192" s="1">
        <f t="shared" si="344"/>
        <v>41861</v>
      </c>
      <c r="I2192" s="2">
        <f t="shared" si="345"/>
        <v>97.4</v>
      </c>
      <c r="K2192" s="2">
        <f t="shared" si="346"/>
        <v>0</v>
      </c>
      <c r="L2192" s="2">
        <f t="shared" si="347"/>
        <v>0</v>
      </c>
      <c r="M2192" s="2">
        <f t="shared" si="348"/>
        <v>1</v>
      </c>
      <c r="N2192">
        <f t="shared" si="349"/>
        <v>-5.1617566130109962</v>
      </c>
    </row>
    <row r="2193" spans="1:14" x14ac:dyDescent="0.3">
      <c r="A2193" s="1">
        <v>41872</v>
      </c>
      <c r="B2193">
        <v>93.625</v>
      </c>
      <c r="D2193">
        <f t="shared" si="340"/>
        <v>4</v>
      </c>
      <c r="E2193" s="1">
        <f t="shared" si="341"/>
        <v>41865</v>
      </c>
      <c r="F2193" s="1">
        <f t="shared" si="342"/>
        <v>41864</v>
      </c>
      <c r="G2193" s="1">
        <f t="shared" si="343"/>
        <v>41863</v>
      </c>
      <c r="H2193" s="1">
        <f t="shared" si="344"/>
        <v>41862</v>
      </c>
      <c r="I2193" s="2">
        <f t="shared" si="345"/>
        <v>95.25</v>
      </c>
      <c r="K2193" s="2">
        <f t="shared" si="346"/>
        <v>0</v>
      </c>
      <c r="L2193" s="2">
        <f t="shared" si="347"/>
        <v>0</v>
      </c>
      <c r="M2193" s="2">
        <f t="shared" si="348"/>
        <v>1</v>
      </c>
      <c r="N2193">
        <f t="shared" si="349"/>
        <v>-1.7207572169426804</v>
      </c>
    </row>
    <row r="2194" spans="1:14" x14ac:dyDescent="0.3">
      <c r="A2194" s="1">
        <v>41873</v>
      </c>
      <c r="B2194">
        <v>92.875</v>
      </c>
      <c r="D2194">
        <f t="shared" si="340"/>
        <v>5</v>
      </c>
      <c r="E2194" s="1">
        <f t="shared" si="341"/>
        <v>41866</v>
      </c>
      <c r="F2194" s="1">
        <f t="shared" si="342"/>
        <v>41865</v>
      </c>
      <c r="G2194" s="1">
        <f t="shared" si="343"/>
        <v>41864</v>
      </c>
      <c r="H2194" s="1">
        <f t="shared" si="344"/>
        <v>41863</v>
      </c>
      <c r="I2194" s="2">
        <f t="shared" si="345"/>
        <v>94.95</v>
      </c>
      <c r="K2194" s="2">
        <f t="shared" si="346"/>
        <v>0</v>
      </c>
      <c r="L2194" s="2">
        <f t="shared" si="347"/>
        <v>0</v>
      </c>
      <c r="M2194" s="2">
        <f t="shared" si="348"/>
        <v>1</v>
      </c>
      <c r="N2194">
        <f t="shared" si="349"/>
        <v>-2.2095934220371682</v>
      </c>
    </row>
    <row r="2195" spans="1:14" x14ac:dyDescent="0.3">
      <c r="A2195" s="1">
        <v>41876</v>
      </c>
      <c r="B2195">
        <v>93.45</v>
      </c>
      <c r="D2195">
        <f t="shared" si="340"/>
        <v>1</v>
      </c>
      <c r="E2195" s="1">
        <f t="shared" si="341"/>
        <v>41869</v>
      </c>
      <c r="F2195" s="1">
        <f t="shared" si="342"/>
        <v>41868</v>
      </c>
      <c r="G2195" s="1">
        <f t="shared" si="343"/>
        <v>41867</v>
      </c>
      <c r="H2195" s="1">
        <f t="shared" si="344"/>
        <v>41866</v>
      </c>
      <c r="I2195" s="2">
        <f t="shared" si="345"/>
        <v>95.1</v>
      </c>
      <c r="K2195" s="2">
        <f t="shared" si="346"/>
        <v>0</v>
      </c>
      <c r="L2195" s="2">
        <f t="shared" si="347"/>
        <v>0</v>
      </c>
      <c r="M2195" s="2">
        <f t="shared" si="348"/>
        <v>1</v>
      </c>
      <c r="N2195">
        <f t="shared" si="349"/>
        <v>-1.750243564977267</v>
      </c>
    </row>
    <row r="2196" spans="1:14" x14ac:dyDescent="0.3">
      <c r="A2196" s="1">
        <v>41877</v>
      </c>
      <c r="B2196">
        <v>95.1</v>
      </c>
      <c r="D2196">
        <f t="shared" si="340"/>
        <v>2</v>
      </c>
      <c r="E2196" s="1">
        <f t="shared" si="341"/>
        <v>41870</v>
      </c>
      <c r="F2196" s="1">
        <f t="shared" si="342"/>
        <v>41869</v>
      </c>
      <c r="G2196" s="1">
        <f t="shared" si="343"/>
        <v>41868</v>
      </c>
      <c r="H2196" s="1">
        <f t="shared" si="344"/>
        <v>41867</v>
      </c>
      <c r="I2196" s="2">
        <f t="shared" si="345"/>
        <v>94.825000000000003</v>
      </c>
      <c r="K2196" s="2">
        <f t="shared" si="346"/>
        <v>0</v>
      </c>
      <c r="L2196" s="2">
        <f t="shared" si="347"/>
        <v>0</v>
      </c>
      <c r="M2196" s="2">
        <f t="shared" si="348"/>
        <v>1</v>
      </c>
      <c r="N2196">
        <f t="shared" si="349"/>
        <v>0.28958819763818128</v>
      </c>
    </row>
    <row r="2197" spans="1:14" x14ac:dyDescent="0.3">
      <c r="A2197" s="1">
        <v>41878</v>
      </c>
      <c r="B2197">
        <v>95.924999999999997</v>
      </c>
      <c r="D2197">
        <f t="shared" si="340"/>
        <v>3</v>
      </c>
      <c r="E2197" s="1">
        <f t="shared" si="341"/>
        <v>41871</v>
      </c>
      <c r="F2197" s="1">
        <f t="shared" si="342"/>
        <v>41870</v>
      </c>
      <c r="G2197" s="1">
        <f t="shared" si="343"/>
        <v>41869</v>
      </c>
      <c r="H2197" s="1">
        <f t="shared" si="344"/>
        <v>41868</v>
      </c>
      <c r="I2197" s="2">
        <f t="shared" si="345"/>
        <v>92.5</v>
      </c>
      <c r="K2197" s="2">
        <f t="shared" si="346"/>
        <v>0</v>
      </c>
      <c r="L2197" s="2">
        <f t="shared" si="347"/>
        <v>0</v>
      </c>
      <c r="M2197" s="2">
        <f t="shared" si="348"/>
        <v>1</v>
      </c>
      <c r="N2197">
        <f t="shared" si="349"/>
        <v>3.6357991614636527</v>
      </c>
    </row>
    <row r="2198" spans="1:14" x14ac:dyDescent="0.3">
      <c r="A2198" s="1">
        <v>41879</v>
      </c>
      <c r="B2198">
        <v>95.474999999999994</v>
      </c>
      <c r="D2198">
        <f t="shared" si="340"/>
        <v>4</v>
      </c>
      <c r="E2198" s="1">
        <f t="shared" si="341"/>
        <v>41872</v>
      </c>
      <c r="F2198" s="1">
        <f t="shared" si="342"/>
        <v>41871</v>
      </c>
      <c r="G2198" s="1">
        <f t="shared" si="343"/>
        <v>41870</v>
      </c>
      <c r="H2198" s="1">
        <f t="shared" si="344"/>
        <v>41869</v>
      </c>
      <c r="I2198" s="2">
        <f t="shared" si="345"/>
        <v>93.625</v>
      </c>
      <c r="K2198" s="2">
        <f t="shared" si="346"/>
        <v>0</v>
      </c>
      <c r="L2198" s="2">
        <f t="shared" si="347"/>
        <v>0</v>
      </c>
      <c r="M2198" s="2">
        <f t="shared" si="348"/>
        <v>1</v>
      </c>
      <c r="N2198">
        <f t="shared" si="349"/>
        <v>1.9566991274196373</v>
      </c>
    </row>
    <row r="2199" spans="1:14" x14ac:dyDescent="0.3">
      <c r="A2199" s="1">
        <v>41880</v>
      </c>
      <c r="B2199">
        <v>98.125</v>
      </c>
      <c r="D2199">
        <f t="shared" si="340"/>
        <v>5</v>
      </c>
      <c r="E2199" s="1">
        <f t="shared" si="341"/>
        <v>41873</v>
      </c>
      <c r="F2199" s="1">
        <f t="shared" si="342"/>
        <v>41872</v>
      </c>
      <c r="G2199" s="1">
        <f t="shared" si="343"/>
        <v>41871</v>
      </c>
      <c r="H2199" s="1">
        <f t="shared" si="344"/>
        <v>41870</v>
      </c>
      <c r="I2199" s="2">
        <f t="shared" si="345"/>
        <v>92.875</v>
      </c>
      <c r="K2199" s="2">
        <f t="shared" si="346"/>
        <v>0</v>
      </c>
      <c r="L2199" s="2">
        <f t="shared" si="347"/>
        <v>0</v>
      </c>
      <c r="M2199" s="2">
        <f t="shared" si="348"/>
        <v>1</v>
      </c>
      <c r="N2199">
        <f t="shared" si="349"/>
        <v>5.4987673064649325</v>
      </c>
    </row>
    <row r="2200" spans="1:14" x14ac:dyDescent="0.3">
      <c r="A2200" s="1">
        <v>41884</v>
      </c>
      <c r="B2200">
        <v>99.875</v>
      </c>
      <c r="D2200">
        <f t="shared" si="340"/>
        <v>2</v>
      </c>
      <c r="E2200" s="1">
        <f t="shared" si="341"/>
        <v>41877</v>
      </c>
      <c r="F2200" s="1">
        <f t="shared" si="342"/>
        <v>41876</v>
      </c>
      <c r="G2200" s="1">
        <f t="shared" si="343"/>
        <v>41875</v>
      </c>
      <c r="H2200" s="1">
        <f t="shared" si="344"/>
        <v>41874</v>
      </c>
      <c r="I2200" s="2">
        <f t="shared" si="345"/>
        <v>95.1</v>
      </c>
      <c r="K2200" s="2">
        <f t="shared" si="346"/>
        <v>0</v>
      </c>
      <c r="L2200" s="2">
        <f t="shared" si="347"/>
        <v>0</v>
      </c>
      <c r="M2200" s="2">
        <f t="shared" si="348"/>
        <v>1</v>
      </c>
      <c r="N2200">
        <f t="shared" si="349"/>
        <v>4.8990434535094245</v>
      </c>
    </row>
    <row r="2201" spans="1:14" x14ac:dyDescent="0.3">
      <c r="A2201" s="1">
        <v>41885</v>
      </c>
      <c r="B2201">
        <v>101.1</v>
      </c>
      <c r="D2201">
        <f t="shared" si="340"/>
        <v>3</v>
      </c>
      <c r="E2201" s="1">
        <f t="shared" si="341"/>
        <v>41878</v>
      </c>
      <c r="F2201" s="1">
        <f t="shared" si="342"/>
        <v>41877</v>
      </c>
      <c r="G2201" s="1">
        <f t="shared" si="343"/>
        <v>41876</v>
      </c>
      <c r="H2201" s="1">
        <f t="shared" si="344"/>
        <v>41875</v>
      </c>
      <c r="I2201" s="2">
        <f t="shared" si="345"/>
        <v>95.924999999999997</v>
      </c>
      <c r="K2201" s="2">
        <f t="shared" si="346"/>
        <v>0</v>
      </c>
      <c r="L2201" s="2">
        <f t="shared" si="347"/>
        <v>0</v>
      </c>
      <c r="M2201" s="2">
        <f t="shared" si="348"/>
        <v>1</v>
      </c>
      <c r="N2201">
        <f t="shared" si="349"/>
        <v>5.2543489893409614</v>
      </c>
    </row>
    <row r="2202" spans="1:14" x14ac:dyDescent="0.3">
      <c r="A2202" s="1">
        <v>41886</v>
      </c>
      <c r="B2202">
        <v>102.65</v>
      </c>
      <c r="D2202">
        <f t="shared" si="340"/>
        <v>4</v>
      </c>
      <c r="E2202" s="1">
        <f t="shared" si="341"/>
        <v>41879</v>
      </c>
      <c r="F2202" s="1">
        <f t="shared" si="342"/>
        <v>41878</v>
      </c>
      <c r="G2202" s="1">
        <f t="shared" si="343"/>
        <v>41877</v>
      </c>
      <c r="H2202" s="1">
        <f t="shared" si="344"/>
        <v>41876</v>
      </c>
      <c r="I2202" s="2">
        <f t="shared" si="345"/>
        <v>95.474999999999994</v>
      </c>
      <c r="K2202" s="2">
        <f t="shared" si="346"/>
        <v>0</v>
      </c>
      <c r="L2202" s="2">
        <f t="shared" si="347"/>
        <v>0</v>
      </c>
      <c r="M2202" s="2">
        <f t="shared" si="348"/>
        <v>1</v>
      </c>
      <c r="N2202">
        <f t="shared" si="349"/>
        <v>7.2460710353362749</v>
      </c>
    </row>
    <row r="2203" spans="1:14" x14ac:dyDescent="0.3">
      <c r="A2203" s="1">
        <v>41887</v>
      </c>
      <c r="B2203">
        <v>105.625</v>
      </c>
      <c r="D2203">
        <f t="shared" si="340"/>
        <v>5</v>
      </c>
      <c r="E2203" s="1">
        <f t="shared" si="341"/>
        <v>41880</v>
      </c>
      <c r="F2203" s="1">
        <f t="shared" si="342"/>
        <v>41879</v>
      </c>
      <c r="G2203" s="1">
        <f t="shared" si="343"/>
        <v>41878</v>
      </c>
      <c r="H2203" s="1">
        <f t="shared" si="344"/>
        <v>41877</v>
      </c>
      <c r="I2203" s="2">
        <f t="shared" si="345"/>
        <v>98.125</v>
      </c>
      <c r="K2203" s="2">
        <f t="shared" si="346"/>
        <v>0</v>
      </c>
      <c r="L2203" s="2">
        <f t="shared" si="347"/>
        <v>0</v>
      </c>
      <c r="M2203" s="2">
        <f t="shared" si="348"/>
        <v>1</v>
      </c>
      <c r="N2203">
        <f t="shared" si="349"/>
        <v>7.3652909574765406</v>
      </c>
    </row>
    <row r="2204" spans="1:14" x14ac:dyDescent="0.3">
      <c r="A2204" s="1">
        <v>41890</v>
      </c>
      <c r="B2204">
        <v>103.075</v>
      </c>
      <c r="D2204">
        <f t="shared" si="340"/>
        <v>1</v>
      </c>
      <c r="E2204" s="1">
        <f t="shared" si="341"/>
        <v>41883</v>
      </c>
      <c r="F2204" s="1">
        <f t="shared" si="342"/>
        <v>41882</v>
      </c>
      <c r="G2204" s="1">
        <f t="shared" si="343"/>
        <v>41881</v>
      </c>
      <c r="H2204" s="1">
        <f t="shared" si="344"/>
        <v>41880</v>
      </c>
      <c r="I2204" s="2">
        <f t="shared" si="345"/>
        <v>98.125</v>
      </c>
      <c r="K2204" s="2">
        <f t="shared" si="346"/>
        <v>0</v>
      </c>
      <c r="L2204" s="2">
        <f t="shared" si="347"/>
        <v>0</v>
      </c>
      <c r="M2204" s="2">
        <f t="shared" si="348"/>
        <v>1</v>
      </c>
      <c r="N2204">
        <f t="shared" si="349"/>
        <v>4.9214702490391149</v>
      </c>
    </row>
    <row r="2205" spans="1:14" x14ac:dyDescent="0.3">
      <c r="A2205" s="1">
        <v>41891</v>
      </c>
      <c r="B2205">
        <v>105.77500000000001</v>
      </c>
      <c r="D2205">
        <f t="shared" si="340"/>
        <v>2</v>
      </c>
      <c r="E2205" s="1">
        <f t="shared" si="341"/>
        <v>41884</v>
      </c>
      <c r="F2205" s="1">
        <f t="shared" si="342"/>
        <v>41883</v>
      </c>
      <c r="G2205" s="1">
        <f t="shared" si="343"/>
        <v>41882</v>
      </c>
      <c r="H2205" s="1">
        <f t="shared" si="344"/>
        <v>41881</v>
      </c>
      <c r="I2205" s="2">
        <f t="shared" si="345"/>
        <v>99.875</v>
      </c>
      <c r="K2205" s="2">
        <f t="shared" si="346"/>
        <v>0</v>
      </c>
      <c r="L2205" s="2">
        <f t="shared" si="347"/>
        <v>0</v>
      </c>
      <c r="M2205" s="2">
        <f t="shared" si="348"/>
        <v>1</v>
      </c>
      <c r="N2205">
        <f t="shared" si="349"/>
        <v>5.7394792519692537</v>
      </c>
    </row>
    <row r="2206" spans="1:14" x14ac:dyDescent="0.3">
      <c r="A2206" s="1">
        <v>41892</v>
      </c>
      <c r="B2206">
        <v>107.1</v>
      </c>
      <c r="D2206">
        <f t="shared" si="340"/>
        <v>3</v>
      </c>
      <c r="E2206" s="1">
        <f t="shared" si="341"/>
        <v>41885</v>
      </c>
      <c r="F2206" s="1">
        <f t="shared" si="342"/>
        <v>41884</v>
      </c>
      <c r="G2206" s="1">
        <f t="shared" si="343"/>
        <v>41883</v>
      </c>
      <c r="H2206" s="1">
        <f t="shared" si="344"/>
        <v>41882</v>
      </c>
      <c r="I2206" s="2">
        <f t="shared" si="345"/>
        <v>101.1</v>
      </c>
      <c r="K2206" s="2">
        <f t="shared" si="346"/>
        <v>0</v>
      </c>
      <c r="L2206" s="2">
        <f t="shared" si="347"/>
        <v>0</v>
      </c>
      <c r="M2206" s="2">
        <f t="shared" si="348"/>
        <v>1</v>
      </c>
      <c r="N2206">
        <f t="shared" si="349"/>
        <v>5.7652851427277403</v>
      </c>
    </row>
    <row r="2207" spans="1:14" x14ac:dyDescent="0.3">
      <c r="A2207" s="1">
        <v>41893</v>
      </c>
      <c r="B2207">
        <v>106.375</v>
      </c>
      <c r="D2207">
        <f t="shared" si="340"/>
        <v>4</v>
      </c>
      <c r="E2207" s="1">
        <f t="shared" si="341"/>
        <v>41886</v>
      </c>
      <c r="F2207" s="1">
        <f t="shared" si="342"/>
        <v>41885</v>
      </c>
      <c r="G2207" s="1">
        <f t="shared" si="343"/>
        <v>41884</v>
      </c>
      <c r="H2207" s="1">
        <f t="shared" si="344"/>
        <v>41883</v>
      </c>
      <c r="I2207" s="2">
        <f t="shared" si="345"/>
        <v>102.65</v>
      </c>
      <c r="K2207" s="2">
        <f t="shared" si="346"/>
        <v>0</v>
      </c>
      <c r="L2207" s="2">
        <f t="shared" si="347"/>
        <v>0</v>
      </c>
      <c r="M2207" s="2">
        <f t="shared" si="348"/>
        <v>1</v>
      </c>
      <c r="N2207">
        <f t="shared" si="349"/>
        <v>3.56454434285956</v>
      </c>
    </row>
    <row r="2208" spans="1:14" x14ac:dyDescent="0.3">
      <c r="A2208" s="1">
        <v>41894</v>
      </c>
      <c r="B2208">
        <v>105.7</v>
      </c>
      <c r="D2208">
        <f t="shared" si="340"/>
        <v>5</v>
      </c>
      <c r="E2208" s="1">
        <f t="shared" si="341"/>
        <v>41887</v>
      </c>
      <c r="F2208" s="1">
        <f t="shared" si="342"/>
        <v>41886</v>
      </c>
      <c r="G2208" s="1">
        <f t="shared" si="343"/>
        <v>41885</v>
      </c>
      <c r="H2208" s="1">
        <f t="shared" si="344"/>
        <v>41884</v>
      </c>
      <c r="I2208" s="2">
        <f t="shared" si="345"/>
        <v>105.625</v>
      </c>
      <c r="K2208" s="2">
        <f t="shared" si="346"/>
        <v>0</v>
      </c>
      <c r="L2208" s="2">
        <f t="shared" si="347"/>
        <v>0</v>
      </c>
      <c r="M2208" s="2">
        <f t="shared" si="348"/>
        <v>1</v>
      </c>
      <c r="N2208">
        <f t="shared" si="349"/>
        <v>7.0980719885400848E-2</v>
      </c>
    </row>
    <row r="2209" spans="1:14" x14ac:dyDescent="0.3">
      <c r="A2209" s="1">
        <v>41897</v>
      </c>
      <c r="B2209">
        <v>106.075</v>
      </c>
      <c r="D2209">
        <f t="shared" si="340"/>
        <v>1</v>
      </c>
      <c r="E2209" s="1">
        <f t="shared" si="341"/>
        <v>41890</v>
      </c>
      <c r="F2209" s="1">
        <f t="shared" si="342"/>
        <v>41889</v>
      </c>
      <c r="G2209" s="1">
        <f t="shared" si="343"/>
        <v>41888</v>
      </c>
      <c r="H2209" s="1">
        <f t="shared" si="344"/>
        <v>41887</v>
      </c>
      <c r="I2209" s="2">
        <f t="shared" si="345"/>
        <v>103.075</v>
      </c>
      <c r="K2209" s="2">
        <f t="shared" si="346"/>
        <v>0</v>
      </c>
      <c r="L2209" s="2">
        <f t="shared" si="347"/>
        <v>0</v>
      </c>
      <c r="M2209" s="2">
        <f t="shared" si="348"/>
        <v>1</v>
      </c>
      <c r="N2209">
        <f t="shared" si="349"/>
        <v>2.8689512495424925</v>
      </c>
    </row>
    <row r="2210" spans="1:14" x14ac:dyDescent="0.3">
      <c r="A2210" s="1">
        <v>41898</v>
      </c>
      <c r="B2210">
        <v>106.875</v>
      </c>
      <c r="D2210">
        <f t="shared" si="340"/>
        <v>2</v>
      </c>
      <c r="E2210" s="1">
        <f t="shared" si="341"/>
        <v>41891</v>
      </c>
      <c r="F2210" s="1">
        <f t="shared" si="342"/>
        <v>41890</v>
      </c>
      <c r="G2210" s="1">
        <f t="shared" si="343"/>
        <v>41889</v>
      </c>
      <c r="H2210" s="1">
        <f t="shared" si="344"/>
        <v>41888</v>
      </c>
      <c r="I2210" s="2">
        <f t="shared" si="345"/>
        <v>105.77500000000001</v>
      </c>
      <c r="K2210" s="2">
        <f t="shared" si="346"/>
        <v>0</v>
      </c>
      <c r="L2210" s="2">
        <f t="shared" si="347"/>
        <v>0</v>
      </c>
      <c r="M2210" s="2">
        <f t="shared" si="348"/>
        <v>1</v>
      </c>
      <c r="N2210">
        <f t="shared" si="349"/>
        <v>1.0345730650793017</v>
      </c>
    </row>
    <row r="2211" spans="1:14" x14ac:dyDescent="0.3">
      <c r="A2211" s="1">
        <v>41899</v>
      </c>
      <c r="B2211">
        <v>105.1</v>
      </c>
      <c r="D2211">
        <f t="shared" si="340"/>
        <v>3</v>
      </c>
      <c r="E2211" s="1">
        <f t="shared" si="341"/>
        <v>41892</v>
      </c>
      <c r="F2211" s="1">
        <f t="shared" si="342"/>
        <v>41891</v>
      </c>
      <c r="G2211" s="1">
        <f t="shared" si="343"/>
        <v>41890</v>
      </c>
      <c r="H2211" s="1">
        <f t="shared" si="344"/>
        <v>41889</v>
      </c>
      <c r="I2211" s="2">
        <f t="shared" si="345"/>
        <v>107.1</v>
      </c>
      <c r="K2211" s="2">
        <f t="shared" si="346"/>
        <v>0</v>
      </c>
      <c r="L2211" s="2">
        <f t="shared" si="347"/>
        <v>0</v>
      </c>
      <c r="M2211" s="2">
        <f t="shared" si="348"/>
        <v>1</v>
      </c>
      <c r="N2211">
        <f t="shared" si="349"/>
        <v>-1.8850699570797689</v>
      </c>
    </row>
    <row r="2212" spans="1:14" x14ac:dyDescent="0.3">
      <c r="A2212" s="1">
        <v>41900</v>
      </c>
      <c r="B2212">
        <v>102.97499999999999</v>
      </c>
      <c r="D2212">
        <f t="shared" si="340"/>
        <v>4</v>
      </c>
      <c r="E2212" s="1">
        <f t="shared" si="341"/>
        <v>41893</v>
      </c>
      <c r="F2212" s="1">
        <f t="shared" si="342"/>
        <v>41892</v>
      </c>
      <c r="G2212" s="1">
        <f t="shared" si="343"/>
        <v>41891</v>
      </c>
      <c r="H2212" s="1">
        <f t="shared" si="344"/>
        <v>41890</v>
      </c>
      <c r="I2212" s="2">
        <f t="shared" si="345"/>
        <v>106.375</v>
      </c>
      <c r="K2212" s="2">
        <f t="shared" si="346"/>
        <v>0</v>
      </c>
      <c r="L2212" s="2">
        <f t="shared" si="347"/>
        <v>0</v>
      </c>
      <c r="M2212" s="2">
        <f t="shared" si="348"/>
        <v>1</v>
      </c>
      <c r="N2212">
        <f t="shared" si="349"/>
        <v>-3.2484346571393834</v>
      </c>
    </row>
    <row r="2213" spans="1:14" x14ac:dyDescent="0.3">
      <c r="A2213" s="1">
        <v>41901</v>
      </c>
      <c r="B2213">
        <v>105.97499999999999</v>
      </c>
      <c r="D2213">
        <f t="shared" si="340"/>
        <v>5</v>
      </c>
      <c r="E2213" s="1">
        <f t="shared" si="341"/>
        <v>41894</v>
      </c>
      <c r="F2213" s="1">
        <f t="shared" si="342"/>
        <v>41893</v>
      </c>
      <c r="G2213" s="1">
        <f t="shared" si="343"/>
        <v>41892</v>
      </c>
      <c r="H2213" s="1">
        <f t="shared" si="344"/>
        <v>41891</v>
      </c>
      <c r="I2213" s="2">
        <f t="shared" si="345"/>
        <v>105.7</v>
      </c>
      <c r="K2213" s="2">
        <f t="shared" si="346"/>
        <v>0</v>
      </c>
      <c r="L2213" s="2">
        <f t="shared" si="347"/>
        <v>0</v>
      </c>
      <c r="M2213" s="2">
        <f t="shared" si="348"/>
        <v>1</v>
      </c>
      <c r="N2213">
        <f t="shared" si="349"/>
        <v>0.25983243625088048</v>
      </c>
    </row>
    <row r="2214" spans="1:14" x14ac:dyDescent="0.3">
      <c r="A2214" s="1">
        <v>41904</v>
      </c>
      <c r="B2214">
        <v>107.3</v>
      </c>
      <c r="D2214">
        <f t="shared" si="340"/>
        <v>1</v>
      </c>
      <c r="E2214" s="1">
        <f t="shared" si="341"/>
        <v>41897</v>
      </c>
      <c r="F2214" s="1">
        <f t="shared" si="342"/>
        <v>41896</v>
      </c>
      <c r="G2214" s="1">
        <f t="shared" si="343"/>
        <v>41895</v>
      </c>
      <c r="H2214" s="1">
        <f t="shared" si="344"/>
        <v>41894</v>
      </c>
      <c r="I2214" s="2">
        <f t="shared" si="345"/>
        <v>106.075</v>
      </c>
      <c r="K2214" s="2">
        <f t="shared" si="346"/>
        <v>0</v>
      </c>
      <c r="L2214" s="2">
        <f t="shared" si="347"/>
        <v>0</v>
      </c>
      <c r="M2214" s="2">
        <f t="shared" si="348"/>
        <v>1</v>
      </c>
      <c r="N2214">
        <f t="shared" si="349"/>
        <v>1.1482258548264079</v>
      </c>
    </row>
    <row r="2215" spans="1:14" x14ac:dyDescent="0.3">
      <c r="A2215" s="1">
        <v>41905</v>
      </c>
      <c r="B2215">
        <v>107.875</v>
      </c>
      <c r="D2215">
        <f t="shared" si="340"/>
        <v>2</v>
      </c>
      <c r="E2215" s="1">
        <f t="shared" si="341"/>
        <v>41898</v>
      </c>
      <c r="F2215" s="1">
        <f t="shared" si="342"/>
        <v>41897</v>
      </c>
      <c r="G2215" s="1">
        <f t="shared" si="343"/>
        <v>41896</v>
      </c>
      <c r="H2215" s="1">
        <f t="shared" si="344"/>
        <v>41895</v>
      </c>
      <c r="I2215" s="2">
        <f t="shared" si="345"/>
        <v>106.875</v>
      </c>
      <c r="K2215" s="2">
        <f t="shared" si="346"/>
        <v>0</v>
      </c>
      <c r="L2215" s="2">
        <f t="shared" si="347"/>
        <v>0</v>
      </c>
      <c r="M2215" s="2">
        <f t="shared" si="348"/>
        <v>1</v>
      </c>
      <c r="N2215">
        <f t="shared" si="349"/>
        <v>0.93132221466676823</v>
      </c>
    </row>
    <row r="2216" spans="1:14" x14ac:dyDescent="0.3">
      <c r="A2216" s="1">
        <v>41906</v>
      </c>
      <c r="B2216">
        <v>107.45</v>
      </c>
      <c r="D2216">
        <f t="shared" si="340"/>
        <v>3</v>
      </c>
      <c r="E2216" s="1">
        <f t="shared" si="341"/>
        <v>41899</v>
      </c>
      <c r="F2216" s="1">
        <f t="shared" si="342"/>
        <v>41898</v>
      </c>
      <c r="G2216" s="1">
        <f t="shared" si="343"/>
        <v>41897</v>
      </c>
      <c r="H2216" s="1">
        <f t="shared" si="344"/>
        <v>41896</v>
      </c>
      <c r="I2216" s="2">
        <f t="shared" si="345"/>
        <v>105.1</v>
      </c>
      <c r="K2216" s="2">
        <f t="shared" si="346"/>
        <v>0</v>
      </c>
      <c r="L2216" s="2">
        <f t="shared" si="347"/>
        <v>0</v>
      </c>
      <c r="M2216" s="2">
        <f t="shared" si="348"/>
        <v>1</v>
      </c>
      <c r="N2216">
        <f t="shared" si="349"/>
        <v>2.2113345205614152</v>
      </c>
    </row>
    <row r="2217" spans="1:14" x14ac:dyDescent="0.3">
      <c r="A2217" s="1">
        <v>41907</v>
      </c>
      <c r="B2217">
        <v>106.325</v>
      </c>
      <c r="D2217">
        <f t="shared" si="340"/>
        <v>4</v>
      </c>
      <c r="E2217" s="1">
        <f t="shared" si="341"/>
        <v>41900</v>
      </c>
      <c r="F2217" s="1">
        <f t="shared" si="342"/>
        <v>41899</v>
      </c>
      <c r="G2217" s="1">
        <f t="shared" si="343"/>
        <v>41898</v>
      </c>
      <c r="H2217" s="1">
        <f t="shared" si="344"/>
        <v>41897</v>
      </c>
      <c r="I2217" s="2">
        <f t="shared" si="345"/>
        <v>102.97499999999999</v>
      </c>
      <c r="K2217" s="2">
        <f t="shared" si="346"/>
        <v>0</v>
      </c>
      <c r="L2217" s="2">
        <f t="shared" si="347"/>
        <v>0</v>
      </c>
      <c r="M2217" s="2">
        <f t="shared" si="348"/>
        <v>1</v>
      </c>
      <c r="N2217">
        <f t="shared" si="349"/>
        <v>3.2014200817552934</v>
      </c>
    </row>
    <row r="2218" spans="1:14" x14ac:dyDescent="0.3">
      <c r="A2218" s="1">
        <v>41908</v>
      </c>
      <c r="B2218">
        <v>106.52500000000001</v>
      </c>
      <c r="D2218">
        <f t="shared" si="340"/>
        <v>5</v>
      </c>
      <c r="E2218" s="1">
        <f t="shared" si="341"/>
        <v>41901</v>
      </c>
      <c r="F2218" s="1">
        <f t="shared" si="342"/>
        <v>41900</v>
      </c>
      <c r="G2218" s="1">
        <f t="shared" si="343"/>
        <v>41899</v>
      </c>
      <c r="H2218" s="1">
        <f t="shared" si="344"/>
        <v>41898</v>
      </c>
      <c r="I2218" s="2">
        <f t="shared" si="345"/>
        <v>105.97499999999999</v>
      </c>
      <c r="K2218" s="2">
        <f t="shared" si="346"/>
        <v>0</v>
      </c>
      <c r="L2218" s="2">
        <f t="shared" si="347"/>
        <v>0</v>
      </c>
      <c r="M2218" s="2">
        <f t="shared" si="348"/>
        <v>1</v>
      </c>
      <c r="N2218">
        <f t="shared" si="349"/>
        <v>0.51764821472750722</v>
      </c>
    </row>
    <row r="2219" spans="1:14" x14ac:dyDescent="0.3">
      <c r="A2219" s="1">
        <v>41911</v>
      </c>
      <c r="B2219">
        <v>107.325</v>
      </c>
      <c r="D2219">
        <f t="shared" si="340"/>
        <v>1</v>
      </c>
      <c r="E2219" s="1">
        <f t="shared" si="341"/>
        <v>41904</v>
      </c>
      <c r="F2219" s="1">
        <f t="shared" si="342"/>
        <v>41903</v>
      </c>
      <c r="G2219" s="1">
        <f t="shared" si="343"/>
        <v>41902</v>
      </c>
      <c r="H2219" s="1">
        <f t="shared" si="344"/>
        <v>41901</v>
      </c>
      <c r="I2219" s="2">
        <f t="shared" si="345"/>
        <v>107.3</v>
      </c>
      <c r="K2219" s="2">
        <f t="shared" si="346"/>
        <v>0</v>
      </c>
      <c r="L2219" s="2">
        <f t="shared" si="347"/>
        <v>0</v>
      </c>
      <c r="M2219" s="2">
        <f t="shared" si="348"/>
        <v>1</v>
      </c>
      <c r="N2219">
        <f t="shared" si="349"/>
        <v>2.3296447397161031E-2</v>
      </c>
    </row>
    <row r="2220" spans="1:14" x14ac:dyDescent="0.3">
      <c r="A2220" s="1">
        <v>41912</v>
      </c>
      <c r="B2220">
        <v>107.97499999999999</v>
      </c>
      <c r="D2220">
        <f t="shared" si="340"/>
        <v>2</v>
      </c>
      <c r="E2220" s="1">
        <f t="shared" si="341"/>
        <v>41905</v>
      </c>
      <c r="F2220" s="1">
        <f t="shared" si="342"/>
        <v>41904</v>
      </c>
      <c r="G2220" s="1">
        <f t="shared" si="343"/>
        <v>41903</v>
      </c>
      <c r="H2220" s="1">
        <f t="shared" si="344"/>
        <v>41902</v>
      </c>
      <c r="I2220" s="2">
        <f t="shared" si="345"/>
        <v>107.875</v>
      </c>
      <c r="K2220" s="2">
        <f t="shared" si="346"/>
        <v>0</v>
      </c>
      <c r="L2220" s="2">
        <f t="shared" si="347"/>
        <v>0</v>
      </c>
      <c r="M2220" s="2">
        <f t="shared" si="348"/>
        <v>1</v>
      </c>
      <c r="N2220">
        <f t="shared" si="349"/>
        <v>9.2656944317282025E-2</v>
      </c>
    </row>
    <row r="2221" spans="1:14" x14ac:dyDescent="0.3">
      <c r="A2221" s="1">
        <v>41913</v>
      </c>
      <c r="B2221">
        <v>107.6</v>
      </c>
      <c r="D2221">
        <f t="shared" si="340"/>
        <v>3</v>
      </c>
      <c r="E2221" s="1">
        <f t="shared" si="341"/>
        <v>41906</v>
      </c>
      <c r="F2221" s="1">
        <f t="shared" si="342"/>
        <v>41905</v>
      </c>
      <c r="G2221" s="1">
        <f t="shared" si="343"/>
        <v>41904</v>
      </c>
      <c r="H2221" s="1">
        <f t="shared" si="344"/>
        <v>41903</v>
      </c>
      <c r="I2221" s="2">
        <f t="shared" si="345"/>
        <v>107.45</v>
      </c>
      <c r="K2221" s="2">
        <f t="shared" si="346"/>
        <v>0</v>
      </c>
      <c r="L2221" s="2">
        <f t="shared" si="347"/>
        <v>0</v>
      </c>
      <c r="M2221" s="2">
        <f t="shared" si="348"/>
        <v>1</v>
      </c>
      <c r="N2221">
        <f t="shared" si="349"/>
        <v>0.13950246391645132</v>
      </c>
    </row>
    <row r="2222" spans="1:14" x14ac:dyDescent="0.3">
      <c r="A2222" s="1">
        <v>41914</v>
      </c>
      <c r="B2222">
        <v>106.77500000000001</v>
      </c>
      <c r="D2222">
        <f t="shared" si="340"/>
        <v>4</v>
      </c>
      <c r="E2222" s="1">
        <f t="shared" si="341"/>
        <v>41907</v>
      </c>
      <c r="F2222" s="1">
        <f t="shared" si="342"/>
        <v>41906</v>
      </c>
      <c r="G2222" s="1">
        <f t="shared" si="343"/>
        <v>41905</v>
      </c>
      <c r="H2222" s="1">
        <f t="shared" si="344"/>
        <v>41904</v>
      </c>
      <c r="I2222" s="2">
        <f t="shared" si="345"/>
        <v>106.325</v>
      </c>
      <c r="K2222" s="2">
        <f t="shared" si="346"/>
        <v>0</v>
      </c>
      <c r="L2222" s="2">
        <f t="shared" si="347"/>
        <v>0</v>
      </c>
      <c r="M2222" s="2">
        <f t="shared" si="348"/>
        <v>1</v>
      </c>
      <c r="N2222">
        <f t="shared" si="349"/>
        <v>0.42233755878329243</v>
      </c>
    </row>
    <row r="2223" spans="1:14" x14ac:dyDescent="0.3">
      <c r="A2223" s="1">
        <v>41915</v>
      </c>
      <c r="B2223">
        <v>105.6</v>
      </c>
      <c r="D2223">
        <f t="shared" si="340"/>
        <v>5</v>
      </c>
      <c r="E2223" s="1">
        <f t="shared" si="341"/>
        <v>41908</v>
      </c>
      <c r="F2223" s="1">
        <f t="shared" si="342"/>
        <v>41907</v>
      </c>
      <c r="G2223" s="1">
        <f t="shared" si="343"/>
        <v>41906</v>
      </c>
      <c r="H2223" s="1">
        <f t="shared" si="344"/>
        <v>41905</v>
      </c>
      <c r="I2223" s="2">
        <f t="shared" si="345"/>
        <v>106.52500000000001</v>
      </c>
      <c r="K2223" s="2">
        <f t="shared" si="346"/>
        <v>0</v>
      </c>
      <c r="L2223" s="2">
        <f t="shared" si="347"/>
        <v>0</v>
      </c>
      <c r="M2223" s="2">
        <f t="shared" si="348"/>
        <v>1</v>
      </c>
      <c r="N2223">
        <f t="shared" si="349"/>
        <v>-0.87213281138147791</v>
      </c>
    </row>
    <row r="2224" spans="1:14" x14ac:dyDescent="0.3">
      <c r="A2224" s="1">
        <v>41918</v>
      </c>
      <c r="B2224">
        <v>107.175</v>
      </c>
      <c r="D2224">
        <f t="shared" si="340"/>
        <v>1</v>
      </c>
      <c r="E2224" s="1">
        <f t="shared" si="341"/>
        <v>41911</v>
      </c>
      <c r="F2224" s="1">
        <f t="shared" si="342"/>
        <v>41910</v>
      </c>
      <c r="G2224" s="1">
        <f t="shared" si="343"/>
        <v>41909</v>
      </c>
      <c r="H2224" s="1">
        <f t="shared" si="344"/>
        <v>41908</v>
      </c>
      <c r="I2224" s="2">
        <f t="shared" si="345"/>
        <v>107.325</v>
      </c>
      <c r="K2224" s="2">
        <f t="shared" si="346"/>
        <v>0</v>
      </c>
      <c r="L2224" s="2">
        <f t="shared" si="347"/>
        <v>0</v>
      </c>
      <c r="M2224" s="2">
        <f t="shared" si="348"/>
        <v>1</v>
      </c>
      <c r="N2224">
        <f t="shared" si="349"/>
        <v>-0.13986016265836004</v>
      </c>
    </row>
    <row r="2225" spans="1:14" x14ac:dyDescent="0.3">
      <c r="A2225" s="1">
        <v>41919</v>
      </c>
      <c r="B2225">
        <v>107.22499999999999</v>
      </c>
      <c r="D2225">
        <f t="shared" si="340"/>
        <v>2</v>
      </c>
      <c r="E2225" s="1">
        <f t="shared" si="341"/>
        <v>41912</v>
      </c>
      <c r="F2225" s="1">
        <f t="shared" si="342"/>
        <v>41911</v>
      </c>
      <c r="G2225" s="1">
        <f t="shared" si="343"/>
        <v>41910</v>
      </c>
      <c r="H2225" s="1">
        <f t="shared" si="344"/>
        <v>41909</v>
      </c>
      <c r="I2225" s="2">
        <f t="shared" si="345"/>
        <v>107.97499999999999</v>
      </c>
      <c r="K2225" s="2">
        <f t="shared" si="346"/>
        <v>0</v>
      </c>
      <c r="L2225" s="2">
        <f t="shared" si="347"/>
        <v>0</v>
      </c>
      <c r="M2225" s="2">
        <f t="shared" si="348"/>
        <v>1</v>
      </c>
      <c r="N2225">
        <f t="shared" si="349"/>
        <v>-0.69702884438207069</v>
      </c>
    </row>
    <row r="2226" spans="1:14" x14ac:dyDescent="0.3">
      <c r="A2226" s="1">
        <v>41920</v>
      </c>
      <c r="B2226">
        <v>108.125</v>
      </c>
      <c r="D2226">
        <f t="shared" si="340"/>
        <v>3</v>
      </c>
      <c r="E2226" s="1">
        <f t="shared" si="341"/>
        <v>41913</v>
      </c>
      <c r="F2226" s="1">
        <f t="shared" si="342"/>
        <v>41912</v>
      </c>
      <c r="G2226" s="1">
        <f t="shared" si="343"/>
        <v>41911</v>
      </c>
      <c r="H2226" s="1">
        <f t="shared" si="344"/>
        <v>41910</v>
      </c>
      <c r="I2226" s="2">
        <f t="shared" si="345"/>
        <v>107.6</v>
      </c>
      <c r="K2226" s="2">
        <f t="shared" si="346"/>
        <v>0</v>
      </c>
      <c r="L2226" s="2">
        <f t="shared" si="347"/>
        <v>0</v>
      </c>
      <c r="M2226" s="2">
        <f t="shared" si="348"/>
        <v>1</v>
      </c>
      <c r="N2226">
        <f t="shared" si="349"/>
        <v>0.48673175243593331</v>
      </c>
    </row>
    <row r="2227" spans="1:14" x14ac:dyDescent="0.3">
      <c r="A2227" s="1">
        <v>41921</v>
      </c>
      <c r="B2227">
        <v>109.5</v>
      </c>
      <c r="C2227">
        <v>95.625</v>
      </c>
      <c r="D2227">
        <f t="shared" si="340"/>
        <v>4</v>
      </c>
      <c r="E2227" s="1">
        <f t="shared" si="341"/>
        <v>41914</v>
      </c>
      <c r="F2227" s="1">
        <f t="shared" si="342"/>
        <v>41913</v>
      </c>
      <c r="G2227" s="1">
        <f t="shared" si="343"/>
        <v>41912</v>
      </c>
      <c r="H2227" s="1">
        <f t="shared" si="344"/>
        <v>41911</v>
      </c>
      <c r="I2227" s="2">
        <f t="shared" si="345"/>
        <v>106.77500000000001</v>
      </c>
      <c r="K2227" s="2">
        <f t="shared" si="346"/>
        <v>0</v>
      </c>
      <c r="L2227" s="2">
        <f t="shared" si="347"/>
        <v>0</v>
      </c>
      <c r="M2227" s="2">
        <f t="shared" si="348"/>
        <v>1</v>
      </c>
      <c r="N2227">
        <f t="shared" si="349"/>
        <v>2.5200732529025283</v>
      </c>
    </row>
    <row r="2228" spans="1:14" x14ac:dyDescent="0.3">
      <c r="A2228" s="1">
        <v>41922</v>
      </c>
      <c r="B2228">
        <v>94.4</v>
      </c>
      <c r="D2228">
        <f t="shared" si="340"/>
        <v>5</v>
      </c>
      <c r="E2228" s="1">
        <f t="shared" si="341"/>
        <v>41915</v>
      </c>
      <c r="F2228" s="1">
        <f t="shared" si="342"/>
        <v>41914</v>
      </c>
      <c r="G2228" s="1">
        <f t="shared" si="343"/>
        <v>41913</v>
      </c>
      <c r="H2228" s="1">
        <f t="shared" si="344"/>
        <v>41912</v>
      </c>
      <c r="I2228" s="2">
        <f t="shared" si="345"/>
        <v>105.6</v>
      </c>
      <c r="J2228">
        <v>95.625</v>
      </c>
      <c r="K2228" s="2">
        <f t="shared" si="346"/>
        <v>95.625</v>
      </c>
      <c r="L2228" s="2">
        <f t="shared" si="347"/>
        <v>109.5</v>
      </c>
      <c r="M2228" s="2">
        <f t="shared" si="348"/>
        <v>1.1450980392156862</v>
      </c>
      <c r="N2228">
        <f t="shared" si="349"/>
        <v>2.3372958989149466</v>
      </c>
    </row>
    <row r="2229" spans="1:14" x14ac:dyDescent="0.3">
      <c r="A2229" s="1">
        <v>41925</v>
      </c>
      <c r="B2229">
        <v>94.625</v>
      </c>
      <c r="D2229">
        <f t="shared" si="340"/>
        <v>1</v>
      </c>
      <c r="E2229" s="1">
        <f t="shared" si="341"/>
        <v>41918</v>
      </c>
      <c r="F2229" s="1">
        <f t="shared" si="342"/>
        <v>41917</v>
      </c>
      <c r="G2229" s="1">
        <f t="shared" si="343"/>
        <v>41916</v>
      </c>
      <c r="H2229" s="1">
        <f t="shared" si="344"/>
        <v>41915</v>
      </c>
      <c r="I2229" s="2">
        <f t="shared" si="345"/>
        <v>107.175</v>
      </c>
      <c r="K2229" s="2">
        <f t="shared" si="346"/>
        <v>95.625</v>
      </c>
      <c r="L2229" s="2">
        <f t="shared" si="347"/>
        <v>109.5</v>
      </c>
      <c r="M2229" s="2">
        <f t="shared" si="348"/>
        <v>1.1450980392156862</v>
      </c>
      <c r="N2229">
        <f t="shared" si="349"/>
        <v>1.0948956383427573</v>
      </c>
    </row>
    <row r="2230" spans="1:14" x14ac:dyDescent="0.3">
      <c r="A2230" s="1">
        <v>41926</v>
      </c>
      <c r="B2230">
        <v>94.924999999999997</v>
      </c>
      <c r="D2230">
        <f t="shared" si="340"/>
        <v>2</v>
      </c>
      <c r="E2230" s="1">
        <f t="shared" si="341"/>
        <v>41919</v>
      </c>
      <c r="F2230" s="1">
        <f t="shared" si="342"/>
        <v>41918</v>
      </c>
      <c r="G2230" s="1">
        <f t="shared" si="343"/>
        <v>41917</v>
      </c>
      <c r="H2230" s="1">
        <f t="shared" si="344"/>
        <v>41916</v>
      </c>
      <c r="I2230" s="2">
        <f t="shared" si="345"/>
        <v>107.22499999999999</v>
      </c>
      <c r="K2230" s="2">
        <f t="shared" si="346"/>
        <v>95.625</v>
      </c>
      <c r="L2230" s="2">
        <f t="shared" si="347"/>
        <v>109.5</v>
      </c>
      <c r="M2230" s="2">
        <f t="shared" si="348"/>
        <v>1.1450980392156862</v>
      </c>
      <c r="N2230">
        <f t="shared" si="349"/>
        <v>1.3647932824777478</v>
      </c>
    </row>
    <row r="2231" spans="1:14" x14ac:dyDescent="0.3">
      <c r="A2231" s="1">
        <v>41927</v>
      </c>
      <c r="B2231">
        <v>91.924999999999997</v>
      </c>
      <c r="D2231">
        <f t="shared" si="340"/>
        <v>3</v>
      </c>
      <c r="E2231" s="1">
        <f t="shared" si="341"/>
        <v>41920</v>
      </c>
      <c r="F2231" s="1">
        <f t="shared" si="342"/>
        <v>41919</v>
      </c>
      <c r="G2231" s="1">
        <f t="shared" si="343"/>
        <v>41918</v>
      </c>
      <c r="H2231" s="1">
        <f t="shared" si="344"/>
        <v>41917</v>
      </c>
      <c r="I2231" s="2">
        <f t="shared" si="345"/>
        <v>108.125</v>
      </c>
      <c r="K2231" s="2">
        <f t="shared" si="346"/>
        <v>95.625</v>
      </c>
      <c r="L2231" s="2">
        <f t="shared" si="347"/>
        <v>109.5</v>
      </c>
      <c r="M2231" s="2">
        <f t="shared" si="348"/>
        <v>1.1450980392156862</v>
      </c>
      <c r="N2231">
        <f t="shared" si="349"/>
        <v>-2.6824680954852185</v>
      </c>
    </row>
    <row r="2232" spans="1:14" x14ac:dyDescent="0.3">
      <c r="A2232" s="1">
        <v>41928</v>
      </c>
      <c r="B2232">
        <v>90.325000000000003</v>
      </c>
      <c r="D2232">
        <f t="shared" si="340"/>
        <v>4</v>
      </c>
      <c r="E2232" s="1">
        <f t="shared" si="341"/>
        <v>41921</v>
      </c>
      <c r="F2232" s="1">
        <f t="shared" si="342"/>
        <v>41920</v>
      </c>
      <c r="G2232" s="1">
        <f t="shared" si="343"/>
        <v>41919</v>
      </c>
      <c r="H2232" s="1">
        <f t="shared" si="344"/>
        <v>41918</v>
      </c>
      <c r="I2232" s="2">
        <f t="shared" si="345"/>
        <v>109.5</v>
      </c>
      <c r="K2232" s="2">
        <f t="shared" si="346"/>
        <v>95.625</v>
      </c>
      <c r="L2232" s="2">
        <f t="shared" si="347"/>
        <v>109.5</v>
      </c>
      <c r="M2232" s="2">
        <f t="shared" si="348"/>
        <v>1.1450980392156862</v>
      </c>
      <c r="N2232">
        <f t="shared" si="349"/>
        <v>-5.7020015112996063</v>
      </c>
    </row>
    <row r="2233" spans="1:14" x14ac:dyDescent="0.3">
      <c r="A2233" s="1">
        <v>41929</v>
      </c>
      <c r="B2233">
        <v>90.575000000000003</v>
      </c>
      <c r="D2233">
        <f t="shared" si="340"/>
        <v>5</v>
      </c>
      <c r="E2233" s="1">
        <f t="shared" si="341"/>
        <v>41922</v>
      </c>
      <c r="F2233" s="1">
        <f t="shared" si="342"/>
        <v>41921</v>
      </c>
      <c r="G2233" s="1">
        <f t="shared" si="343"/>
        <v>41920</v>
      </c>
      <c r="H2233" s="1">
        <f t="shared" si="344"/>
        <v>41919</v>
      </c>
      <c r="I2233" s="2">
        <f t="shared" si="345"/>
        <v>94.4</v>
      </c>
      <c r="K2233" s="2">
        <f t="shared" si="346"/>
        <v>0</v>
      </c>
      <c r="L2233" s="2">
        <f t="shared" si="347"/>
        <v>0</v>
      </c>
      <c r="M2233" s="2">
        <f t="shared" si="348"/>
        <v>1</v>
      </c>
      <c r="N2233">
        <f t="shared" si="349"/>
        <v>-4.1362836370314096</v>
      </c>
    </row>
    <row r="2234" spans="1:14" x14ac:dyDescent="0.3">
      <c r="A2234" s="1">
        <v>41932</v>
      </c>
      <c r="B2234">
        <v>89.15</v>
      </c>
      <c r="D2234">
        <f t="shared" si="340"/>
        <v>1</v>
      </c>
      <c r="E2234" s="1">
        <f t="shared" si="341"/>
        <v>41925</v>
      </c>
      <c r="F2234" s="1">
        <f t="shared" si="342"/>
        <v>41924</v>
      </c>
      <c r="G2234" s="1">
        <f t="shared" si="343"/>
        <v>41923</v>
      </c>
      <c r="H2234" s="1">
        <f t="shared" si="344"/>
        <v>41922</v>
      </c>
      <c r="I2234" s="2">
        <f t="shared" si="345"/>
        <v>94.625</v>
      </c>
      <c r="K2234" s="2">
        <f t="shared" si="346"/>
        <v>0</v>
      </c>
      <c r="L2234" s="2">
        <f t="shared" si="347"/>
        <v>0</v>
      </c>
      <c r="M2234" s="2">
        <f t="shared" si="348"/>
        <v>1</v>
      </c>
      <c r="N2234">
        <f t="shared" si="349"/>
        <v>-5.9601367448463369</v>
      </c>
    </row>
    <row r="2235" spans="1:14" x14ac:dyDescent="0.3">
      <c r="A2235" s="1">
        <v>41933</v>
      </c>
      <c r="B2235">
        <v>88.45</v>
      </c>
      <c r="D2235">
        <f t="shared" si="340"/>
        <v>2</v>
      </c>
      <c r="E2235" s="1">
        <f t="shared" si="341"/>
        <v>41926</v>
      </c>
      <c r="F2235" s="1">
        <f t="shared" si="342"/>
        <v>41925</v>
      </c>
      <c r="G2235" s="1">
        <f t="shared" si="343"/>
        <v>41924</v>
      </c>
      <c r="H2235" s="1">
        <f t="shared" si="344"/>
        <v>41923</v>
      </c>
      <c r="I2235" s="2">
        <f t="shared" si="345"/>
        <v>94.924999999999997</v>
      </c>
      <c r="K2235" s="2">
        <f t="shared" si="346"/>
        <v>0</v>
      </c>
      <c r="L2235" s="2">
        <f t="shared" si="347"/>
        <v>0</v>
      </c>
      <c r="M2235" s="2">
        <f t="shared" si="348"/>
        <v>1</v>
      </c>
      <c r="N2235">
        <f t="shared" si="349"/>
        <v>-7.0649685512071692</v>
      </c>
    </row>
    <row r="2236" spans="1:14" x14ac:dyDescent="0.3">
      <c r="A2236" s="1">
        <v>41934</v>
      </c>
      <c r="B2236">
        <v>89.75</v>
      </c>
      <c r="D2236">
        <f t="shared" si="340"/>
        <v>3</v>
      </c>
      <c r="E2236" s="1">
        <f t="shared" si="341"/>
        <v>41927</v>
      </c>
      <c r="F2236" s="1">
        <f t="shared" si="342"/>
        <v>41926</v>
      </c>
      <c r="G2236" s="1">
        <f t="shared" si="343"/>
        <v>41925</v>
      </c>
      <c r="H2236" s="1">
        <f t="shared" si="344"/>
        <v>41924</v>
      </c>
      <c r="I2236" s="2">
        <f t="shared" si="345"/>
        <v>91.924999999999997</v>
      </c>
      <c r="K2236" s="2">
        <f t="shared" si="346"/>
        <v>0</v>
      </c>
      <c r="L2236" s="2">
        <f t="shared" si="347"/>
        <v>0</v>
      </c>
      <c r="M2236" s="2">
        <f t="shared" si="348"/>
        <v>1</v>
      </c>
      <c r="N2236">
        <f t="shared" si="349"/>
        <v>-2.394499981894747</v>
      </c>
    </row>
    <row r="2237" spans="1:14" x14ac:dyDescent="0.3">
      <c r="A2237" s="1">
        <v>41935</v>
      </c>
      <c r="B2237">
        <v>88.724999999999994</v>
      </c>
      <c r="D2237">
        <f t="shared" si="340"/>
        <v>4</v>
      </c>
      <c r="E2237" s="1">
        <f t="shared" si="341"/>
        <v>41928</v>
      </c>
      <c r="F2237" s="1">
        <f t="shared" si="342"/>
        <v>41927</v>
      </c>
      <c r="G2237" s="1">
        <f t="shared" si="343"/>
        <v>41926</v>
      </c>
      <c r="H2237" s="1">
        <f t="shared" si="344"/>
        <v>41925</v>
      </c>
      <c r="I2237" s="2">
        <f t="shared" si="345"/>
        <v>90.325000000000003</v>
      </c>
      <c r="K2237" s="2">
        <f t="shared" si="346"/>
        <v>0</v>
      </c>
      <c r="L2237" s="2">
        <f t="shared" si="347"/>
        <v>0</v>
      </c>
      <c r="M2237" s="2">
        <f t="shared" si="348"/>
        <v>1</v>
      </c>
      <c r="N2237">
        <f t="shared" si="349"/>
        <v>-1.7872578501143814</v>
      </c>
    </row>
    <row r="2238" spans="1:14" x14ac:dyDescent="0.3">
      <c r="A2238" s="1">
        <v>41936</v>
      </c>
      <c r="B2238">
        <v>90.25</v>
      </c>
      <c r="D2238">
        <f t="shared" si="340"/>
        <v>5</v>
      </c>
      <c r="E2238" s="1">
        <f t="shared" si="341"/>
        <v>41929</v>
      </c>
      <c r="F2238" s="1">
        <f t="shared" si="342"/>
        <v>41928</v>
      </c>
      <c r="G2238" s="1">
        <f t="shared" si="343"/>
        <v>41927</v>
      </c>
      <c r="H2238" s="1">
        <f t="shared" si="344"/>
        <v>41926</v>
      </c>
      <c r="I2238" s="2">
        <f t="shared" si="345"/>
        <v>90.575000000000003</v>
      </c>
      <c r="K2238" s="2">
        <f t="shared" si="346"/>
        <v>0</v>
      </c>
      <c r="L2238" s="2">
        <f t="shared" si="347"/>
        <v>0</v>
      </c>
      <c r="M2238" s="2">
        <f t="shared" si="348"/>
        <v>1</v>
      </c>
      <c r="N2238">
        <f t="shared" si="349"/>
        <v>-0.3594639568150651</v>
      </c>
    </row>
    <row r="2239" spans="1:14" x14ac:dyDescent="0.3">
      <c r="A2239" s="1">
        <v>41939</v>
      </c>
      <c r="B2239">
        <v>89.05</v>
      </c>
      <c r="D2239">
        <f t="shared" si="340"/>
        <v>1</v>
      </c>
      <c r="E2239" s="1">
        <f t="shared" si="341"/>
        <v>41932</v>
      </c>
      <c r="F2239" s="1">
        <f t="shared" si="342"/>
        <v>41931</v>
      </c>
      <c r="G2239" s="1">
        <f t="shared" si="343"/>
        <v>41930</v>
      </c>
      <c r="H2239" s="1">
        <f t="shared" si="344"/>
        <v>41929</v>
      </c>
      <c r="I2239" s="2">
        <f t="shared" si="345"/>
        <v>89.15</v>
      </c>
      <c r="K2239" s="2">
        <f t="shared" si="346"/>
        <v>0</v>
      </c>
      <c r="L2239" s="2">
        <f t="shared" si="347"/>
        <v>0</v>
      </c>
      <c r="M2239" s="2">
        <f t="shared" si="348"/>
        <v>1</v>
      </c>
      <c r="N2239">
        <f t="shared" si="349"/>
        <v>-0.11223345734788022</v>
      </c>
    </row>
    <row r="2240" spans="1:14" x14ac:dyDescent="0.3">
      <c r="A2240" s="1">
        <v>41940</v>
      </c>
      <c r="B2240">
        <v>90.2</v>
      </c>
      <c r="D2240">
        <f t="shared" si="340"/>
        <v>2</v>
      </c>
      <c r="E2240" s="1">
        <f t="shared" si="341"/>
        <v>41933</v>
      </c>
      <c r="F2240" s="1">
        <f t="shared" si="342"/>
        <v>41932</v>
      </c>
      <c r="G2240" s="1">
        <f t="shared" si="343"/>
        <v>41931</v>
      </c>
      <c r="H2240" s="1">
        <f t="shared" si="344"/>
        <v>41930</v>
      </c>
      <c r="I2240" s="2">
        <f t="shared" si="345"/>
        <v>88.45</v>
      </c>
      <c r="K2240" s="2">
        <f t="shared" si="346"/>
        <v>0</v>
      </c>
      <c r="L2240" s="2">
        <f t="shared" si="347"/>
        <v>0</v>
      </c>
      <c r="M2240" s="2">
        <f t="shared" si="348"/>
        <v>1</v>
      </c>
      <c r="N2240">
        <f t="shared" si="349"/>
        <v>1.9592006462783771</v>
      </c>
    </row>
    <row r="2241" spans="1:14" x14ac:dyDescent="0.3">
      <c r="A2241" s="1">
        <v>41941</v>
      </c>
      <c r="B2241">
        <v>88.6</v>
      </c>
      <c r="D2241">
        <f t="shared" si="340"/>
        <v>3</v>
      </c>
      <c r="E2241" s="1">
        <f t="shared" si="341"/>
        <v>41934</v>
      </c>
      <c r="F2241" s="1">
        <f t="shared" si="342"/>
        <v>41933</v>
      </c>
      <c r="G2241" s="1">
        <f t="shared" si="343"/>
        <v>41932</v>
      </c>
      <c r="H2241" s="1">
        <f t="shared" si="344"/>
        <v>41931</v>
      </c>
      <c r="I2241" s="2">
        <f t="shared" si="345"/>
        <v>89.75</v>
      </c>
      <c r="K2241" s="2">
        <f t="shared" si="346"/>
        <v>0</v>
      </c>
      <c r="L2241" s="2">
        <f t="shared" si="347"/>
        <v>0</v>
      </c>
      <c r="M2241" s="2">
        <f t="shared" si="348"/>
        <v>1</v>
      </c>
      <c r="N2241">
        <f t="shared" si="349"/>
        <v>-1.2896169757353086</v>
      </c>
    </row>
    <row r="2242" spans="1:14" x14ac:dyDescent="0.3">
      <c r="A2242" s="1">
        <v>41942</v>
      </c>
      <c r="B2242">
        <v>87.2</v>
      </c>
      <c r="D2242">
        <f t="shared" si="340"/>
        <v>4</v>
      </c>
      <c r="E2242" s="1">
        <f t="shared" si="341"/>
        <v>41935</v>
      </c>
      <c r="F2242" s="1">
        <f t="shared" si="342"/>
        <v>41934</v>
      </c>
      <c r="G2242" s="1">
        <f t="shared" si="343"/>
        <v>41933</v>
      </c>
      <c r="H2242" s="1">
        <f t="shared" si="344"/>
        <v>41932</v>
      </c>
      <c r="I2242" s="2">
        <f t="shared" si="345"/>
        <v>88.724999999999994</v>
      </c>
      <c r="K2242" s="2">
        <f t="shared" si="346"/>
        <v>0</v>
      </c>
      <c r="L2242" s="2">
        <f t="shared" si="347"/>
        <v>0</v>
      </c>
      <c r="M2242" s="2">
        <f t="shared" si="348"/>
        <v>1</v>
      </c>
      <c r="N2242">
        <f t="shared" si="349"/>
        <v>-1.7337367617626134</v>
      </c>
    </row>
    <row r="2243" spans="1:14" x14ac:dyDescent="0.3">
      <c r="A2243" s="1">
        <v>41943</v>
      </c>
      <c r="B2243">
        <v>88.025000000000006</v>
      </c>
      <c r="D2243">
        <f t="shared" ref="D2243:D2306" si="350">WEEKDAY(A2243,2)</f>
        <v>5</v>
      </c>
      <c r="E2243" s="1">
        <f t="shared" si="341"/>
        <v>41936</v>
      </c>
      <c r="F2243" s="1">
        <f t="shared" si="342"/>
        <v>41935</v>
      </c>
      <c r="G2243" s="1">
        <f t="shared" si="343"/>
        <v>41934</v>
      </c>
      <c r="H2243" s="1">
        <f t="shared" si="344"/>
        <v>41933</v>
      </c>
      <c r="I2243" s="2">
        <f t="shared" si="345"/>
        <v>90.25</v>
      </c>
      <c r="K2243" s="2">
        <f t="shared" si="346"/>
        <v>0</v>
      </c>
      <c r="L2243" s="2">
        <f t="shared" si="347"/>
        <v>0</v>
      </c>
      <c r="M2243" s="2">
        <f t="shared" si="348"/>
        <v>1</v>
      </c>
      <c r="N2243">
        <f t="shared" si="349"/>
        <v>-2.4962732171874036</v>
      </c>
    </row>
    <row r="2244" spans="1:14" x14ac:dyDescent="0.3">
      <c r="A2244" s="1">
        <v>41946</v>
      </c>
      <c r="B2244">
        <v>88.85</v>
      </c>
      <c r="D2244">
        <f t="shared" si="350"/>
        <v>1</v>
      </c>
      <c r="E2244" s="1">
        <f t="shared" si="341"/>
        <v>41939</v>
      </c>
      <c r="F2244" s="1">
        <f t="shared" si="342"/>
        <v>41938</v>
      </c>
      <c r="G2244" s="1">
        <f t="shared" si="343"/>
        <v>41937</v>
      </c>
      <c r="H2244" s="1">
        <f t="shared" si="344"/>
        <v>41936</v>
      </c>
      <c r="I2244" s="2">
        <f t="shared" si="345"/>
        <v>89.05</v>
      </c>
      <c r="K2244" s="2">
        <f t="shared" si="346"/>
        <v>0</v>
      </c>
      <c r="L2244" s="2">
        <f t="shared" si="347"/>
        <v>0</v>
      </c>
      <c r="M2244" s="2">
        <f t="shared" si="348"/>
        <v>1</v>
      </c>
      <c r="N2244">
        <f t="shared" si="349"/>
        <v>-0.22484551350103241</v>
      </c>
    </row>
    <row r="2245" spans="1:14" x14ac:dyDescent="0.3">
      <c r="A2245" s="1">
        <v>41947</v>
      </c>
      <c r="B2245">
        <v>87.974999999999994</v>
      </c>
      <c r="D2245">
        <f t="shared" si="350"/>
        <v>2</v>
      </c>
      <c r="E2245" s="1">
        <f t="shared" si="341"/>
        <v>41940</v>
      </c>
      <c r="F2245" s="1">
        <f t="shared" si="342"/>
        <v>41939</v>
      </c>
      <c r="G2245" s="1">
        <f t="shared" si="343"/>
        <v>41938</v>
      </c>
      <c r="H2245" s="1">
        <f t="shared" si="344"/>
        <v>41937</v>
      </c>
      <c r="I2245" s="2">
        <f t="shared" si="345"/>
        <v>90.2</v>
      </c>
      <c r="K2245" s="2">
        <f t="shared" si="346"/>
        <v>0</v>
      </c>
      <c r="L2245" s="2">
        <f t="shared" si="347"/>
        <v>0</v>
      </c>
      <c r="M2245" s="2">
        <f t="shared" si="348"/>
        <v>1</v>
      </c>
      <c r="N2245">
        <f t="shared" si="349"/>
        <v>-2.4976743860929225</v>
      </c>
    </row>
    <row r="2246" spans="1:14" x14ac:dyDescent="0.3">
      <c r="A2246" s="1">
        <v>41948</v>
      </c>
      <c r="B2246">
        <v>87.125</v>
      </c>
      <c r="D2246">
        <f t="shared" si="350"/>
        <v>3</v>
      </c>
      <c r="E2246" s="1">
        <f t="shared" si="341"/>
        <v>41941</v>
      </c>
      <c r="F2246" s="1">
        <f t="shared" si="342"/>
        <v>41940</v>
      </c>
      <c r="G2246" s="1">
        <f t="shared" si="343"/>
        <v>41939</v>
      </c>
      <c r="H2246" s="1">
        <f t="shared" si="344"/>
        <v>41938</v>
      </c>
      <c r="I2246" s="2">
        <f t="shared" si="345"/>
        <v>88.6</v>
      </c>
      <c r="K2246" s="2">
        <f t="shared" si="346"/>
        <v>0</v>
      </c>
      <c r="L2246" s="2">
        <f t="shared" si="347"/>
        <v>0</v>
      </c>
      <c r="M2246" s="2">
        <f t="shared" si="348"/>
        <v>1</v>
      </c>
      <c r="N2246">
        <f t="shared" si="349"/>
        <v>-1.6787988530347253</v>
      </c>
    </row>
    <row r="2247" spans="1:14" x14ac:dyDescent="0.3">
      <c r="A2247" s="1">
        <v>41949</v>
      </c>
      <c r="B2247">
        <v>87.65</v>
      </c>
      <c r="D2247">
        <f t="shared" si="350"/>
        <v>4</v>
      </c>
      <c r="E2247" s="1">
        <f t="shared" si="341"/>
        <v>41942</v>
      </c>
      <c r="F2247" s="1">
        <f t="shared" si="342"/>
        <v>41941</v>
      </c>
      <c r="G2247" s="1">
        <f t="shared" si="343"/>
        <v>41940</v>
      </c>
      <c r="H2247" s="1">
        <f t="shared" si="344"/>
        <v>41939</v>
      </c>
      <c r="I2247" s="2">
        <f t="shared" si="345"/>
        <v>87.2</v>
      </c>
      <c r="K2247" s="2">
        <f t="shared" si="346"/>
        <v>0</v>
      </c>
      <c r="L2247" s="2">
        <f t="shared" si="347"/>
        <v>0</v>
      </c>
      <c r="M2247" s="2">
        <f t="shared" si="348"/>
        <v>1</v>
      </c>
      <c r="N2247">
        <f t="shared" si="349"/>
        <v>0.51472804523095161</v>
      </c>
    </row>
    <row r="2248" spans="1:14" x14ac:dyDescent="0.3">
      <c r="A2248" s="1">
        <v>41950</v>
      </c>
      <c r="B2248">
        <v>88.775000000000006</v>
      </c>
      <c r="D2248">
        <f t="shared" si="350"/>
        <v>5</v>
      </c>
      <c r="E2248" s="1">
        <f t="shared" ref="E2248:E2311" si="351">A2248-7</f>
        <v>41943</v>
      </c>
      <c r="F2248" s="1">
        <f t="shared" ref="F2248:F2311" si="352">E2248-1</f>
        <v>41942</v>
      </c>
      <c r="G2248" s="1">
        <f t="shared" ref="G2248:G2311" si="353">E2248-2</f>
        <v>41941</v>
      </c>
      <c r="H2248" s="1">
        <f t="shared" ref="H2248:H2311" si="354">E2248-3</f>
        <v>41940</v>
      </c>
      <c r="I2248" s="2">
        <f t="shared" si="345"/>
        <v>88.025000000000006</v>
      </c>
      <c r="K2248" s="2">
        <f t="shared" si="346"/>
        <v>0</v>
      </c>
      <c r="L2248" s="2">
        <f t="shared" si="347"/>
        <v>0</v>
      </c>
      <c r="M2248" s="2">
        <f t="shared" si="348"/>
        <v>1</v>
      </c>
      <c r="N2248">
        <f t="shared" si="349"/>
        <v>0.84842137880354906</v>
      </c>
    </row>
    <row r="2249" spans="1:14" x14ac:dyDescent="0.3">
      <c r="A2249" s="1">
        <v>41953</v>
      </c>
      <c r="B2249">
        <v>89.55</v>
      </c>
      <c r="D2249">
        <f t="shared" si="350"/>
        <v>1</v>
      </c>
      <c r="E2249" s="1">
        <f t="shared" si="351"/>
        <v>41946</v>
      </c>
      <c r="F2249" s="1">
        <f t="shared" si="352"/>
        <v>41945</v>
      </c>
      <c r="G2249" s="1">
        <f t="shared" si="353"/>
        <v>41944</v>
      </c>
      <c r="H2249" s="1">
        <f t="shared" si="354"/>
        <v>41943</v>
      </c>
      <c r="I2249" s="2">
        <f t="shared" ref="I2249:I2312" si="355">IF(SUMIFS($B$2:$B$3569,$A$2:$A$3569,"="&amp;E2249)=0,IF(SUMIFS($B$2:$B$3569,$A$2:$A$3569,"="&amp;F2249)=0,IF(SUMIFS($B$2:$B$3569,$A$2:$A$3569,"="&amp;G2249)=0,SUMIFS($B$2:$B$3569,$A$2:$A$3569,"="&amp;H2249),SUMIFS($B$2:$B$3569,$A$2:$A$3569,"="&amp;G2249)),SUMIFS($B$2:$B$3569,$A$2:$A$3569,"="&amp;F2249)),SUMIFS($B$2:$B$3569,$A$2:$A$3569,"="&amp;E2249))</f>
        <v>88.85</v>
      </c>
      <c r="K2249" s="2">
        <f t="shared" ref="K2249:K2312" si="356">SUMIFS($J$2:$J$3569,$A$2:$A$3569,"&gt;"&amp;E2249,$A$2:$A$3569,"&lt;="&amp;A2249)</f>
        <v>0</v>
      </c>
      <c r="L2249" s="2">
        <f t="shared" ref="L2249:L2312" si="357">IF(K2249&lt;&gt;0,LOOKUP(K2249,C2243:C2249,B2243:B2249),0)</f>
        <v>0</v>
      </c>
      <c r="M2249" s="2">
        <f t="shared" ref="M2249:M2312" si="358">IF(K2249&lt;&gt;0,L2249/K2249,1)</f>
        <v>1</v>
      </c>
      <c r="N2249">
        <f t="shared" ref="N2249:N2312" si="359">LN(B2249*M2249/I2249)*100</f>
        <v>0.78475739060604799</v>
      </c>
    </row>
    <row r="2250" spans="1:14" x14ac:dyDescent="0.3">
      <c r="A2250" s="1">
        <v>41954</v>
      </c>
      <c r="B2250">
        <v>89.9</v>
      </c>
      <c r="D2250">
        <f t="shared" si="350"/>
        <v>2</v>
      </c>
      <c r="E2250" s="1">
        <f t="shared" si="351"/>
        <v>41947</v>
      </c>
      <c r="F2250" s="1">
        <f t="shared" si="352"/>
        <v>41946</v>
      </c>
      <c r="G2250" s="1">
        <f t="shared" si="353"/>
        <v>41945</v>
      </c>
      <c r="H2250" s="1">
        <f t="shared" si="354"/>
        <v>41944</v>
      </c>
      <c r="I2250" s="2">
        <f t="shared" si="355"/>
        <v>87.974999999999994</v>
      </c>
      <c r="K2250" s="2">
        <f t="shared" si="356"/>
        <v>0</v>
      </c>
      <c r="L2250" s="2">
        <f t="shared" si="357"/>
        <v>0</v>
      </c>
      <c r="M2250" s="2">
        <f t="shared" si="358"/>
        <v>1</v>
      </c>
      <c r="N2250">
        <f t="shared" si="359"/>
        <v>2.1645258269925973</v>
      </c>
    </row>
    <row r="2251" spans="1:14" x14ac:dyDescent="0.3">
      <c r="A2251" s="1">
        <v>41955</v>
      </c>
      <c r="B2251">
        <v>90.674999999999997</v>
      </c>
      <c r="D2251">
        <f t="shared" si="350"/>
        <v>3</v>
      </c>
      <c r="E2251" s="1">
        <f t="shared" si="351"/>
        <v>41948</v>
      </c>
      <c r="F2251" s="1">
        <f t="shared" si="352"/>
        <v>41947</v>
      </c>
      <c r="G2251" s="1">
        <f t="shared" si="353"/>
        <v>41946</v>
      </c>
      <c r="H2251" s="1">
        <f t="shared" si="354"/>
        <v>41945</v>
      </c>
      <c r="I2251" s="2">
        <f t="shared" si="355"/>
        <v>87.125</v>
      </c>
      <c r="K2251" s="2">
        <f t="shared" si="356"/>
        <v>0</v>
      </c>
      <c r="L2251" s="2">
        <f t="shared" si="357"/>
        <v>0</v>
      </c>
      <c r="M2251" s="2">
        <f t="shared" si="358"/>
        <v>1</v>
      </c>
      <c r="N2251">
        <f t="shared" si="359"/>
        <v>3.9937816088278129</v>
      </c>
    </row>
    <row r="2252" spans="1:14" x14ac:dyDescent="0.3">
      <c r="A2252" s="1">
        <v>41956</v>
      </c>
      <c r="B2252">
        <v>91.275000000000006</v>
      </c>
      <c r="D2252">
        <f t="shared" si="350"/>
        <v>4</v>
      </c>
      <c r="E2252" s="1">
        <f t="shared" si="351"/>
        <v>41949</v>
      </c>
      <c r="F2252" s="1">
        <f t="shared" si="352"/>
        <v>41948</v>
      </c>
      <c r="G2252" s="1">
        <f t="shared" si="353"/>
        <v>41947</v>
      </c>
      <c r="H2252" s="1">
        <f t="shared" si="354"/>
        <v>41946</v>
      </c>
      <c r="I2252" s="2">
        <f t="shared" si="355"/>
        <v>87.65</v>
      </c>
      <c r="K2252" s="2">
        <f t="shared" si="356"/>
        <v>0</v>
      </c>
      <c r="L2252" s="2">
        <f t="shared" si="357"/>
        <v>0</v>
      </c>
      <c r="M2252" s="2">
        <f t="shared" si="358"/>
        <v>1</v>
      </c>
      <c r="N2252">
        <f t="shared" si="359"/>
        <v>4.0525316174457</v>
      </c>
    </row>
    <row r="2253" spans="1:14" x14ac:dyDescent="0.3">
      <c r="A2253" s="1">
        <v>41957</v>
      </c>
      <c r="B2253">
        <v>92.674999999999997</v>
      </c>
      <c r="D2253">
        <f t="shared" si="350"/>
        <v>5</v>
      </c>
      <c r="E2253" s="1">
        <f t="shared" si="351"/>
        <v>41950</v>
      </c>
      <c r="F2253" s="1">
        <f t="shared" si="352"/>
        <v>41949</v>
      </c>
      <c r="G2253" s="1">
        <f t="shared" si="353"/>
        <v>41948</v>
      </c>
      <c r="H2253" s="1">
        <f t="shared" si="354"/>
        <v>41947</v>
      </c>
      <c r="I2253" s="2">
        <f t="shared" si="355"/>
        <v>88.775000000000006</v>
      </c>
      <c r="K2253" s="2">
        <f t="shared" si="356"/>
        <v>0</v>
      </c>
      <c r="L2253" s="2">
        <f t="shared" si="357"/>
        <v>0</v>
      </c>
      <c r="M2253" s="2">
        <f t="shared" si="358"/>
        <v>1</v>
      </c>
      <c r="N2253">
        <f t="shared" si="359"/>
        <v>4.2993670207644294</v>
      </c>
    </row>
    <row r="2254" spans="1:14" x14ac:dyDescent="0.3">
      <c r="A2254" s="1">
        <v>41960</v>
      </c>
      <c r="B2254">
        <v>93</v>
      </c>
      <c r="D2254">
        <f t="shared" si="350"/>
        <v>1</v>
      </c>
      <c r="E2254" s="1">
        <f t="shared" si="351"/>
        <v>41953</v>
      </c>
      <c r="F2254" s="1">
        <f t="shared" si="352"/>
        <v>41952</v>
      </c>
      <c r="G2254" s="1">
        <f t="shared" si="353"/>
        <v>41951</v>
      </c>
      <c r="H2254" s="1">
        <f t="shared" si="354"/>
        <v>41950</v>
      </c>
      <c r="I2254" s="2">
        <f t="shared" si="355"/>
        <v>89.55</v>
      </c>
      <c r="K2254" s="2">
        <f t="shared" si="356"/>
        <v>0</v>
      </c>
      <c r="L2254" s="2">
        <f t="shared" si="357"/>
        <v>0</v>
      </c>
      <c r="M2254" s="2">
        <f t="shared" si="358"/>
        <v>1</v>
      </c>
      <c r="N2254">
        <f t="shared" si="359"/>
        <v>3.7802364646535276</v>
      </c>
    </row>
    <row r="2255" spans="1:14" x14ac:dyDescent="0.3">
      <c r="A2255" s="1">
        <v>41961</v>
      </c>
      <c r="B2255">
        <v>91.55</v>
      </c>
      <c r="D2255">
        <f t="shared" si="350"/>
        <v>2</v>
      </c>
      <c r="E2255" s="1">
        <f t="shared" si="351"/>
        <v>41954</v>
      </c>
      <c r="F2255" s="1">
        <f t="shared" si="352"/>
        <v>41953</v>
      </c>
      <c r="G2255" s="1">
        <f t="shared" si="353"/>
        <v>41952</v>
      </c>
      <c r="H2255" s="1">
        <f t="shared" si="354"/>
        <v>41951</v>
      </c>
      <c r="I2255" s="2">
        <f t="shared" si="355"/>
        <v>89.9</v>
      </c>
      <c r="K2255" s="2">
        <f t="shared" si="356"/>
        <v>0</v>
      </c>
      <c r="L2255" s="2">
        <f t="shared" si="357"/>
        <v>0</v>
      </c>
      <c r="M2255" s="2">
        <f t="shared" si="358"/>
        <v>1</v>
      </c>
      <c r="N2255">
        <f t="shared" si="359"/>
        <v>1.8187329642944992</v>
      </c>
    </row>
    <row r="2256" spans="1:14" x14ac:dyDescent="0.3">
      <c r="A2256" s="1">
        <v>41962</v>
      </c>
      <c r="B2256">
        <v>91.775000000000006</v>
      </c>
      <c r="D2256">
        <f t="shared" si="350"/>
        <v>3</v>
      </c>
      <c r="E2256" s="1">
        <f t="shared" si="351"/>
        <v>41955</v>
      </c>
      <c r="F2256" s="1">
        <f t="shared" si="352"/>
        <v>41954</v>
      </c>
      <c r="G2256" s="1">
        <f t="shared" si="353"/>
        <v>41953</v>
      </c>
      <c r="H2256" s="1">
        <f t="shared" si="354"/>
        <v>41952</v>
      </c>
      <c r="I2256" s="2">
        <f t="shared" si="355"/>
        <v>90.674999999999997</v>
      </c>
      <c r="K2256" s="2">
        <f t="shared" si="356"/>
        <v>0</v>
      </c>
      <c r="L2256" s="2">
        <f t="shared" si="357"/>
        <v>0</v>
      </c>
      <c r="M2256" s="2">
        <f t="shared" si="358"/>
        <v>1</v>
      </c>
      <c r="N2256">
        <f t="shared" si="359"/>
        <v>1.2058244213932041</v>
      </c>
    </row>
    <row r="2257" spans="1:14" x14ac:dyDescent="0.3">
      <c r="A2257" s="1">
        <v>41963</v>
      </c>
      <c r="B2257">
        <v>90.775000000000006</v>
      </c>
      <c r="D2257">
        <f t="shared" si="350"/>
        <v>4</v>
      </c>
      <c r="E2257" s="1">
        <f t="shared" si="351"/>
        <v>41956</v>
      </c>
      <c r="F2257" s="1">
        <f t="shared" si="352"/>
        <v>41955</v>
      </c>
      <c r="G2257" s="1">
        <f t="shared" si="353"/>
        <v>41954</v>
      </c>
      <c r="H2257" s="1">
        <f t="shared" si="354"/>
        <v>41953</v>
      </c>
      <c r="I2257" s="2">
        <f t="shared" si="355"/>
        <v>91.275000000000006</v>
      </c>
      <c r="K2257" s="2">
        <f t="shared" si="356"/>
        <v>0</v>
      </c>
      <c r="L2257" s="2">
        <f t="shared" si="357"/>
        <v>0</v>
      </c>
      <c r="M2257" s="2">
        <f t="shared" si="358"/>
        <v>1</v>
      </c>
      <c r="N2257">
        <f t="shared" si="359"/>
        <v>-0.54930102413011295</v>
      </c>
    </row>
    <row r="2258" spans="1:14" x14ac:dyDescent="0.3">
      <c r="A2258" s="1">
        <v>41964</v>
      </c>
      <c r="B2258">
        <v>90.65</v>
      </c>
      <c r="D2258">
        <f t="shared" si="350"/>
        <v>5</v>
      </c>
      <c r="E2258" s="1">
        <f t="shared" si="351"/>
        <v>41957</v>
      </c>
      <c r="F2258" s="1">
        <f t="shared" si="352"/>
        <v>41956</v>
      </c>
      <c r="G2258" s="1">
        <f t="shared" si="353"/>
        <v>41955</v>
      </c>
      <c r="H2258" s="1">
        <f t="shared" si="354"/>
        <v>41954</v>
      </c>
      <c r="I2258" s="2">
        <f t="shared" si="355"/>
        <v>92.674999999999997</v>
      </c>
      <c r="K2258" s="2">
        <f t="shared" si="356"/>
        <v>0</v>
      </c>
      <c r="L2258" s="2">
        <f t="shared" si="357"/>
        <v>0</v>
      </c>
      <c r="M2258" s="2">
        <f t="shared" si="358"/>
        <v>1</v>
      </c>
      <c r="N2258">
        <f t="shared" si="359"/>
        <v>-2.2092811835935771</v>
      </c>
    </row>
    <row r="2259" spans="1:14" x14ac:dyDescent="0.3">
      <c r="A2259" s="1">
        <v>41967</v>
      </c>
      <c r="B2259">
        <v>91.325000000000003</v>
      </c>
      <c r="D2259">
        <f t="shared" si="350"/>
        <v>1</v>
      </c>
      <c r="E2259" s="1">
        <f t="shared" si="351"/>
        <v>41960</v>
      </c>
      <c r="F2259" s="1">
        <f t="shared" si="352"/>
        <v>41959</v>
      </c>
      <c r="G2259" s="1">
        <f t="shared" si="353"/>
        <v>41958</v>
      </c>
      <c r="H2259" s="1">
        <f t="shared" si="354"/>
        <v>41957</v>
      </c>
      <c r="I2259" s="2">
        <f t="shared" si="355"/>
        <v>93</v>
      </c>
      <c r="K2259" s="2">
        <f t="shared" si="356"/>
        <v>0</v>
      </c>
      <c r="L2259" s="2">
        <f t="shared" si="357"/>
        <v>0</v>
      </c>
      <c r="M2259" s="2">
        <f t="shared" si="358"/>
        <v>1</v>
      </c>
      <c r="N2259">
        <f t="shared" si="359"/>
        <v>-1.8174920471909679</v>
      </c>
    </row>
    <row r="2260" spans="1:14" x14ac:dyDescent="0.3">
      <c r="A2260" s="1">
        <v>41968</v>
      </c>
      <c r="B2260">
        <v>90.95</v>
      </c>
      <c r="D2260">
        <f t="shared" si="350"/>
        <v>2</v>
      </c>
      <c r="E2260" s="1">
        <f t="shared" si="351"/>
        <v>41961</v>
      </c>
      <c r="F2260" s="1">
        <f t="shared" si="352"/>
        <v>41960</v>
      </c>
      <c r="G2260" s="1">
        <f t="shared" si="353"/>
        <v>41959</v>
      </c>
      <c r="H2260" s="1">
        <f t="shared" si="354"/>
        <v>41958</v>
      </c>
      <c r="I2260" s="2">
        <f t="shared" si="355"/>
        <v>91.55</v>
      </c>
      <c r="K2260" s="2">
        <f t="shared" si="356"/>
        <v>0</v>
      </c>
      <c r="L2260" s="2">
        <f t="shared" si="357"/>
        <v>0</v>
      </c>
      <c r="M2260" s="2">
        <f t="shared" si="358"/>
        <v>1</v>
      </c>
      <c r="N2260">
        <f t="shared" si="359"/>
        <v>-0.65753661563883636</v>
      </c>
    </row>
    <row r="2261" spans="1:14" x14ac:dyDescent="0.3">
      <c r="A2261" s="1">
        <v>41969</v>
      </c>
      <c r="B2261">
        <v>90.95</v>
      </c>
      <c r="D2261">
        <f t="shared" si="350"/>
        <v>3</v>
      </c>
      <c r="E2261" s="1">
        <f t="shared" si="351"/>
        <v>41962</v>
      </c>
      <c r="F2261" s="1">
        <f t="shared" si="352"/>
        <v>41961</v>
      </c>
      <c r="G2261" s="1">
        <f t="shared" si="353"/>
        <v>41960</v>
      </c>
      <c r="H2261" s="1">
        <f t="shared" si="354"/>
        <v>41959</v>
      </c>
      <c r="I2261" s="2">
        <f t="shared" si="355"/>
        <v>91.775000000000006</v>
      </c>
      <c r="K2261" s="2">
        <f t="shared" si="356"/>
        <v>0</v>
      </c>
      <c r="L2261" s="2">
        <f t="shared" si="357"/>
        <v>0</v>
      </c>
      <c r="M2261" s="2">
        <f t="shared" si="358"/>
        <v>1</v>
      </c>
      <c r="N2261">
        <f t="shared" si="359"/>
        <v>-0.90300244187667944</v>
      </c>
    </row>
    <row r="2262" spans="1:14" x14ac:dyDescent="0.3">
      <c r="A2262" s="1">
        <v>41971</v>
      </c>
      <c r="B2262">
        <v>90.325000000000003</v>
      </c>
      <c r="D2262">
        <f t="shared" si="350"/>
        <v>5</v>
      </c>
      <c r="E2262" s="1">
        <f t="shared" si="351"/>
        <v>41964</v>
      </c>
      <c r="F2262" s="1">
        <f t="shared" si="352"/>
        <v>41963</v>
      </c>
      <c r="G2262" s="1">
        <f t="shared" si="353"/>
        <v>41962</v>
      </c>
      <c r="H2262" s="1">
        <f t="shared" si="354"/>
        <v>41961</v>
      </c>
      <c r="I2262" s="2">
        <f t="shared" si="355"/>
        <v>90.65</v>
      </c>
      <c r="K2262" s="2">
        <f t="shared" si="356"/>
        <v>0</v>
      </c>
      <c r="L2262" s="2">
        <f t="shared" si="357"/>
        <v>0</v>
      </c>
      <c r="M2262" s="2">
        <f t="shared" si="358"/>
        <v>1</v>
      </c>
      <c r="N2262">
        <f t="shared" si="359"/>
        <v>-0.35916601671561166</v>
      </c>
    </row>
    <row r="2263" spans="1:14" x14ac:dyDescent="0.3">
      <c r="A2263" s="1">
        <v>41974</v>
      </c>
      <c r="B2263">
        <v>90.125</v>
      </c>
      <c r="D2263">
        <f t="shared" si="350"/>
        <v>1</v>
      </c>
      <c r="E2263" s="1">
        <f t="shared" si="351"/>
        <v>41967</v>
      </c>
      <c r="F2263" s="1">
        <f t="shared" si="352"/>
        <v>41966</v>
      </c>
      <c r="G2263" s="1">
        <f t="shared" si="353"/>
        <v>41965</v>
      </c>
      <c r="H2263" s="1">
        <f t="shared" si="354"/>
        <v>41964</v>
      </c>
      <c r="I2263" s="2">
        <f t="shared" si="355"/>
        <v>91.325000000000003</v>
      </c>
      <c r="K2263" s="2">
        <f t="shared" si="356"/>
        <v>0</v>
      </c>
      <c r="L2263" s="2">
        <f t="shared" si="357"/>
        <v>0</v>
      </c>
      <c r="M2263" s="2">
        <f t="shared" si="358"/>
        <v>1</v>
      </c>
      <c r="N2263">
        <f t="shared" si="359"/>
        <v>-1.3226977076233077</v>
      </c>
    </row>
    <row r="2264" spans="1:14" x14ac:dyDescent="0.3">
      <c r="A2264" s="1">
        <v>41975</v>
      </c>
      <c r="B2264">
        <v>89.5</v>
      </c>
      <c r="D2264">
        <f t="shared" si="350"/>
        <v>2</v>
      </c>
      <c r="E2264" s="1">
        <f t="shared" si="351"/>
        <v>41968</v>
      </c>
      <c r="F2264" s="1">
        <f t="shared" si="352"/>
        <v>41967</v>
      </c>
      <c r="G2264" s="1">
        <f t="shared" si="353"/>
        <v>41966</v>
      </c>
      <c r="H2264" s="1">
        <f t="shared" si="354"/>
        <v>41965</v>
      </c>
      <c r="I2264" s="2">
        <f t="shared" si="355"/>
        <v>90.95</v>
      </c>
      <c r="K2264" s="2">
        <f t="shared" si="356"/>
        <v>0</v>
      </c>
      <c r="L2264" s="2">
        <f t="shared" si="357"/>
        <v>0</v>
      </c>
      <c r="M2264" s="2">
        <f t="shared" si="358"/>
        <v>1</v>
      </c>
      <c r="N2264">
        <f t="shared" si="359"/>
        <v>-1.6071279683321567</v>
      </c>
    </row>
    <row r="2265" spans="1:14" x14ac:dyDescent="0.3">
      <c r="A2265" s="1">
        <v>41976</v>
      </c>
      <c r="B2265">
        <v>88.05</v>
      </c>
      <c r="D2265">
        <f t="shared" si="350"/>
        <v>3</v>
      </c>
      <c r="E2265" s="1">
        <f t="shared" si="351"/>
        <v>41969</v>
      </c>
      <c r="F2265" s="1">
        <f t="shared" si="352"/>
        <v>41968</v>
      </c>
      <c r="G2265" s="1">
        <f t="shared" si="353"/>
        <v>41967</v>
      </c>
      <c r="H2265" s="1">
        <f t="shared" si="354"/>
        <v>41966</v>
      </c>
      <c r="I2265" s="2">
        <f t="shared" si="355"/>
        <v>90.95</v>
      </c>
      <c r="K2265" s="2">
        <f t="shared" si="356"/>
        <v>0</v>
      </c>
      <c r="L2265" s="2">
        <f t="shared" si="357"/>
        <v>0</v>
      </c>
      <c r="M2265" s="2">
        <f t="shared" si="358"/>
        <v>1</v>
      </c>
      <c r="N2265">
        <f t="shared" si="359"/>
        <v>-3.240507002191622</v>
      </c>
    </row>
    <row r="2266" spans="1:14" x14ac:dyDescent="0.3">
      <c r="A2266" s="1">
        <v>41977</v>
      </c>
      <c r="B2266">
        <v>87.625</v>
      </c>
      <c r="D2266">
        <f t="shared" si="350"/>
        <v>4</v>
      </c>
      <c r="E2266" s="1">
        <f t="shared" si="351"/>
        <v>41970</v>
      </c>
      <c r="F2266" s="1">
        <f t="shared" si="352"/>
        <v>41969</v>
      </c>
      <c r="G2266" s="1">
        <f t="shared" si="353"/>
        <v>41968</v>
      </c>
      <c r="H2266" s="1">
        <f t="shared" si="354"/>
        <v>41967</v>
      </c>
      <c r="I2266" s="2">
        <f t="shared" si="355"/>
        <v>90.95</v>
      </c>
      <c r="K2266" s="2">
        <f t="shared" si="356"/>
        <v>0</v>
      </c>
      <c r="L2266" s="2">
        <f t="shared" si="357"/>
        <v>0</v>
      </c>
      <c r="M2266" s="2">
        <f t="shared" si="358"/>
        <v>1</v>
      </c>
      <c r="N2266">
        <f t="shared" si="359"/>
        <v>-3.7243559609377148</v>
      </c>
    </row>
    <row r="2267" spans="1:14" x14ac:dyDescent="0.3">
      <c r="A2267" s="1">
        <v>41978</v>
      </c>
      <c r="B2267">
        <v>86.6</v>
      </c>
      <c r="D2267">
        <f t="shared" si="350"/>
        <v>5</v>
      </c>
      <c r="E2267" s="1">
        <f t="shared" si="351"/>
        <v>41971</v>
      </c>
      <c r="F2267" s="1">
        <f t="shared" si="352"/>
        <v>41970</v>
      </c>
      <c r="G2267" s="1">
        <f t="shared" si="353"/>
        <v>41969</v>
      </c>
      <c r="H2267" s="1">
        <f t="shared" si="354"/>
        <v>41968</v>
      </c>
      <c r="I2267" s="2">
        <f t="shared" si="355"/>
        <v>90.325000000000003</v>
      </c>
      <c r="K2267" s="2">
        <f t="shared" si="356"/>
        <v>0</v>
      </c>
      <c r="L2267" s="2">
        <f t="shared" si="357"/>
        <v>0</v>
      </c>
      <c r="M2267" s="2">
        <f t="shared" si="358"/>
        <v>1</v>
      </c>
      <c r="N2267">
        <f t="shared" si="359"/>
        <v>-4.2114461465314541</v>
      </c>
    </row>
    <row r="2268" spans="1:14" x14ac:dyDescent="0.3">
      <c r="A2268" s="1">
        <v>41981</v>
      </c>
      <c r="B2268">
        <v>86.575000000000003</v>
      </c>
      <c r="D2268">
        <f t="shared" si="350"/>
        <v>1</v>
      </c>
      <c r="E2268" s="1">
        <f t="shared" si="351"/>
        <v>41974</v>
      </c>
      <c r="F2268" s="1">
        <f t="shared" si="352"/>
        <v>41973</v>
      </c>
      <c r="G2268" s="1">
        <f t="shared" si="353"/>
        <v>41972</v>
      </c>
      <c r="H2268" s="1">
        <f t="shared" si="354"/>
        <v>41971</v>
      </c>
      <c r="I2268" s="2">
        <f t="shared" si="355"/>
        <v>90.125</v>
      </c>
      <c r="K2268" s="2">
        <f t="shared" si="356"/>
        <v>0</v>
      </c>
      <c r="L2268" s="2">
        <f t="shared" si="357"/>
        <v>0</v>
      </c>
      <c r="M2268" s="2">
        <f t="shared" si="358"/>
        <v>1</v>
      </c>
      <c r="N2268">
        <f t="shared" si="359"/>
        <v>-4.018650531662745</v>
      </c>
    </row>
    <row r="2269" spans="1:14" x14ac:dyDescent="0.3">
      <c r="A2269" s="1">
        <v>41982</v>
      </c>
      <c r="B2269">
        <v>86.95</v>
      </c>
      <c r="C2269">
        <v>84.6</v>
      </c>
      <c r="D2269">
        <f t="shared" si="350"/>
        <v>2</v>
      </c>
      <c r="E2269" s="1">
        <f t="shared" si="351"/>
        <v>41975</v>
      </c>
      <c r="F2269" s="1">
        <f t="shared" si="352"/>
        <v>41974</v>
      </c>
      <c r="G2269" s="1">
        <f t="shared" si="353"/>
        <v>41973</v>
      </c>
      <c r="H2269" s="1">
        <f t="shared" si="354"/>
        <v>41972</v>
      </c>
      <c r="I2269" s="2">
        <f t="shared" si="355"/>
        <v>89.5</v>
      </c>
      <c r="K2269" s="2">
        <f t="shared" si="356"/>
        <v>0</v>
      </c>
      <c r="L2269" s="2">
        <f t="shared" si="357"/>
        <v>0</v>
      </c>
      <c r="M2269" s="2">
        <f t="shared" si="358"/>
        <v>1</v>
      </c>
      <c r="N2269">
        <f t="shared" si="359"/>
        <v>-2.8905384480517591</v>
      </c>
    </row>
    <row r="2270" spans="1:14" x14ac:dyDescent="0.3">
      <c r="A2270" s="1">
        <v>41983</v>
      </c>
      <c r="B2270">
        <v>84.55</v>
      </c>
      <c r="D2270">
        <f t="shared" si="350"/>
        <v>3</v>
      </c>
      <c r="E2270" s="1">
        <f t="shared" si="351"/>
        <v>41976</v>
      </c>
      <c r="F2270" s="1">
        <f t="shared" si="352"/>
        <v>41975</v>
      </c>
      <c r="G2270" s="1">
        <f t="shared" si="353"/>
        <v>41974</v>
      </c>
      <c r="H2270" s="1">
        <f t="shared" si="354"/>
        <v>41973</v>
      </c>
      <c r="I2270" s="2">
        <f t="shared" si="355"/>
        <v>88.05</v>
      </c>
      <c r="J2270">
        <v>84.6</v>
      </c>
      <c r="K2270" s="2">
        <f t="shared" si="356"/>
        <v>84.6</v>
      </c>
      <c r="L2270" s="2">
        <f t="shared" si="357"/>
        <v>86.95</v>
      </c>
      <c r="M2270" s="2">
        <f t="shared" si="358"/>
        <v>1.0277777777777779</v>
      </c>
      <c r="N2270">
        <f t="shared" si="359"/>
        <v>-1.3162785409511186</v>
      </c>
    </row>
    <row r="2271" spans="1:14" x14ac:dyDescent="0.3">
      <c r="A2271" s="1">
        <v>41984</v>
      </c>
      <c r="B2271">
        <v>84.35</v>
      </c>
      <c r="D2271">
        <f t="shared" si="350"/>
        <v>4</v>
      </c>
      <c r="E2271" s="1">
        <f t="shared" si="351"/>
        <v>41977</v>
      </c>
      <c r="F2271" s="1">
        <f t="shared" si="352"/>
        <v>41976</v>
      </c>
      <c r="G2271" s="1">
        <f t="shared" si="353"/>
        <v>41975</v>
      </c>
      <c r="H2271" s="1">
        <f t="shared" si="354"/>
        <v>41974</v>
      </c>
      <c r="I2271" s="2">
        <f t="shared" si="355"/>
        <v>87.625</v>
      </c>
      <c r="K2271" s="2">
        <f t="shared" si="356"/>
        <v>84.6</v>
      </c>
      <c r="L2271" s="2">
        <f t="shared" si="357"/>
        <v>86.95</v>
      </c>
      <c r="M2271" s="2">
        <f t="shared" si="358"/>
        <v>1.0277777777777779</v>
      </c>
      <c r="N2271">
        <f t="shared" si="359"/>
        <v>-1.0692562174662363</v>
      </c>
    </row>
    <row r="2272" spans="1:14" x14ac:dyDescent="0.3">
      <c r="A2272" s="1">
        <v>41985</v>
      </c>
      <c r="B2272">
        <v>83.25</v>
      </c>
      <c r="D2272">
        <f t="shared" si="350"/>
        <v>5</v>
      </c>
      <c r="E2272" s="1">
        <f t="shared" si="351"/>
        <v>41978</v>
      </c>
      <c r="F2272" s="1">
        <f t="shared" si="352"/>
        <v>41977</v>
      </c>
      <c r="G2272" s="1">
        <f t="shared" si="353"/>
        <v>41976</v>
      </c>
      <c r="H2272" s="1">
        <f t="shared" si="354"/>
        <v>41975</v>
      </c>
      <c r="I2272" s="2">
        <f t="shared" si="355"/>
        <v>86.6</v>
      </c>
      <c r="K2272" s="2">
        <f t="shared" si="356"/>
        <v>84.6</v>
      </c>
      <c r="L2272" s="2">
        <f t="shared" si="357"/>
        <v>86.95</v>
      </c>
      <c r="M2272" s="2">
        <f t="shared" si="358"/>
        <v>1.0277777777777779</v>
      </c>
      <c r="N2272">
        <f t="shared" si="359"/>
        <v>-1.2052712519721629</v>
      </c>
    </row>
    <row r="2273" spans="1:14" x14ac:dyDescent="0.3">
      <c r="A2273" s="1">
        <v>41988</v>
      </c>
      <c r="B2273">
        <v>83.275000000000006</v>
      </c>
      <c r="D2273">
        <f t="shared" si="350"/>
        <v>1</v>
      </c>
      <c r="E2273" s="1">
        <f t="shared" si="351"/>
        <v>41981</v>
      </c>
      <c r="F2273" s="1">
        <f t="shared" si="352"/>
        <v>41980</v>
      </c>
      <c r="G2273" s="1">
        <f t="shared" si="353"/>
        <v>41979</v>
      </c>
      <c r="H2273" s="1">
        <f t="shared" si="354"/>
        <v>41978</v>
      </c>
      <c r="I2273" s="2">
        <f t="shared" si="355"/>
        <v>86.575000000000003</v>
      </c>
      <c r="K2273" s="2">
        <f t="shared" si="356"/>
        <v>84.6</v>
      </c>
      <c r="L2273" s="2">
        <f t="shared" si="357"/>
        <v>86.95</v>
      </c>
      <c r="M2273" s="2">
        <f t="shared" si="358"/>
        <v>1.0277777777777779</v>
      </c>
      <c r="N2273">
        <f t="shared" si="359"/>
        <v>-1.1463732020627821</v>
      </c>
    </row>
    <row r="2274" spans="1:14" x14ac:dyDescent="0.3">
      <c r="A2274" s="1">
        <v>41989</v>
      </c>
      <c r="B2274">
        <v>81.674999999999997</v>
      </c>
      <c r="D2274">
        <f t="shared" si="350"/>
        <v>2</v>
      </c>
      <c r="E2274" s="1">
        <f t="shared" si="351"/>
        <v>41982</v>
      </c>
      <c r="F2274" s="1">
        <f t="shared" si="352"/>
        <v>41981</v>
      </c>
      <c r="G2274" s="1">
        <f t="shared" si="353"/>
        <v>41980</v>
      </c>
      <c r="H2274" s="1">
        <f t="shared" si="354"/>
        <v>41979</v>
      </c>
      <c r="I2274" s="2">
        <f t="shared" si="355"/>
        <v>86.95</v>
      </c>
      <c r="K2274" s="2">
        <f t="shared" si="356"/>
        <v>84.6</v>
      </c>
      <c r="L2274" s="2">
        <f t="shared" si="357"/>
        <v>86.95</v>
      </c>
      <c r="M2274" s="2">
        <f t="shared" si="358"/>
        <v>1.0277777777777779</v>
      </c>
      <c r="N2274">
        <f t="shared" si="359"/>
        <v>-3.5186309125043689</v>
      </c>
    </row>
    <row r="2275" spans="1:14" x14ac:dyDescent="0.3">
      <c r="A2275" s="1">
        <v>41990</v>
      </c>
      <c r="B2275">
        <v>80.474999999999994</v>
      </c>
      <c r="D2275">
        <f t="shared" si="350"/>
        <v>3</v>
      </c>
      <c r="E2275" s="1">
        <f t="shared" si="351"/>
        <v>41983</v>
      </c>
      <c r="F2275" s="1">
        <f t="shared" si="352"/>
        <v>41982</v>
      </c>
      <c r="G2275" s="1">
        <f t="shared" si="353"/>
        <v>41981</v>
      </c>
      <c r="H2275" s="1">
        <f t="shared" si="354"/>
        <v>41980</v>
      </c>
      <c r="I2275" s="2">
        <f t="shared" si="355"/>
        <v>84.55</v>
      </c>
      <c r="K2275" s="2">
        <f t="shared" si="356"/>
        <v>0</v>
      </c>
      <c r="L2275" s="2">
        <f t="shared" si="357"/>
        <v>0</v>
      </c>
      <c r="M2275" s="2">
        <f t="shared" si="358"/>
        <v>1</v>
      </c>
      <c r="N2275">
        <f t="shared" si="359"/>
        <v>-4.9396498159717481</v>
      </c>
    </row>
    <row r="2276" spans="1:14" x14ac:dyDescent="0.3">
      <c r="A2276" s="1">
        <v>41991</v>
      </c>
      <c r="B2276">
        <v>81.875</v>
      </c>
      <c r="D2276">
        <f t="shared" si="350"/>
        <v>4</v>
      </c>
      <c r="E2276" s="1">
        <f t="shared" si="351"/>
        <v>41984</v>
      </c>
      <c r="F2276" s="1">
        <f t="shared" si="352"/>
        <v>41983</v>
      </c>
      <c r="G2276" s="1">
        <f t="shared" si="353"/>
        <v>41982</v>
      </c>
      <c r="H2276" s="1">
        <f t="shared" si="354"/>
        <v>41981</v>
      </c>
      <c r="I2276" s="2">
        <f t="shared" si="355"/>
        <v>84.35</v>
      </c>
      <c r="K2276" s="2">
        <f t="shared" si="356"/>
        <v>0</v>
      </c>
      <c r="L2276" s="2">
        <f t="shared" si="357"/>
        <v>0</v>
      </c>
      <c r="M2276" s="2">
        <f t="shared" si="358"/>
        <v>1</v>
      </c>
      <c r="N2276">
        <f t="shared" si="359"/>
        <v>-2.978111503656121</v>
      </c>
    </row>
    <row r="2277" spans="1:14" x14ac:dyDescent="0.3">
      <c r="A2277" s="1">
        <v>41992</v>
      </c>
      <c r="B2277">
        <v>81.900000000000006</v>
      </c>
      <c r="D2277">
        <f t="shared" si="350"/>
        <v>5</v>
      </c>
      <c r="E2277" s="1">
        <f t="shared" si="351"/>
        <v>41985</v>
      </c>
      <c r="F2277" s="1">
        <f t="shared" si="352"/>
        <v>41984</v>
      </c>
      <c r="G2277" s="1">
        <f t="shared" si="353"/>
        <v>41983</v>
      </c>
      <c r="H2277" s="1">
        <f t="shared" si="354"/>
        <v>41982</v>
      </c>
      <c r="I2277" s="2">
        <f t="shared" si="355"/>
        <v>83.25</v>
      </c>
      <c r="K2277" s="2">
        <f t="shared" si="356"/>
        <v>0</v>
      </c>
      <c r="L2277" s="2">
        <f t="shared" si="357"/>
        <v>0</v>
      </c>
      <c r="M2277" s="2">
        <f t="shared" si="358"/>
        <v>1</v>
      </c>
      <c r="N2277">
        <f t="shared" si="359"/>
        <v>-1.6349138001529411</v>
      </c>
    </row>
    <row r="2278" spans="1:14" x14ac:dyDescent="0.3">
      <c r="A2278" s="1">
        <v>41995</v>
      </c>
      <c r="B2278">
        <v>80.25</v>
      </c>
      <c r="D2278">
        <f t="shared" si="350"/>
        <v>1</v>
      </c>
      <c r="E2278" s="1">
        <f t="shared" si="351"/>
        <v>41988</v>
      </c>
      <c r="F2278" s="1">
        <f t="shared" si="352"/>
        <v>41987</v>
      </c>
      <c r="G2278" s="1">
        <f t="shared" si="353"/>
        <v>41986</v>
      </c>
      <c r="H2278" s="1">
        <f t="shared" si="354"/>
        <v>41985</v>
      </c>
      <c r="I2278" s="2">
        <f t="shared" si="355"/>
        <v>83.275000000000006</v>
      </c>
      <c r="K2278" s="2">
        <f t="shared" si="356"/>
        <v>0</v>
      </c>
      <c r="L2278" s="2">
        <f t="shared" si="357"/>
        <v>0</v>
      </c>
      <c r="M2278" s="2">
        <f t="shared" si="358"/>
        <v>1</v>
      </c>
      <c r="N2278">
        <f t="shared" si="359"/>
        <v>-3.7001622069618172</v>
      </c>
    </row>
    <row r="2279" spans="1:14" x14ac:dyDescent="0.3">
      <c r="A2279" s="1">
        <v>41996</v>
      </c>
      <c r="B2279">
        <v>81.650000000000006</v>
      </c>
      <c r="D2279">
        <f t="shared" si="350"/>
        <v>2</v>
      </c>
      <c r="E2279" s="1">
        <f t="shared" si="351"/>
        <v>41989</v>
      </c>
      <c r="F2279" s="1">
        <f t="shared" si="352"/>
        <v>41988</v>
      </c>
      <c r="G2279" s="1">
        <f t="shared" si="353"/>
        <v>41987</v>
      </c>
      <c r="H2279" s="1">
        <f t="shared" si="354"/>
        <v>41986</v>
      </c>
      <c r="I2279" s="2">
        <f t="shared" si="355"/>
        <v>81.674999999999997</v>
      </c>
      <c r="K2279" s="2">
        <f t="shared" si="356"/>
        <v>0</v>
      </c>
      <c r="L2279" s="2">
        <f t="shared" si="357"/>
        <v>0</v>
      </c>
      <c r="M2279" s="2">
        <f t="shared" si="358"/>
        <v>1</v>
      </c>
      <c r="N2279">
        <f t="shared" si="359"/>
        <v>-3.0613807065960813E-2</v>
      </c>
    </row>
    <row r="2280" spans="1:14" x14ac:dyDescent="0.3">
      <c r="A2280" s="1">
        <v>41997</v>
      </c>
      <c r="B2280">
        <v>81.3</v>
      </c>
      <c r="D2280">
        <f t="shared" si="350"/>
        <v>3</v>
      </c>
      <c r="E2280" s="1">
        <f t="shared" si="351"/>
        <v>41990</v>
      </c>
      <c r="F2280" s="1">
        <f t="shared" si="352"/>
        <v>41989</v>
      </c>
      <c r="G2280" s="1">
        <f t="shared" si="353"/>
        <v>41988</v>
      </c>
      <c r="H2280" s="1">
        <f t="shared" si="354"/>
        <v>41987</v>
      </c>
      <c r="I2280" s="2">
        <f t="shared" si="355"/>
        <v>80.474999999999994</v>
      </c>
      <c r="K2280" s="2">
        <f t="shared" si="356"/>
        <v>0</v>
      </c>
      <c r="L2280" s="2">
        <f t="shared" si="357"/>
        <v>0</v>
      </c>
      <c r="M2280" s="2">
        <f t="shared" si="358"/>
        <v>1</v>
      </c>
      <c r="N2280">
        <f t="shared" si="359"/>
        <v>1.0199439368893048</v>
      </c>
    </row>
    <row r="2281" spans="1:14" x14ac:dyDescent="0.3">
      <c r="A2281" s="1">
        <v>41999</v>
      </c>
      <c r="B2281">
        <v>81.55</v>
      </c>
      <c r="D2281">
        <f t="shared" si="350"/>
        <v>5</v>
      </c>
      <c r="E2281" s="1">
        <f t="shared" si="351"/>
        <v>41992</v>
      </c>
      <c r="F2281" s="1">
        <f t="shared" si="352"/>
        <v>41991</v>
      </c>
      <c r="G2281" s="1">
        <f t="shared" si="353"/>
        <v>41990</v>
      </c>
      <c r="H2281" s="1">
        <f t="shared" si="354"/>
        <v>41989</v>
      </c>
      <c r="I2281" s="2">
        <f t="shared" si="355"/>
        <v>81.900000000000006</v>
      </c>
      <c r="K2281" s="2">
        <f t="shared" si="356"/>
        <v>0</v>
      </c>
      <c r="L2281" s="2">
        <f t="shared" si="357"/>
        <v>0</v>
      </c>
      <c r="M2281" s="2">
        <f t="shared" si="358"/>
        <v>1</v>
      </c>
      <c r="N2281">
        <f t="shared" si="359"/>
        <v>-0.42826617920009591</v>
      </c>
    </row>
    <row r="2282" spans="1:14" x14ac:dyDescent="0.3">
      <c r="A2282" s="1">
        <v>42002</v>
      </c>
      <c r="B2282">
        <v>81.8</v>
      </c>
      <c r="D2282">
        <f t="shared" si="350"/>
        <v>1</v>
      </c>
      <c r="E2282" s="1">
        <f t="shared" si="351"/>
        <v>41995</v>
      </c>
      <c r="F2282" s="1">
        <f t="shared" si="352"/>
        <v>41994</v>
      </c>
      <c r="G2282" s="1">
        <f t="shared" si="353"/>
        <v>41993</v>
      </c>
      <c r="H2282" s="1">
        <f t="shared" si="354"/>
        <v>41992</v>
      </c>
      <c r="I2282" s="2">
        <f t="shared" si="355"/>
        <v>80.25</v>
      </c>
      <c r="K2282" s="2">
        <f t="shared" si="356"/>
        <v>0</v>
      </c>
      <c r="L2282" s="2">
        <f t="shared" si="357"/>
        <v>0</v>
      </c>
      <c r="M2282" s="2">
        <f t="shared" si="358"/>
        <v>1</v>
      </c>
      <c r="N2282">
        <f t="shared" si="359"/>
        <v>1.9130481598576061</v>
      </c>
    </row>
    <row r="2283" spans="1:14" x14ac:dyDescent="0.3">
      <c r="A2283" s="1">
        <v>42003</v>
      </c>
      <c r="B2283">
        <v>81.174999999999997</v>
      </c>
      <c r="D2283">
        <f t="shared" si="350"/>
        <v>2</v>
      </c>
      <c r="E2283" s="1">
        <f t="shared" si="351"/>
        <v>41996</v>
      </c>
      <c r="F2283" s="1">
        <f t="shared" si="352"/>
        <v>41995</v>
      </c>
      <c r="G2283" s="1">
        <f t="shared" si="353"/>
        <v>41994</v>
      </c>
      <c r="H2283" s="1">
        <f t="shared" si="354"/>
        <v>41993</v>
      </c>
      <c r="I2283" s="2">
        <f t="shared" si="355"/>
        <v>81.650000000000006</v>
      </c>
      <c r="K2283" s="2">
        <f t="shared" si="356"/>
        <v>0</v>
      </c>
      <c r="L2283" s="2">
        <f t="shared" si="357"/>
        <v>0</v>
      </c>
      <c r="M2283" s="2">
        <f t="shared" si="358"/>
        <v>1</v>
      </c>
      <c r="N2283">
        <f t="shared" si="359"/>
        <v>-0.58345014275645435</v>
      </c>
    </row>
    <row r="2284" spans="1:14" x14ac:dyDescent="0.3">
      <c r="A2284" s="1">
        <v>42004</v>
      </c>
      <c r="B2284">
        <v>81.2</v>
      </c>
      <c r="D2284">
        <f t="shared" si="350"/>
        <v>3</v>
      </c>
      <c r="E2284" s="1">
        <f t="shared" si="351"/>
        <v>41997</v>
      </c>
      <c r="F2284" s="1">
        <f t="shared" si="352"/>
        <v>41996</v>
      </c>
      <c r="G2284" s="1">
        <f t="shared" si="353"/>
        <v>41995</v>
      </c>
      <c r="H2284" s="1">
        <f t="shared" si="354"/>
        <v>41994</v>
      </c>
      <c r="I2284" s="2">
        <f t="shared" si="355"/>
        <v>81.3</v>
      </c>
      <c r="K2284" s="2">
        <f t="shared" si="356"/>
        <v>0</v>
      </c>
      <c r="L2284" s="2">
        <f t="shared" si="357"/>
        <v>0</v>
      </c>
      <c r="M2284" s="2">
        <f t="shared" si="358"/>
        <v>1</v>
      </c>
      <c r="N2284">
        <f t="shared" si="359"/>
        <v>-0.12307693861326238</v>
      </c>
    </row>
    <row r="2285" spans="1:14" x14ac:dyDescent="0.3">
      <c r="A2285" s="1">
        <v>42006</v>
      </c>
      <c r="B2285">
        <v>81.3</v>
      </c>
      <c r="D2285">
        <f t="shared" si="350"/>
        <v>5</v>
      </c>
      <c r="E2285" s="1">
        <f t="shared" si="351"/>
        <v>41999</v>
      </c>
      <c r="F2285" s="1">
        <f t="shared" si="352"/>
        <v>41998</v>
      </c>
      <c r="G2285" s="1">
        <f t="shared" si="353"/>
        <v>41997</v>
      </c>
      <c r="H2285" s="1">
        <f t="shared" si="354"/>
        <v>41996</v>
      </c>
      <c r="I2285" s="2">
        <f t="shared" si="355"/>
        <v>81.55</v>
      </c>
      <c r="K2285" s="2">
        <f t="shared" si="356"/>
        <v>0</v>
      </c>
      <c r="L2285" s="2">
        <f t="shared" si="357"/>
        <v>0</v>
      </c>
      <c r="M2285" s="2">
        <f t="shared" si="358"/>
        <v>1</v>
      </c>
      <c r="N2285">
        <f t="shared" si="359"/>
        <v>-0.30703125132579839</v>
      </c>
    </row>
    <row r="2286" spans="1:14" x14ac:dyDescent="0.3">
      <c r="A2286" s="1">
        <v>42009</v>
      </c>
      <c r="B2286">
        <v>79.924999999999997</v>
      </c>
      <c r="D2286">
        <f t="shared" si="350"/>
        <v>1</v>
      </c>
      <c r="E2286" s="1">
        <f t="shared" si="351"/>
        <v>42002</v>
      </c>
      <c r="F2286" s="1">
        <f t="shared" si="352"/>
        <v>42001</v>
      </c>
      <c r="G2286" s="1">
        <f t="shared" si="353"/>
        <v>42000</v>
      </c>
      <c r="H2286" s="1">
        <f t="shared" si="354"/>
        <v>41999</v>
      </c>
      <c r="I2286" s="2">
        <f t="shared" si="355"/>
        <v>81.8</v>
      </c>
      <c r="K2286" s="2">
        <f t="shared" si="356"/>
        <v>0</v>
      </c>
      <c r="L2286" s="2">
        <f t="shared" si="357"/>
        <v>0</v>
      </c>
      <c r="M2286" s="2">
        <f t="shared" si="358"/>
        <v>1</v>
      </c>
      <c r="N2286">
        <f t="shared" si="359"/>
        <v>-2.3188548662796271</v>
      </c>
    </row>
    <row r="2287" spans="1:14" x14ac:dyDescent="0.3">
      <c r="A2287" s="1">
        <v>42010</v>
      </c>
      <c r="B2287">
        <v>78.575000000000003</v>
      </c>
      <c r="D2287">
        <f t="shared" si="350"/>
        <v>2</v>
      </c>
      <c r="E2287" s="1">
        <f t="shared" si="351"/>
        <v>42003</v>
      </c>
      <c r="F2287" s="1">
        <f t="shared" si="352"/>
        <v>42002</v>
      </c>
      <c r="G2287" s="1">
        <f t="shared" si="353"/>
        <v>42001</v>
      </c>
      <c r="H2287" s="1">
        <f t="shared" si="354"/>
        <v>42000</v>
      </c>
      <c r="I2287" s="2">
        <f t="shared" si="355"/>
        <v>81.174999999999997</v>
      </c>
      <c r="K2287" s="2">
        <f t="shared" si="356"/>
        <v>0</v>
      </c>
      <c r="L2287" s="2">
        <f t="shared" si="357"/>
        <v>0</v>
      </c>
      <c r="M2287" s="2">
        <f t="shared" si="358"/>
        <v>1</v>
      </c>
      <c r="N2287">
        <f t="shared" si="359"/>
        <v>-3.2553735305278337</v>
      </c>
    </row>
    <row r="2288" spans="1:14" x14ac:dyDescent="0.3">
      <c r="A2288" s="1">
        <v>42011</v>
      </c>
      <c r="B2288">
        <v>79.325000000000003</v>
      </c>
      <c r="D2288">
        <f t="shared" si="350"/>
        <v>3</v>
      </c>
      <c r="E2288" s="1">
        <f t="shared" si="351"/>
        <v>42004</v>
      </c>
      <c r="F2288" s="1">
        <f t="shared" si="352"/>
        <v>42003</v>
      </c>
      <c r="G2288" s="1">
        <f t="shared" si="353"/>
        <v>42002</v>
      </c>
      <c r="H2288" s="1">
        <f t="shared" si="354"/>
        <v>42001</v>
      </c>
      <c r="I2288" s="2">
        <f t="shared" si="355"/>
        <v>81.2</v>
      </c>
      <c r="K2288" s="2">
        <f t="shared" si="356"/>
        <v>0</v>
      </c>
      <c r="L2288" s="2">
        <f t="shared" si="357"/>
        <v>0</v>
      </c>
      <c r="M2288" s="2">
        <f t="shared" si="358"/>
        <v>1</v>
      </c>
      <c r="N2288">
        <f t="shared" si="359"/>
        <v>-2.3361909698373049</v>
      </c>
    </row>
    <row r="2289" spans="1:14" x14ac:dyDescent="0.3">
      <c r="A2289" s="1">
        <v>42012</v>
      </c>
      <c r="B2289">
        <v>78.174999999999997</v>
      </c>
      <c r="D2289">
        <f t="shared" si="350"/>
        <v>4</v>
      </c>
      <c r="E2289" s="1">
        <f t="shared" si="351"/>
        <v>42005</v>
      </c>
      <c r="F2289" s="1">
        <f t="shared" si="352"/>
        <v>42004</v>
      </c>
      <c r="G2289" s="1">
        <f t="shared" si="353"/>
        <v>42003</v>
      </c>
      <c r="H2289" s="1">
        <f t="shared" si="354"/>
        <v>42002</v>
      </c>
      <c r="I2289" s="2">
        <f t="shared" si="355"/>
        <v>81.2</v>
      </c>
      <c r="K2289" s="2">
        <f t="shared" si="356"/>
        <v>0</v>
      </c>
      <c r="L2289" s="2">
        <f t="shared" si="357"/>
        <v>0</v>
      </c>
      <c r="M2289" s="2">
        <f t="shared" si="358"/>
        <v>1</v>
      </c>
      <c r="N2289">
        <f t="shared" si="359"/>
        <v>-3.7965343823727302</v>
      </c>
    </row>
    <row r="2290" spans="1:14" x14ac:dyDescent="0.3">
      <c r="A2290" s="1">
        <v>42013</v>
      </c>
      <c r="B2290">
        <v>79.025000000000006</v>
      </c>
      <c r="D2290">
        <f t="shared" si="350"/>
        <v>5</v>
      </c>
      <c r="E2290" s="1">
        <f t="shared" si="351"/>
        <v>42006</v>
      </c>
      <c r="F2290" s="1">
        <f t="shared" si="352"/>
        <v>42005</v>
      </c>
      <c r="G2290" s="1">
        <f t="shared" si="353"/>
        <v>42004</v>
      </c>
      <c r="H2290" s="1">
        <f t="shared" si="354"/>
        <v>42003</v>
      </c>
      <c r="I2290" s="2">
        <f t="shared" si="355"/>
        <v>81.3</v>
      </c>
      <c r="K2290" s="2">
        <f t="shared" si="356"/>
        <v>0</v>
      </c>
      <c r="L2290" s="2">
        <f t="shared" si="357"/>
        <v>0</v>
      </c>
      <c r="M2290" s="2">
        <f t="shared" si="358"/>
        <v>1</v>
      </c>
      <c r="N2290">
        <f t="shared" si="359"/>
        <v>-2.8381758452083377</v>
      </c>
    </row>
    <row r="2291" spans="1:14" x14ac:dyDescent="0.3">
      <c r="A2291" s="1">
        <v>42016</v>
      </c>
      <c r="B2291">
        <v>76.650000000000006</v>
      </c>
      <c r="D2291">
        <f t="shared" si="350"/>
        <v>1</v>
      </c>
      <c r="E2291" s="1">
        <f t="shared" si="351"/>
        <v>42009</v>
      </c>
      <c r="F2291" s="1">
        <f t="shared" si="352"/>
        <v>42008</v>
      </c>
      <c r="G2291" s="1">
        <f t="shared" si="353"/>
        <v>42007</v>
      </c>
      <c r="H2291" s="1">
        <f t="shared" si="354"/>
        <v>42006</v>
      </c>
      <c r="I2291" s="2">
        <f t="shared" si="355"/>
        <v>79.924999999999997</v>
      </c>
      <c r="K2291" s="2">
        <f t="shared" si="356"/>
        <v>0</v>
      </c>
      <c r="L2291" s="2">
        <f t="shared" si="357"/>
        <v>0</v>
      </c>
      <c r="M2291" s="2">
        <f t="shared" si="358"/>
        <v>1</v>
      </c>
      <c r="N2291">
        <f t="shared" si="359"/>
        <v>-4.1839089628081947</v>
      </c>
    </row>
    <row r="2292" spans="1:14" x14ac:dyDescent="0.3">
      <c r="A2292" s="1">
        <v>42017</v>
      </c>
      <c r="B2292">
        <v>75.174999999999997</v>
      </c>
      <c r="D2292">
        <f t="shared" si="350"/>
        <v>2</v>
      </c>
      <c r="E2292" s="1">
        <f t="shared" si="351"/>
        <v>42010</v>
      </c>
      <c r="F2292" s="1">
        <f t="shared" si="352"/>
        <v>42009</v>
      </c>
      <c r="G2292" s="1">
        <f t="shared" si="353"/>
        <v>42008</v>
      </c>
      <c r="H2292" s="1">
        <f t="shared" si="354"/>
        <v>42007</v>
      </c>
      <c r="I2292" s="2">
        <f t="shared" si="355"/>
        <v>78.575000000000003</v>
      </c>
      <c r="K2292" s="2">
        <f t="shared" si="356"/>
        <v>0</v>
      </c>
      <c r="L2292" s="2">
        <f t="shared" si="357"/>
        <v>0</v>
      </c>
      <c r="M2292" s="2">
        <f t="shared" si="358"/>
        <v>1</v>
      </c>
      <c r="N2292">
        <f t="shared" si="359"/>
        <v>-4.4234853809038643</v>
      </c>
    </row>
    <row r="2293" spans="1:14" x14ac:dyDescent="0.3">
      <c r="A2293" s="1">
        <v>42018</v>
      </c>
      <c r="B2293">
        <v>76.025000000000006</v>
      </c>
      <c r="D2293">
        <f t="shared" si="350"/>
        <v>3</v>
      </c>
      <c r="E2293" s="1">
        <f t="shared" si="351"/>
        <v>42011</v>
      </c>
      <c r="F2293" s="1">
        <f t="shared" si="352"/>
        <v>42010</v>
      </c>
      <c r="G2293" s="1">
        <f t="shared" si="353"/>
        <v>42009</v>
      </c>
      <c r="H2293" s="1">
        <f t="shared" si="354"/>
        <v>42008</v>
      </c>
      <c r="I2293" s="2">
        <f t="shared" si="355"/>
        <v>79.325000000000003</v>
      </c>
      <c r="K2293" s="2">
        <f t="shared" si="356"/>
        <v>0</v>
      </c>
      <c r="L2293" s="2">
        <f t="shared" si="357"/>
        <v>0</v>
      </c>
      <c r="M2293" s="2">
        <f t="shared" si="358"/>
        <v>1</v>
      </c>
      <c r="N2293">
        <f t="shared" si="359"/>
        <v>-4.2491103905830876</v>
      </c>
    </row>
    <row r="2294" spans="1:14" x14ac:dyDescent="0.3">
      <c r="A2294" s="1">
        <v>42019</v>
      </c>
      <c r="B2294">
        <v>75.625</v>
      </c>
      <c r="D2294">
        <f t="shared" si="350"/>
        <v>4</v>
      </c>
      <c r="E2294" s="1">
        <f t="shared" si="351"/>
        <v>42012</v>
      </c>
      <c r="F2294" s="1">
        <f t="shared" si="352"/>
        <v>42011</v>
      </c>
      <c r="G2294" s="1">
        <f t="shared" si="353"/>
        <v>42010</v>
      </c>
      <c r="H2294" s="1">
        <f t="shared" si="354"/>
        <v>42009</v>
      </c>
      <c r="I2294" s="2">
        <f t="shared" si="355"/>
        <v>78.174999999999997</v>
      </c>
      <c r="K2294" s="2">
        <f t="shared" si="356"/>
        <v>0</v>
      </c>
      <c r="L2294" s="2">
        <f t="shared" si="357"/>
        <v>0</v>
      </c>
      <c r="M2294" s="2">
        <f t="shared" si="358"/>
        <v>1</v>
      </c>
      <c r="N2294">
        <f t="shared" si="359"/>
        <v>-3.3162986992899364</v>
      </c>
    </row>
    <row r="2295" spans="1:14" x14ac:dyDescent="0.3">
      <c r="A2295" s="1">
        <v>42020</v>
      </c>
      <c r="B2295">
        <v>74.5</v>
      </c>
      <c r="D2295">
        <f t="shared" si="350"/>
        <v>5</v>
      </c>
      <c r="E2295" s="1">
        <f t="shared" si="351"/>
        <v>42013</v>
      </c>
      <c r="F2295" s="1">
        <f t="shared" si="352"/>
        <v>42012</v>
      </c>
      <c r="G2295" s="1">
        <f t="shared" si="353"/>
        <v>42011</v>
      </c>
      <c r="H2295" s="1">
        <f t="shared" si="354"/>
        <v>42010</v>
      </c>
      <c r="I2295" s="2">
        <f t="shared" si="355"/>
        <v>79.025000000000006</v>
      </c>
      <c r="K2295" s="2">
        <f t="shared" si="356"/>
        <v>0</v>
      </c>
      <c r="L2295" s="2">
        <f t="shared" si="357"/>
        <v>0</v>
      </c>
      <c r="M2295" s="2">
        <f t="shared" si="358"/>
        <v>1</v>
      </c>
      <c r="N2295">
        <f t="shared" si="359"/>
        <v>-5.8965132716167643</v>
      </c>
    </row>
    <row r="2296" spans="1:14" x14ac:dyDescent="0.3">
      <c r="A2296" s="1">
        <v>42024</v>
      </c>
      <c r="B2296">
        <v>71.775000000000006</v>
      </c>
      <c r="D2296">
        <f t="shared" si="350"/>
        <v>2</v>
      </c>
      <c r="E2296" s="1">
        <f t="shared" si="351"/>
        <v>42017</v>
      </c>
      <c r="F2296" s="1">
        <f t="shared" si="352"/>
        <v>42016</v>
      </c>
      <c r="G2296" s="1">
        <f t="shared" si="353"/>
        <v>42015</v>
      </c>
      <c r="H2296" s="1">
        <f t="shared" si="354"/>
        <v>42014</v>
      </c>
      <c r="I2296" s="2">
        <f t="shared" si="355"/>
        <v>75.174999999999997</v>
      </c>
      <c r="K2296" s="2">
        <f t="shared" si="356"/>
        <v>0</v>
      </c>
      <c r="L2296" s="2">
        <f t="shared" si="357"/>
        <v>0</v>
      </c>
      <c r="M2296" s="2">
        <f t="shared" si="358"/>
        <v>1</v>
      </c>
      <c r="N2296">
        <f t="shared" si="359"/>
        <v>-4.6282502867464981</v>
      </c>
    </row>
    <row r="2297" spans="1:14" x14ac:dyDescent="0.3">
      <c r="A2297" s="1">
        <v>42025</v>
      </c>
      <c r="B2297">
        <v>72.349999999999994</v>
      </c>
      <c r="D2297">
        <f t="shared" si="350"/>
        <v>3</v>
      </c>
      <c r="E2297" s="1">
        <f t="shared" si="351"/>
        <v>42018</v>
      </c>
      <c r="F2297" s="1">
        <f t="shared" si="352"/>
        <v>42017</v>
      </c>
      <c r="G2297" s="1">
        <f t="shared" si="353"/>
        <v>42016</v>
      </c>
      <c r="H2297" s="1">
        <f t="shared" si="354"/>
        <v>42015</v>
      </c>
      <c r="I2297" s="2">
        <f t="shared" si="355"/>
        <v>76.025000000000006</v>
      </c>
      <c r="K2297" s="2">
        <f t="shared" si="356"/>
        <v>0</v>
      </c>
      <c r="L2297" s="2">
        <f t="shared" si="357"/>
        <v>0</v>
      </c>
      <c r="M2297" s="2">
        <f t="shared" si="358"/>
        <v>1</v>
      </c>
      <c r="N2297">
        <f t="shared" si="359"/>
        <v>-4.954678048593566</v>
      </c>
    </row>
    <row r="2298" spans="1:14" x14ac:dyDescent="0.3">
      <c r="A2298" s="1">
        <v>42026</v>
      </c>
      <c r="B2298">
        <v>71.599999999999994</v>
      </c>
      <c r="D2298">
        <f t="shared" si="350"/>
        <v>4</v>
      </c>
      <c r="E2298" s="1">
        <f t="shared" si="351"/>
        <v>42019</v>
      </c>
      <c r="F2298" s="1">
        <f t="shared" si="352"/>
        <v>42018</v>
      </c>
      <c r="G2298" s="1">
        <f t="shared" si="353"/>
        <v>42017</v>
      </c>
      <c r="H2298" s="1">
        <f t="shared" si="354"/>
        <v>42016</v>
      </c>
      <c r="I2298" s="2">
        <f t="shared" si="355"/>
        <v>75.625</v>
      </c>
      <c r="K2298" s="2">
        <f t="shared" si="356"/>
        <v>0</v>
      </c>
      <c r="L2298" s="2">
        <f t="shared" si="357"/>
        <v>0</v>
      </c>
      <c r="M2298" s="2">
        <f t="shared" si="358"/>
        <v>1</v>
      </c>
      <c r="N2298">
        <f t="shared" si="359"/>
        <v>-5.4691842384405689</v>
      </c>
    </row>
    <row r="2299" spans="1:14" x14ac:dyDescent="0.3">
      <c r="A2299" s="1">
        <v>42027</v>
      </c>
      <c r="B2299">
        <v>69.3</v>
      </c>
      <c r="D2299">
        <f t="shared" si="350"/>
        <v>5</v>
      </c>
      <c r="E2299" s="1">
        <f t="shared" si="351"/>
        <v>42020</v>
      </c>
      <c r="F2299" s="1">
        <f t="shared" si="352"/>
        <v>42019</v>
      </c>
      <c r="G2299" s="1">
        <f t="shared" si="353"/>
        <v>42018</v>
      </c>
      <c r="H2299" s="1">
        <f t="shared" si="354"/>
        <v>42017</v>
      </c>
      <c r="I2299" s="2">
        <f t="shared" si="355"/>
        <v>74.5</v>
      </c>
      <c r="K2299" s="2">
        <f t="shared" si="356"/>
        <v>0</v>
      </c>
      <c r="L2299" s="2">
        <f t="shared" si="357"/>
        <v>0</v>
      </c>
      <c r="M2299" s="2">
        <f t="shared" si="358"/>
        <v>1</v>
      </c>
      <c r="N2299">
        <f t="shared" si="359"/>
        <v>-7.2354219189656375</v>
      </c>
    </row>
    <row r="2300" spans="1:14" x14ac:dyDescent="0.3">
      <c r="A2300" s="1">
        <v>42030</v>
      </c>
      <c r="B2300">
        <v>70.825000000000003</v>
      </c>
      <c r="D2300">
        <f t="shared" si="350"/>
        <v>1</v>
      </c>
      <c r="E2300" s="1">
        <f t="shared" si="351"/>
        <v>42023</v>
      </c>
      <c r="F2300" s="1">
        <f t="shared" si="352"/>
        <v>42022</v>
      </c>
      <c r="G2300" s="1">
        <f t="shared" si="353"/>
        <v>42021</v>
      </c>
      <c r="H2300" s="1">
        <f t="shared" si="354"/>
        <v>42020</v>
      </c>
      <c r="I2300" s="2">
        <f t="shared" si="355"/>
        <v>74.5</v>
      </c>
      <c r="K2300" s="2">
        <f t="shared" si="356"/>
        <v>0</v>
      </c>
      <c r="L2300" s="2">
        <f t="shared" si="357"/>
        <v>0</v>
      </c>
      <c r="M2300" s="2">
        <f t="shared" si="358"/>
        <v>1</v>
      </c>
      <c r="N2300">
        <f t="shared" si="359"/>
        <v>-5.058707966893353</v>
      </c>
    </row>
    <row r="2301" spans="1:14" x14ac:dyDescent="0.3">
      <c r="A2301" s="1">
        <v>42031</v>
      </c>
      <c r="B2301">
        <v>69.424999999999997</v>
      </c>
      <c r="D2301">
        <f t="shared" si="350"/>
        <v>2</v>
      </c>
      <c r="E2301" s="1">
        <f t="shared" si="351"/>
        <v>42024</v>
      </c>
      <c r="F2301" s="1">
        <f t="shared" si="352"/>
        <v>42023</v>
      </c>
      <c r="G2301" s="1">
        <f t="shared" si="353"/>
        <v>42022</v>
      </c>
      <c r="H2301" s="1">
        <f t="shared" si="354"/>
        <v>42021</v>
      </c>
      <c r="I2301" s="2">
        <f t="shared" si="355"/>
        <v>71.775000000000006</v>
      </c>
      <c r="K2301" s="2">
        <f t="shared" si="356"/>
        <v>0</v>
      </c>
      <c r="L2301" s="2">
        <f t="shared" si="357"/>
        <v>0</v>
      </c>
      <c r="M2301" s="2">
        <f t="shared" si="358"/>
        <v>1</v>
      </c>
      <c r="N2301">
        <f t="shared" si="359"/>
        <v>-3.3289192814264492</v>
      </c>
    </row>
    <row r="2302" spans="1:14" x14ac:dyDescent="0.3">
      <c r="A2302" s="1">
        <v>42032</v>
      </c>
      <c r="B2302">
        <v>71.525000000000006</v>
      </c>
      <c r="D2302">
        <f t="shared" si="350"/>
        <v>3</v>
      </c>
      <c r="E2302" s="1">
        <f t="shared" si="351"/>
        <v>42025</v>
      </c>
      <c r="F2302" s="1">
        <f t="shared" si="352"/>
        <v>42024</v>
      </c>
      <c r="G2302" s="1">
        <f t="shared" si="353"/>
        <v>42023</v>
      </c>
      <c r="H2302" s="1">
        <f t="shared" si="354"/>
        <v>42022</v>
      </c>
      <c r="I2302" s="2">
        <f t="shared" si="355"/>
        <v>72.349999999999994</v>
      </c>
      <c r="K2302" s="2">
        <f t="shared" si="356"/>
        <v>0</v>
      </c>
      <c r="L2302" s="2">
        <f t="shared" si="357"/>
        <v>0</v>
      </c>
      <c r="M2302" s="2">
        <f t="shared" si="358"/>
        <v>1</v>
      </c>
      <c r="N2302">
        <f t="shared" si="359"/>
        <v>-1.1468414141318768</v>
      </c>
    </row>
    <row r="2303" spans="1:14" x14ac:dyDescent="0.3">
      <c r="A2303" s="1">
        <v>42033</v>
      </c>
      <c r="B2303">
        <v>68.55</v>
      </c>
      <c r="D2303">
        <f t="shared" si="350"/>
        <v>4</v>
      </c>
      <c r="E2303" s="1">
        <f t="shared" si="351"/>
        <v>42026</v>
      </c>
      <c r="F2303" s="1">
        <f t="shared" si="352"/>
        <v>42025</v>
      </c>
      <c r="G2303" s="1">
        <f t="shared" si="353"/>
        <v>42024</v>
      </c>
      <c r="H2303" s="1">
        <f t="shared" si="354"/>
        <v>42023</v>
      </c>
      <c r="I2303" s="2">
        <f t="shared" si="355"/>
        <v>71.599999999999994</v>
      </c>
      <c r="K2303" s="2">
        <f t="shared" si="356"/>
        <v>0</v>
      </c>
      <c r="L2303" s="2">
        <f t="shared" si="357"/>
        <v>0</v>
      </c>
      <c r="M2303" s="2">
        <f t="shared" si="358"/>
        <v>1</v>
      </c>
      <c r="N2303">
        <f t="shared" si="359"/>
        <v>-4.3531667958276472</v>
      </c>
    </row>
    <row r="2304" spans="1:14" x14ac:dyDescent="0.3">
      <c r="A2304" s="1">
        <v>42034</v>
      </c>
      <c r="B2304">
        <v>67.474999999999994</v>
      </c>
      <c r="D2304">
        <f t="shared" si="350"/>
        <v>5</v>
      </c>
      <c r="E2304" s="1">
        <f t="shared" si="351"/>
        <v>42027</v>
      </c>
      <c r="F2304" s="1">
        <f t="shared" si="352"/>
        <v>42026</v>
      </c>
      <c r="G2304" s="1">
        <f t="shared" si="353"/>
        <v>42025</v>
      </c>
      <c r="H2304" s="1">
        <f t="shared" si="354"/>
        <v>42024</v>
      </c>
      <c r="I2304" s="2">
        <f t="shared" si="355"/>
        <v>69.3</v>
      </c>
      <c r="K2304" s="2">
        <f t="shared" si="356"/>
        <v>0</v>
      </c>
      <c r="L2304" s="2">
        <f t="shared" si="357"/>
        <v>0</v>
      </c>
      <c r="M2304" s="2">
        <f t="shared" si="358"/>
        <v>1</v>
      </c>
      <c r="N2304">
        <f t="shared" si="359"/>
        <v>-2.6687747291789186</v>
      </c>
    </row>
    <row r="2305" spans="1:14" x14ac:dyDescent="0.3">
      <c r="A2305" s="1">
        <v>42037</v>
      </c>
      <c r="B2305">
        <v>66.325000000000003</v>
      </c>
      <c r="D2305">
        <f t="shared" si="350"/>
        <v>1</v>
      </c>
      <c r="E2305" s="1">
        <f t="shared" si="351"/>
        <v>42030</v>
      </c>
      <c r="F2305" s="1">
        <f t="shared" si="352"/>
        <v>42029</v>
      </c>
      <c r="G2305" s="1">
        <f t="shared" si="353"/>
        <v>42028</v>
      </c>
      <c r="H2305" s="1">
        <f t="shared" si="354"/>
        <v>42027</v>
      </c>
      <c r="I2305" s="2">
        <f t="shared" si="355"/>
        <v>70.825000000000003</v>
      </c>
      <c r="K2305" s="2">
        <f t="shared" si="356"/>
        <v>0</v>
      </c>
      <c r="L2305" s="2">
        <f t="shared" si="357"/>
        <v>0</v>
      </c>
      <c r="M2305" s="2">
        <f t="shared" si="358"/>
        <v>1</v>
      </c>
      <c r="N2305">
        <f t="shared" si="359"/>
        <v>-6.5645145692776925</v>
      </c>
    </row>
    <row r="2306" spans="1:14" x14ac:dyDescent="0.3">
      <c r="A2306" s="1">
        <v>42038</v>
      </c>
      <c r="B2306">
        <v>67.2</v>
      </c>
      <c r="D2306">
        <f t="shared" si="350"/>
        <v>2</v>
      </c>
      <c r="E2306" s="1">
        <f t="shared" si="351"/>
        <v>42031</v>
      </c>
      <c r="F2306" s="1">
        <f t="shared" si="352"/>
        <v>42030</v>
      </c>
      <c r="G2306" s="1">
        <f t="shared" si="353"/>
        <v>42029</v>
      </c>
      <c r="H2306" s="1">
        <f t="shared" si="354"/>
        <v>42028</v>
      </c>
      <c r="I2306" s="2">
        <f t="shared" si="355"/>
        <v>69.424999999999997</v>
      </c>
      <c r="K2306" s="2">
        <f t="shared" si="356"/>
        <v>0</v>
      </c>
      <c r="L2306" s="2">
        <f t="shared" si="357"/>
        <v>0</v>
      </c>
      <c r="M2306" s="2">
        <f t="shared" si="358"/>
        <v>1</v>
      </c>
      <c r="N2306">
        <f t="shared" si="359"/>
        <v>-3.2573785663759325</v>
      </c>
    </row>
    <row r="2307" spans="1:14" x14ac:dyDescent="0.3">
      <c r="A2307" s="1">
        <v>42039</v>
      </c>
      <c r="B2307">
        <v>65.099999999999994</v>
      </c>
      <c r="D2307">
        <f t="shared" ref="D2307:D2370" si="360">WEEKDAY(A2307,2)</f>
        <v>3</v>
      </c>
      <c r="E2307" s="1">
        <f t="shared" si="351"/>
        <v>42032</v>
      </c>
      <c r="F2307" s="1">
        <f t="shared" si="352"/>
        <v>42031</v>
      </c>
      <c r="G2307" s="1">
        <f t="shared" si="353"/>
        <v>42030</v>
      </c>
      <c r="H2307" s="1">
        <f t="shared" si="354"/>
        <v>42029</v>
      </c>
      <c r="I2307" s="2">
        <f t="shared" si="355"/>
        <v>71.525000000000006</v>
      </c>
      <c r="K2307" s="2">
        <f t="shared" si="356"/>
        <v>0</v>
      </c>
      <c r="L2307" s="2">
        <f t="shared" si="357"/>
        <v>0</v>
      </c>
      <c r="M2307" s="2">
        <f t="shared" si="358"/>
        <v>1</v>
      </c>
      <c r="N2307">
        <f t="shared" si="359"/>
        <v>-9.4122489721650613</v>
      </c>
    </row>
    <row r="2308" spans="1:14" x14ac:dyDescent="0.3">
      <c r="A2308" s="1">
        <v>42040</v>
      </c>
      <c r="B2308">
        <v>63.274999999999999</v>
      </c>
      <c r="D2308">
        <f t="shared" si="360"/>
        <v>4</v>
      </c>
      <c r="E2308" s="1">
        <f t="shared" si="351"/>
        <v>42033</v>
      </c>
      <c r="F2308" s="1">
        <f t="shared" si="352"/>
        <v>42032</v>
      </c>
      <c r="G2308" s="1">
        <f t="shared" si="353"/>
        <v>42031</v>
      </c>
      <c r="H2308" s="1">
        <f t="shared" si="354"/>
        <v>42030</v>
      </c>
      <c r="I2308" s="2">
        <f t="shared" si="355"/>
        <v>68.55</v>
      </c>
      <c r="K2308" s="2">
        <f t="shared" si="356"/>
        <v>0</v>
      </c>
      <c r="L2308" s="2">
        <f t="shared" si="357"/>
        <v>0</v>
      </c>
      <c r="M2308" s="2">
        <f t="shared" si="358"/>
        <v>1</v>
      </c>
      <c r="N2308">
        <f t="shared" si="359"/>
        <v>-8.0073099577135629</v>
      </c>
    </row>
    <row r="2309" spans="1:14" x14ac:dyDescent="0.3">
      <c r="A2309" s="1">
        <v>42041</v>
      </c>
      <c r="B2309">
        <v>63.875</v>
      </c>
      <c r="D2309">
        <f t="shared" si="360"/>
        <v>5</v>
      </c>
      <c r="E2309" s="1">
        <f t="shared" si="351"/>
        <v>42034</v>
      </c>
      <c r="F2309" s="1">
        <f t="shared" si="352"/>
        <v>42033</v>
      </c>
      <c r="G2309" s="1">
        <f t="shared" si="353"/>
        <v>42032</v>
      </c>
      <c r="H2309" s="1">
        <f t="shared" si="354"/>
        <v>42031</v>
      </c>
      <c r="I2309" s="2">
        <f t="shared" si="355"/>
        <v>67.474999999999994</v>
      </c>
      <c r="K2309" s="2">
        <f t="shared" si="356"/>
        <v>0</v>
      </c>
      <c r="L2309" s="2">
        <f t="shared" si="357"/>
        <v>0</v>
      </c>
      <c r="M2309" s="2">
        <f t="shared" si="358"/>
        <v>1</v>
      </c>
      <c r="N2309">
        <f t="shared" si="359"/>
        <v>-5.482911038019977</v>
      </c>
    </row>
    <row r="2310" spans="1:14" x14ac:dyDescent="0.3">
      <c r="A2310" s="1">
        <v>42044</v>
      </c>
      <c r="B2310">
        <v>61.274999999999999</v>
      </c>
      <c r="C2310">
        <v>66.75</v>
      </c>
      <c r="D2310">
        <f t="shared" si="360"/>
        <v>1</v>
      </c>
      <c r="E2310" s="1">
        <f t="shared" si="351"/>
        <v>42037</v>
      </c>
      <c r="F2310" s="1">
        <f t="shared" si="352"/>
        <v>42036</v>
      </c>
      <c r="G2310" s="1">
        <f t="shared" si="353"/>
        <v>42035</v>
      </c>
      <c r="H2310" s="1">
        <f t="shared" si="354"/>
        <v>42034</v>
      </c>
      <c r="I2310" s="2">
        <f t="shared" si="355"/>
        <v>66.325000000000003</v>
      </c>
      <c r="K2310" s="2">
        <f t="shared" si="356"/>
        <v>0</v>
      </c>
      <c r="L2310" s="2">
        <f t="shared" si="357"/>
        <v>0</v>
      </c>
      <c r="M2310" s="2">
        <f t="shared" si="358"/>
        <v>1</v>
      </c>
      <c r="N2310">
        <f t="shared" si="359"/>
        <v>-7.9194970609627129</v>
      </c>
    </row>
    <row r="2311" spans="1:14" x14ac:dyDescent="0.3">
      <c r="A2311" s="1">
        <v>42045</v>
      </c>
      <c r="B2311">
        <v>66.575000000000003</v>
      </c>
      <c r="D2311">
        <f t="shared" si="360"/>
        <v>2</v>
      </c>
      <c r="E2311" s="1">
        <f t="shared" si="351"/>
        <v>42038</v>
      </c>
      <c r="F2311" s="1">
        <f t="shared" si="352"/>
        <v>42037</v>
      </c>
      <c r="G2311" s="1">
        <f t="shared" si="353"/>
        <v>42036</v>
      </c>
      <c r="H2311" s="1">
        <f t="shared" si="354"/>
        <v>42035</v>
      </c>
      <c r="I2311" s="2">
        <f t="shared" si="355"/>
        <v>67.2</v>
      </c>
      <c r="J2311">
        <v>66.75</v>
      </c>
      <c r="K2311" s="2">
        <f t="shared" si="356"/>
        <v>66.75</v>
      </c>
      <c r="L2311" s="2">
        <f t="shared" si="357"/>
        <v>61.274999999999999</v>
      </c>
      <c r="M2311" s="2">
        <f t="shared" si="358"/>
        <v>0.91797752808988764</v>
      </c>
      <c r="N2311">
        <f t="shared" si="359"/>
        <v>-9.4926483695290589</v>
      </c>
    </row>
    <row r="2312" spans="1:14" x14ac:dyDescent="0.3">
      <c r="A2312" s="1">
        <v>42046</v>
      </c>
      <c r="B2312">
        <v>63.825000000000003</v>
      </c>
      <c r="D2312">
        <f t="shared" si="360"/>
        <v>3</v>
      </c>
      <c r="E2312" s="1">
        <f t="shared" ref="E2312:E2375" si="361">A2312-7</f>
        <v>42039</v>
      </c>
      <c r="F2312" s="1">
        <f t="shared" ref="F2312:F2375" si="362">E2312-1</f>
        <v>42038</v>
      </c>
      <c r="G2312" s="1">
        <f t="shared" ref="G2312:G2375" si="363">E2312-2</f>
        <v>42037</v>
      </c>
      <c r="H2312" s="1">
        <f t="shared" ref="H2312:H2375" si="364">E2312-3</f>
        <v>42036</v>
      </c>
      <c r="I2312" s="2">
        <f t="shared" si="355"/>
        <v>65.099999999999994</v>
      </c>
      <c r="K2312" s="2">
        <f t="shared" si="356"/>
        <v>66.75</v>
      </c>
      <c r="L2312" s="2">
        <f t="shared" si="357"/>
        <v>61.274999999999999</v>
      </c>
      <c r="M2312" s="2">
        <f t="shared" si="358"/>
        <v>0.91797752808988764</v>
      </c>
      <c r="N2312">
        <f t="shared" si="359"/>
        <v>-10.536195395315847</v>
      </c>
    </row>
    <row r="2313" spans="1:14" x14ac:dyDescent="0.3">
      <c r="A2313" s="1">
        <v>42047</v>
      </c>
      <c r="B2313">
        <v>64.5</v>
      </c>
      <c r="D2313">
        <f t="shared" si="360"/>
        <v>4</v>
      </c>
      <c r="E2313" s="1">
        <f t="shared" si="361"/>
        <v>42040</v>
      </c>
      <c r="F2313" s="1">
        <f t="shared" si="362"/>
        <v>42039</v>
      </c>
      <c r="G2313" s="1">
        <f t="shared" si="363"/>
        <v>42038</v>
      </c>
      <c r="H2313" s="1">
        <f t="shared" si="364"/>
        <v>42037</v>
      </c>
      <c r="I2313" s="2">
        <f t="shared" ref="I2313:I2376" si="365">IF(SUMIFS($B$2:$B$3569,$A$2:$A$3569,"="&amp;E2313)=0,IF(SUMIFS($B$2:$B$3569,$A$2:$A$3569,"="&amp;F2313)=0,IF(SUMIFS($B$2:$B$3569,$A$2:$A$3569,"="&amp;G2313)=0,SUMIFS($B$2:$B$3569,$A$2:$A$3569,"="&amp;H2313),SUMIFS($B$2:$B$3569,$A$2:$A$3569,"="&amp;G2313)),SUMIFS($B$2:$B$3569,$A$2:$A$3569,"="&amp;F2313)),SUMIFS($B$2:$B$3569,$A$2:$A$3569,"="&amp;E2313))</f>
        <v>63.274999999999999</v>
      </c>
      <c r="K2313" s="2">
        <f t="shared" ref="K2313:K2376" si="366">SUMIFS($J$2:$J$3569,$A$2:$A$3569,"&gt;"&amp;E2313,$A$2:$A$3569,"&lt;="&amp;A2313)</f>
        <v>66.75</v>
      </c>
      <c r="L2313" s="2">
        <f t="shared" ref="L2313:L2376" si="367">IF(K2313&lt;&gt;0,LOOKUP(K2313,C2307:C2313,B2307:B2313),0)</f>
        <v>61.274999999999999</v>
      </c>
      <c r="M2313" s="2">
        <f t="shared" ref="M2313:M2376" si="368">IF(K2313&lt;&gt;0,L2313/K2313,1)</f>
        <v>0.91797752808988764</v>
      </c>
      <c r="N2313">
        <f t="shared" ref="N2313:N2376" si="369">LN(B2313*M2313/I2313)*100</f>
        <v>-6.6407450495643481</v>
      </c>
    </row>
    <row r="2314" spans="1:14" x14ac:dyDescent="0.3">
      <c r="A2314" s="1">
        <v>42048</v>
      </c>
      <c r="B2314">
        <v>66.025000000000006</v>
      </c>
      <c r="D2314">
        <f t="shared" si="360"/>
        <v>5</v>
      </c>
      <c r="E2314" s="1">
        <f t="shared" si="361"/>
        <v>42041</v>
      </c>
      <c r="F2314" s="1">
        <f t="shared" si="362"/>
        <v>42040</v>
      </c>
      <c r="G2314" s="1">
        <f t="shared" si="363"/>
        <v>42039</v>
      </c>
      <c r="H2314" s="1">
        <f t="shared" si="364"/>
        <v>42038</v>
      </c>
      <c r="I2314" s="2">
        <f t="shared" si="365"/>
        <v>63.875</v>
      </c>
      <c r="K2314" s="2">
        <f t="shared" si="366"/>
        <v>66.75</v>
      </c>
      <c r="L2314" s="2">
        <f t="shared" si="367"/>
        <v>61.274999999999999</v>
      </c>
      <c r="M2314" s="2">
        <f t="shared" si="368"/>
        <v>0.91797752808988764</v>
      </c>
      <c r="N2314">
        <f t="shared" si="369"/>
        <v>-5.2476958206855073</v>
      </c>
    </row>
    <row r="2315" spans="1:14" x14ac:dyDescent="0.3">
      <c r="A2315" s="1">
        <v>42052</v>
      </c>
      <c r="B2315">
        <v>64</v>
      </c>
      <c r="D2315">
        <f t="shared" si="360"/>
        <v>2</v>
      </c>
      <c r="E2315" s="1">
        <f t="shared" si="361"/>
        <v>42045</v>
      </c>
      <c r="F2315" s="1">
        <f t="shared" si="362"/>
        <v>42044</v>
      </c>
      <c r="G2315" s="1">
        <f t="shared" si="363"/>
        <v>42043</v>
      </c>
      <c r="H2315" s="1">
        <f t="shared" si="364"/>
        <v>42042</v>
      </c>
      <c r="I2315" s="2">
        <f t="shared" si="365"/>
        <v>66.575000000000003</v>
      </c>
      <c r="K2315" s="2">
        <f t="shared" si="366"/>
        <v>0</v>
      </c>
      <c r="L2315" s="2">
        <f t="shared" si="367"/>
        <v>0</v>
      </c>
      <c r="M2315" s="2">
        <f t="shared" si="368"/>
        <v>1</v>
      </c>
      <c r="N2315">
        <f t="shared" si="369"/>
        <v>-3.944604834032408</v>
      </c>
    </row>
    <row r="2316" spans="1:14" x14ac:dyDescent="0.3">
      <c r="A2316" s="1">
        <v>42053</v>
      </c>
      <c r="B2316">
        <v>64.224999999999994</v>
      </c>
      <c r="D2316">
        <f t="shared" si="360"/>
        <v>3</v>
      </c>
      <c r="E2316" s="1">
        <f t="shared" si="361"/>
        <v>42046</v>
      </c>
      <c r="F2316" s="1">
        <f t="shared" si="362"/>
        <v>42045</v>
      </c>
      <c r="G2316" s="1">
        <f t="shared" si="363"/>
        <v>42044</v>
      </c>
      <c r="H2316" s="1">
        <f t="shared" si="364"/>
        <v>42043</v>
      </c>
      <c r="I2316" s="2">
        <f t="shared" si="365"/>
        <v>63.825000000000003</v>
      </c>
      <c r="K2316" s="2">
        <f t="shared" si="366"/>
        <v>0</v>
      </c>
      <c r="L2316" s="2">
        <f t="shared" si="367"/>
        <v>0</v>
      </c>
      <c r="M2316" s="2">
        <f t="shared" si="368"/>
        <v>1</v>
      </c>
      <c r="N2316">
        <f t="shared" si="369"/>
        <v>0.62475798683995809</v>
      </c>
    </row>
    <row r="2317" spans="1:14" x14ac:dyDescent="0.3">
      <c r="A2317" s="1">
        <v>42054</v>
      </c>
      <c r="B2317">
        <v>67.05</v>
      </c>
      <c r="D2317">
        <f t="shared" si="360"/>
        <v>4</v>
      </c>
      <c r="E2317" s="1">
        <f t="shared" si="361"/>
        <v>42047</v>
      </c>
      <c r="F2317" s="1">
        <f t="shared" si="362"/>
        <v>42046</v>
      </c>
      <c r="G2317" s="1">
        <f t="shared" si="363"/>
        <v>42045</v>
      </c>
      <c r="H2317" s="1">
        <f t="shared" si="364"/>
        <v>42044</v>
      </c>
      <c r="I2317" s="2">
        <f t="shared" si="365"/>
        <v>64.5</v>
      </c>
      <c r="K2317" s="2">
        <f t="shared" si="366"/>
        <v>0</v>
      </c>
      <c r="L2317" s="2">
        <f t="shared" si="367"/>
        <v>0</v>
      </c>
      <c r="M2317" s="2">
        <f t="shared" si="368"/>
        <v>1</v>
      </c>
      <c r="N2317">
        <f t="shared" si="369"/>
        <v>3.8773385925960664</v>
      </c>
    </row>
    <row r="2318" spans="1:14" x14ac:dyDescent="0.3">
      <c r="A2318" s="1">
        <v>42055</v>
      </c>
      <c r="B2318">
        <v>67.400000000000006</v>
      </c>
      <c r="D2318">
        <f t="shared" si="360"/>
        <v>5</v>
      </c>
      <c r="E2318" s="1">
        <f t="shared" si="361"/>
        <v>42048</v>
      </c>
      <c r="F2318" s="1">
        <f t="shared" si="362"/>
        <v>42047</v>
      </c>
      <c r="G2318" s="1">
        <f t="shared" si="363"/>
        <v>42046</v>
      </c>
      <c r="H2318" s="1">
        <f t="shared" si="364"/>
        <v>42045</v>
      </c>
      <c r="I2318" s="2">
        <f t="shared" si="365"/>
        <v>66.025000000000006</v>
      </c>
      <c r="K2318" s="2">
        <f t="shared" si="366"/>
        <v>0</v>
      </c>
      <c r="L2318" s="2">
        <f t="shared" si="367"/>
        <v>0</v>
      </c>
      <c r="M2318" s="2">
        <f t="shared" si="368"/>
        <v>1</v>
      </c>
      <c r="N2318">
        <f t="shared" si="369"/>
        <v>2.0611559735065366</v>
      </c>
    </row>
    <row r="2319" spans="1:14" x14ac:dyDescent="0.3">
      <c r="A2319" s="1">
        <v>42058</v>
      </c>
      <c r="B2319">
        <v>68.325000000000003</v>
      </c>
      <c r="D2319">
        <f t="shared" si="360"/>
        <v>1</v>
      </c>
      <c r="E2319" s="1">
        <f t="shared" si="361"/>
        <v>42051</v>
      </c>
      <c r="F2319" s="1">
        <f t="shared" si="362"/>
        <v>42050</v>
      </c>
      <c r="G2319" s="1">
        <f t="shared" si="363"/>
        <v>42049</v>
      </c>
      <c r="H2319" s="1">
        <f t="shared" si="364"/>
        <v>42048</v>
      </c>
      <c r="I2319" s="2">
        <f t="shared" si="365"/>
        <v>66.025000000000006</v>
      </c>
      <c r="K2319" s="2">
        <f t="shared" si="366"/>
        <v>0</v>
      </c>
      <c r="L2319" s="2">
        <f t="shared" si="367"/>
        <v>0</v>
      </c>
      <c r="M2319" s="2">
        <f t="shared" si="368"/>
        <v>1</v>
      </c>
      <c r="N2319">
        <f t="shared" si="369"/>
        <v>3.424227363093578</v>
      </c>
    </row>
    <row r="2320" spans="1:14" x14ac:dyDescent="0.3">
      <c r="A2320" s="1">
        <v>42059</v>
      </c>
      <c r="B2320">
        <v>68.575000000000003</v>
      </c>
      <c r="D2320">
        <f t="shared" si="360"/>
        <v>2</v>
      </c>
      <c r="E2320" s="1">
        <f t="shared" si="361"/>
        <v>42052</v>
      </c>
      <c r="F2320" s="1">
        <f t="shared" si="362"/>
        <v>42051</v>
      </c>
      <c r="G2320" s="1">
        <f t="shared" si="363"/>
        <v>42050</v>
      </c>
      <c r="H2320" s="1">
        <f t="shared" si="364"/>
        <v>42049</v>
      </c>
      <c r="I2320" s="2">
        <f t="shared" si="365"/>
        <v>64</v>
      </c>
      <c r="K2320" s="2">
        <f t="shared" si="366"/>
        <v>0</v>
      </c>
      <c r="L2320" s="2">
        <f t="shared" si="367"/>
        <v>0</v>
      </c>
      <c r="M2320" s="2">
        <f t="shared" si="368"/>
        <v>1</v>
      </c>
      <c r="N2320">
        <f t="shared" si="369"/>
        <v>6.9044953463995116</v>
      </c>
    </row>
    <row r="2321" spans="1:14" x14ac:dyDescent="0.3">
      <c r="A2321" s="1">
        <v>42060</v>
      </c>
      <c r="B2321">
        <v>69.325000000000003</v>
      </c>
      <c r="D2321">
        <f t="shared" si="360"/>
        <v>3</v>
      </c>
      <c r="E2321" s="1">
        <f t="shared" si="361"/>
        <v>42053</v>
      </c>
      <c r="F2321" s="1">
        <f t="shared" si="362"/>
        <v>42052</v>
      </c>
      <c r="G2321" s="1">
        <f t="shared" si="363"/>
        <v>42051</v>
      </c>
      <c r="H2321" s="1">
        <f t="shared" si="364"/>
        <v>42050</v>
      </c>
      <c r="I2321" s="2">
        <f t="shared" si="365"/>
        <v>64.224999999999994</v>
      </c>
      <c r="K2321" s="2">
        <f t="shared" si="366"/>
        <v>0</v>
      </c>
      <c r="L2321" s="2">
        <f t="shared" si="367"/>
        <v>0</v>
      </c>
      <c r="M2321" s="2">
        <f t="shared" si="368"/>
        <v>1</v>
      </c>
      <c r="N2321">
        <f t="shared" si="369"/>
        <v>7.6413048505894645</v>
      </c>
    </row>
    <row r="2322" spans="1:14" x14ac:dyDescent="0.3">
      <c r="A2322" s="1">
        <v>42061</v>
      </c>
      <c r="B2322">
        <v>67.150000000000006</v>
      </c>
      <c r="D2322">
        <f t="shared" si="360"/>
        <v>4</v>
      </c>
      <c r="E2322" s="1">
        <f t="shared" si="361"/>
        <v>42054</v>
      </c>
      <c r="F2322" s="1">
        <f t="shared" si="362"/>
        <v>42053</v>
      </c>
      <c r="G2322" s="1">
        <f t="shared" si="363"/>
        <v>42052</v>
      </c>
      <c r="H2322" s="1">
        <f t="shared" si="364"/>
        <v>42051</v>
      </c>
      <c r="I2322" s="2">
        <f t="shared" si="365"/>
        <v>67.05</v>
      </c>
      <c r="K2322" s="2">
        <f t="shared" si="366"/>
        <v>0</v>
      </c>
      <c r="L2322" s="2">
        <f t="shared" si="367"/>
        <v>0</v>
      </c>
      <c r="M2322" s="2">
        <f t="shared" si="368"/>
        <v>1</v>
      </c>
      <c r="N2322">
        <f t="shared" si="369"/>
        <v>0.1490313241559221</v>
      </c>
    </row>
    <row r="2323" spans="1:14" x14ac:dyDescent="0.3">
      <c r="A2323" s="1">
        <v>42062</v>
      </c>
      <c r="B2323">
        <v>67.474999999999994</v>
      </c>
      <c r="D2323">
        <f t="shared" si="360"/>
        <v>5</v>
      </c>
      <c r="E2323" s="1">
        <f t="shared" si="361"/>
        <v>42055</v>
      </c>
      <c r="F2323" s="1">
        <f t="shared" si="362"/>
        <v>42054</v>
      </c>
      <c r="G2323" s="1">
        <f t="shared" si="363"/>
        <v>42053</v>
      </c>
      <c r="H2323" s="1">
        <f t="shared" si="364"/>
        <v>42052</v>
      </c>
      <c r="I2323" s="2">
        <f t="shared" si="365"/>
        <v>67.400000000000006</v>
      </c>
      <c r="K2323" s="2">
        <f t="shared" si="366"/>
        <v>0</v>
      </c>
      <c r="L2323" s="2">
        <f t="shared" si="367"/>
        <v>0</v>
      </c>
      <c r="M2323" s="2">
        <f t="shared" si="368"/>
        <v>1</v>
      </c>
      <c r="N2323">
        <f t="shared" si="369"/>
        <v>0.11121409858067489</v>
      </c>
    </row>
    <row r="2324" spans="1:14" x14ac:dyDescent="0.3">
      <c r="A2324" s="1">
        <v>42065</v>
      </c>
      <c r="B2324">
        <v>67.674999999999997</v>
      </c>
      <c r="D2324">
        <f t="shared" si="360"/>
        <v>1</v>
      </c>
      <c r="E2324" s="1">
        <f t="shared" si="361"/>
        <v>42058</v>
      </c>
      <c r="F2324" s="1">
        <f t="shared" si="362"/>
        <v>42057</v>
      </c>
      <c r="G2324" s="1">
        <f t="shared" si="363"/>
        <v>42056</v>
      </c>
      <c r="H2324" s="1">
        <f t="shared" si="364"/>
        <v>42055</v>
      </c>
      <c r="I2324" s="2">
        <f t="shared" si="365"/>
        <v>68.325000000000003</v>
      </c>
      <c r="K2324" s="2">
        <f t="shared" si="366"/>
        <v>0</v>
      </c>
      <c r="L2324" s="2">
        <f t="shared" si="367"/>
        <v>0</v>
      </c>
      <c r="M2324" s="2">
        <f t="shared" si="368"/>
        <v>1</v>
      </c>
      <c r="N2324">
        <f t="shared" si="369"/>
        <v>-0.95588963137668637</v>
      </c>
    </row>
    <row r="2325" spans="1:14" x14ac:dyDescent="0.3">
      <c r="A2325" s="1">
        <v>42066</v>
      </c>
      <c r="B2325">
        <v>65.599999999999994</v>
      </c>
      <c r="D2325">
        <f t="shared" si="360"/>
        <v>2</v>
      </c>
      <c r="E2325" s="1">
        <f t="shared" si="361"/>
        <v>42059</v>
      </c>
      <c r="F2325" s="1">
        <f t="shared" si="362"/>
        <v>42058</v>
      </c>
      <c r="G2325" s="1">
        <f t="shared" si="363"/>
        <v>42057</v>
      </c>
      <c r="H2325" s="1">
        <f t="shared" si="364"/>
        <v>42056</v>
      </c>
      <c r="I2325" s="2">
        <f t="shared" si="365"/>
        <v>68.575000000000003</v>
      </c>
      <c r="K2325" s="2">
        <f t="shared" si="366"/>
        <v>0</v>
      </c>
      <c r="L2325" s="2">
        <f t="shared" si="367"/>
        <v>0</v>
      </c>
      <c r="M2325" s="2">
        <f t="shared" si="368"/>
        <v>1</v>
      </c>
      <c r="N2325">
        <f t="shared" si="369"/>
        <v>-4.4352340873623683</v>
      </c>
    </row>
    <row r="2326" spans="1:14" x14ac:dyDescent="0.3">
      <c r="A2326" s="1">
        <v>42067</v>
      </c>
      <c r="B2326">
        <v>68</v>
      </c>
      <c r="D2326">
        <f t="shared" si="360"/>
        <v>3</v>
      </c>
      <c r="E2326" s="1">
        <f t="shared" si="361"/>
        <v>42060</v>
      </c>
      <c r="F2326" s="1">
        <f t="shared" si="362"/>
        <v>42059</v>
      </c>
      <c r="G2326" s="1">
        <f t="shared" si="363"/>
        <v>42058</v>
      </c>
      <c r="H2326" s="1">
        <f t="shared" si="364"/>
        <v>42057</v>
      </c>
      <c r="I2326" s="2">
        <f t="shared" si="365"/>
        <v>69.325000000000003</v>
      </c>
      <c r="K2326" s="2">
        <f t="shared" si="366"/>
        <v>0</v>
      </c>
      <c r="L2326" s="2">
        <f t="shared" si="367"/>
        <v>0</v>
      </c>
      <c r="M2326" s="2">
        <f t="shared" si="368"/>
        <v>1</v>
      </c>
      <c r="N2326">
        <f t="shared" si="369"/>
        <v>-1.9297886325735085</v>
      </c>
    </row>
    <row r="2327" spans="1:14" x14ac:dyDescent="0.3">
      <c r="A2327" s="1">
        <v>42068</v>
      </c>
      <c r="B2327">
        <v>66.825000000000003</v>
      </c>
      <c r="D2327">
        <f t="shared" si="360"/>
        <v>4</v>
      </c>
      <c r="E2327" s="1">
        <f t="shared" si="361"/>
        <v>42061</v>
      </c>
      <c r="F2327" s="1">
        <f t="shared" si="362"/>
        <v>42060</v>
      </c>
      <c r="G2327" s="1">
        <f t="shared" si="363"/>
        <v>42059</v>
      </c>
      <c r="H2327" s="1">
        <f t="shared" si="364"/>
        <v>42058</v>
      </c>
      <c r="I2327" s="2">
        <f t="shared" si="365"/>
        <v>67.150000000000006</v>
      </c>
      <c r="K2327" s="2">
        <f t="shared" si="366"/>
        <v>0</v>
      </c>
      <c r="L2327" s="2">
        <f t="shared" si="367"/>
        <v>0</v>
      </c>
      <c r="M2327" s="2">
        <f t="shared" si="368"/>
        <v>1</v>
      </c>
      <c r="N2327">
        <f t="shared" si="369"/>
        <v>-0.48516609442638819</v>
      </c>
    </row>
    <row r="2328" spans="1:14" x14ac:dyDescent="0.3">
      <c r="A2328" s="1">
        <v>42069</v>
      </c>
      <c r="B2328">
        <v>66.125</v>
      </c>
      <c r="D2328">
        <f t="shared" si="360"/>
        <v>5</v>
      </c>
      <c r="E2328" s="1">
        <f t="shared" si="361"/>
        <v>42062</v>
      </c>
      <c r="F2328" s="1">
        <f t="shared" si="362"/>
        <v>42061</v>
      </c>
      <c r="G2328" s="1">
        <f t="shared" si="363"/>
        <v>42060</v>
      </c>
      <c r="H2328" s="1">
        <f t="shared" si="364"/>
        <v>42059</v>
      </c>
      <c r="I2328" s="2">
        <f t="shared" si="365"/>
        <v>67.474999999999994</v>
      </c>
      <c r="K2328" s="2">
        <f t="shared" si="366"/>
        <v>0</v>
      </c>
      <c r="L2328" s="2">
        <f t="shared" si="367"/>
        <v>0</v>
      </c>
      <c r="M2328" s="2">
        <f t="shared" si="368"/>
        <v>1</v>
      </c>
      <c r="N2328">
        <f t="shared" si="369"/>
        <v>-2.0210268725604772</v>
      </c>
    </row>
    <row r="2329" spans="1:14" x14ac:dyDescent="0.3">
      <c r="A2329" s="1">
        <v>42072</v>
      </c>
      <c r="B2329">
        <v>66.075000000000003</v>
      </c>
      <c r="D2329">
        <f t="shared" si="360"/>
        <v>1</v>
      </c>
      <c r="E2329" s="1">
        <f t="shared" si="361"/>
        <v>42065</v>
      </c>
      <c r="F2329" s="1">
        <f t="shared" si="362"/>
        <v>42064</v>
      </c>
      <c r="G2329" s="1">
        <f t="shared" si="363"/>
        <v>42063</v>
      </c>
      <c r="H2329" s="1">
        <f t="shared" si="364"/>
        <v>42062</v>
      </c>
      <c r="I2329" s="2">
        <f t="shared" si="365"/>
        <v>67.674999999999997</v>
      </c>
      <c r="K2329" s="2">
        <f t="shared" si="366"/>
        <v>0</v>
      </c>
      <c r="L2329" s="2">
        <f t="shared" si="367"/>
        <v>0</v>
      </c>
      <c r="M2329" s="2">
        <f t="shared" si="368"/>
        <v>1</v>
      </c>
      <c r="N2329">
        <f t="shared" si="369"/>
        <v>-2.3926375010011904</v>
      </c>
    </row>
    <row r="2330" spans="1:14" x14ac:dyDescent="0.3">
      <c r="A2330" s="1">
        <v>42073</v>
      </c>
      <c r="B2330">
        <v>65.974999999999994</v>
      </c>
      <c r="D2330">
        <f t="shared" si="360"/>
        <v>2</v>
      </c>
      <c r="E2330" s="1">
        <f t="shared" si="361"/>
        <v>42066</v>
      </c>
      <c r="F2330" s="1">
        <f t="shared" si="362"/>
        <v>42065</v>
      </c>
      <c r="G2330" s="1">
        <f t="shared" si="363"/>
        <v>42064</v>
      </c>
      <c r="H2330" s="1">
        <f t="shared" si="364"/>
        <v>42063</v>
      </c>
      <c r="I2330" s="2">
        <f t="shared" si="365"/>
        <v>65.599999999999994</v>
      </c>
      <c r="K2330" s="2">
        <f t="shared" si="366"/>
        <v>0</v>
      </c>
      <c r="L2330" s="2">
        <f t="shared" si="367"/>
        <v>0</v>
      </c>
      <c r="M2330" s="2">
        <f t="shared" si="368"/>
        <v>1</v>
      </c>
      <c r="N2330">
        <f t="shared" si="369"/>
        <v>0.57001864393443169</v>
      </c>
    </row>
    <row r="2331" spans="1:14" x14ac:dyDescent="0.3">
      <c r="A2331" s="1">
        <v>42074</v>
      </c>
      <c r="B2331">
        <v>64.125</v>
      </c>
      <c r="D2331">
        <f t="shared" si="360"/>
        <v>3</v>
      </c>
      <c r="E2331" s="1">
        <f t="shared" si="361"/>
        <v>42067</v>
      </c>
      <c r="F2331" s="1">
        <f t="shared" si="362"/>
        <v>42066</v>
      </c>
      <c r="G2331" s="1">
        <f t="shared" si="363"/>
        <v>42065</v>
      </c>
      <c r="H2331" s="1">
        <f t="shared" si="364"/>
        <v>42064</v>
      </c>
      <c r="I2331" s="2">
        <f t="shared" si="365"/>
        <v>68</v>
      </c>
      <c r="K2331" s="2">
        <f t="shared" si="366"/>
        <v>0</v>
      </c>
      <c r="L2331" s="2">
        <f t="shared" si="367"/>
        <v>0</v>
      </c>
      <c r="M2331" s="2">
        <f t="shared" si="368"/>
        <v>1</v>
      </c>
      <c r="N2331">
        <f t="shared" si="369"/>
        <v>-5.8673401685173117</v>
      </c>
    </row>
    <row r="2332" spans="1:14" x14ac:dyDescent="0.3">
      <c r="A2332" s="1">
        <v>42075</v>
      </c>
      <c r="B2332">
        <v>62.3</v>
      </c>
      <c r="D2332">
        <f t="shared" si="360"/>
        <v>4</v>
      </c>
      <c r="E2332" s="1">
        <f t="shared" si="361"/>
        <v>42068</v>
      </c>
      <c r="F2332" s="1">
        <f t="shared" si="362"/>
        <v>42067</v>
      </c>
      <c r="G2332" s="1">
        <f t="shared" si="363"/>
        <v>42066</v>
      </c>
      <c r="H2332" s="1">
        <f t="shared" si="364"/>
        <v>42065</v>
      </c>
      <c r="I2332" s="2">
        <f t="shared" si="365"/>
        <v>66.825000000000003</v>
      </c>
      <c r="K2332" s="2">
        <f t="shared" si="366"/>
        <v>0</v>
      </c>
      <c r="L2332" s="2">
        <f t="shared" si="367"/>
        <v>0</v>
      </c>
      <c r="M2332" s="2">
        <f t="shared" si="368"/>
        <v>1</v>
      </c>
      <c r="N2332">
        <f t="shared" si="369"/>
        <v>-7.0115836231575388</v>
      </c>
    </row>
    <row r="2333" spans="1:14" x14ac:dyDescent="0.3">
      <c r="A2333" s="1">
        <v>42076</v>
      </c>
      <c r="B2333">
        <v>62.1</v>
      </c>
      <c r="D2333">
        <f t="shared" si="360"/>
        <v>5</v>
      </c>
      <c r="E2333" s="1">
        <f t="shared" si="361"/>
        <v>42069</v>
      </c>
      <c r="F2333" s="1">
        <f t="shared" si="362"/>
        <v>42068</v>
      </c>
      <c r="G2333" s="1">
        <f t="shared" si="363"/>
        <v>42067</v>
      </c>
      <c r="H2333" s="1">
        <f t="shared" si="364"/>
        <v>42066</v>
      </c>
      <c r="I2333" s="2">
        <f t="shared" si="365"/>
        <v>66.125</v>
      </c>
      <c r="K2333" s="2">
        <f t="shared" si="366"/>
        <v>0</v>
      </c>
      <c r="L2333" s="2">
        <f t="shared" si="367"/>
        <v>0</v>
      </c>
      <c r="M2333" s="2">
        <f t="shared" si="368"/>
        <v>1</v>
      </c>
      <c r="N2333">
        <f t="shared" si="369"/>
        <v>-6.2800901239030358</v>
      </c>
    </row>
    <row r="2334" spans="1:14" x14ac:dyDescent="0.3">
      <c r="A2334" s="1">
        <v>42079</v>
      </c>
      <c r="B2334">
        <v>62.2</v>
      </c>
      <c r="D2334">
        <f t="shared" si="360"/>
        <v>1</v>
      </c>
      <c r="E2334" s="1">
        <f t="shared" si="361"/>
        <v>42072</v>
      </c>
      <c r="F2334" s="1">
        <f t="shared" si="362"/>
        <v>42071</v>
      </c>
      <c r="G2334" s="1">
        <f t="shared" si="363"/>
        <v>42070</v>
      </c>
      <c r="H2334" s="1">
        <f t="shared" si="364"/>
        <v>42069</v>
      </c>
      <c r="I2334" s="2">
        <f t="shared" si="365"/>
        <v>66.075000000000003</v>
      </c>
      <c r="K2334" s="2">
        <f t="shared" si="366"/>
        <v>0</v>
      </c>
      <c r="L2334" s="2">
        <f t="shared" si="367"/>
        <v>0</v>
      </c>
      <c r="M2334" s="2">
        <f t="shared" si="368"/>
        <v>1</v>
      </c>
      <c r="N2334">
        <f t="shared" si="369"/>
        <v>-6.0435460745219123</v>
      </c>
    </row>
    <row r="2335" spans="1:14" x14ac:dyDescent="0.3">
      <c r="A2335" s="1">
        <v>42080</v>
      </c>
      <c r="B2335">
        <v>61.774999999999999</v>
      </c>
      <c r="D2335">
        <f t="shared" si="360"/>
        <v>2</v>
      </c>
      <c r="E2335" s="1">
        <f t="shared" si="361"/>
        <v>42073</v>
      </c>
      <c r="F2335" s="1">
        <f t="shared" si="362"/>
        <v>42072</v>
      </c>
      <c r="G2335" s="1">
        <f t="shared" si="363"/>
        <v>42071</v>
      </c>
      <c r="H2335" s="1">
        <f t="shared" si="364"/>
        <v>42070</v>
      </c>
      <c r="I2335" s="2">
        <f t="shared" si="365"/>
        <v>65.974999999999994</v>
      </c>
      <c r="K2335" s="2">
        <f t="shared" si="366"/>
        <v>0</v>
      </c>
      <c r="L2335" s="2">
        <f t="shared" si="367"/>
        <v>0</v>
      </c>
      <c r="M2335" s="2">
        <f t="shared" si="368"/>
        <v>1</v>
      </c>
      <c r="N2335">
        <f t="shared" si="369"/>
        <v>-6.5777130514713926</v>
      </c>
    </row>
    <row r="2336" spans="1:14" x14ac:dyDescent="0.3">
      <c r="A2336" s="1">
        <v>42081</v>
      </c>
      <c r="B2336">
        <v>60.7</v>
      </c>
      <c r="D2336">
        <f t="shared" si="360"/>
        <v>3</v>
      </c>
      <c r="E2336" s="1">
        <f t="shared" si="361"/>
        <v>42074</v>
      </c>
      <c r="F2336" s="1">
        <f t="shared" si="362"/>
        <v>42073</v>
      </c>
      <c r="G2336" s="1">
        <f t="shared" si="363"/>
        <v>42072</v>
      </c>
      <c r="H2336" s="1">
        <f t="shared" si="364"/>
        <v>42071</v>
      </c>
      <c r="I2336" s="2">
        <f t="shared" si="365"/>
        <v>64.125</v>
      </c>
      <c r="K2336" s="2">
        <f t="shared" si="366"/>
        <v>0</v>
      </c>
      <c r="L2336" s="2">
        <f t="shared" si="367"/>
        <v>0</v>
      </c>
      <c r="M2336" s="2">
        <f t="shared" si="368"/>
        <v>1</v>
      </c>
      <c r="N2336">
        <f t="shared" si="369"/>
        <v>-5.4890605425480947</v>
      </c>
    </row>
    <row r="2337" spans="1:14" x14ac:dyDescent="0.3">
      <c r="A2337" s="1">
        <v>42082</v>
      </c>
      <c r="B2337">
        <v>58.125</v>
      </c>
      <c r="D2337">
        <f t="shared" si="360"/>
        <v>4</v>
      </c>
      <c r="E2337" s="1">
        <f t="shared" si="361"/>
        <v>42075</v>
      </c>
      <c r="F2337" s="1">
        <f t="shared" si="362"/>
        <v>42074</v>
      </c>
      <c r="G2337" s="1">
        <f t="shared" si="363"/>
        <v>42073</v>
      </c>
      <c r="H2337" s="1">
        <f t="shared" si="364"/>
        <v>42072</v>
      </c>
      <c r="I2337" s="2">
        <f t="shared" si="365"/>
        <v>62.3</v>
      </c>
      <c r="K2337" s="2">
        <f t="shared" si="366"/>
        <v>0</v>
      </c>
      <c r="L2337" s="2">
        <f t="shared" si="367"/>
        <v>0</v>
      </c>
      <c r="M2337" s="2">
        <f t="shared" si="368"/>
        <v>1</v>
      </c>
      <c r="N2337">
        <f t="shared" si="369"/>
        <v>-6.9365561885886979</v>
      </c>
    </row>
    <row r="2338" spans="1:14" x14ac:dyDescent="0.3">
      <c r="A2338" s="1">
        <v>42083</v>
      </c>
      <c r="B2338">
        <v>58.45</v>
      </c>
      <c r="D2338">
        <f t="shared" si="360"/>
        <v>5</v>
      </c>
      <c r="E2338" s="1">
        <f t="shared" si="361"/>
        <v>42076</v>
      </c>
      <c r="F2338" s="1">
        <f t="shared" si="362"/>
        <v>42075</v>
      </c>
      <c r="G2338" s="1">
        <f t="shared" si="363"/>
        <v>42074</v>
      </c>
      <c r="H2338" s="1">
        <f t="shared" si="364"/>
        <v>42073</v>
      </c>
      <c r="I2338" s="2">
        <f t="shared" si="365"/>
        <v>62.1</v>
      </c>
      <c r="K2338" s="2">
        <f t="shared" si="366"/>
        <v>0</v>
      </c>
      <c r="L2338" s="2">
        <f t="shared" si="367"/>
        <v>0</v>
      </c>
      <c r="M2338" s="2">
        <f t="shared" si="368"/>
        <v>1</v>
      </c>
      <c r="N2338">
        <f t="shared" si="369"/>
        <v>-6.0574301021355588</v>
      </c>
    </row>
    <row r="2339" spans="1:14" x14ac:dyDescent="0.3">
      <c r="A2339" s="1">
        <v>42086</v>
      </c>
      <c r="B2339">
        <v>59.25</v>
      </c>
      <c r="D2339">
        <f t="shared" si="360"/>
        <v>1</v>
      </c>
      <c r="E2339" s="1">
        <f t="shared" si="361"/>
        <v>42079</v>
      </c>
      <c r="F2339" s="1">
        <f t="shared" si="362"/>
        <v>42078</v>
      </c>
      <c r="G2339" s="1">
        <f t="shared" si="363"/>
        <v>42077</v>
      </c>
      <c r="H2339" s="1">
        <f t="shared" si="364"/>
        <v>42076</v>
      </c>
      <c r="I2339" s="2">
        <f t="shared" si="365"/>
        <v>62.2</v>
      </c>
      <c r="K2339" s="2">
        <f t="shared" si="366"/>
        <v>0</v>
      </c>
      <c r="L2339" s="2">
        <f t="shared" si="367"/>
        <v>0</v>
      </c>
      <c r="M2339" s="2">
        <f t="shared" si="368"/>
        <v>1</v>
      </c>
      <c r="N2339">
        <f t="shared" si="369"/>
        <v>-4.8589219729893216</v>
      </c>
    </row>
    <row r="2340" spans="1:14" x14ac:dyDescent="0.3">
      <c r="A2340" s="1">
        <v>42087</v>
      </c>
      <c r="B2340">
        <v>58.6</v>
      </c>
      <c r="D2340">
        <f t="shared" si="360"/>
        <v>2</v>
      </c>
      <c r="E2340" s="1">
        <f t="shared" si="361"/>
        <v>42080</v>
      </c>
      <c r="F2340" s="1">
        <f t="shared" si="362"/>
        <v>42079</v>
      </c>
      <c r="G2340" s="1">
        <f t="shared" si="363"/>
        <v>42078</v>
      </c>
      <c r="H2340" s="1">
        <f t="shared" si="364"/>
        <v>42077</v>
      </c>
      <c r="I2340" s="2">
        <f t="shared" si="365"/>
        <v>61.774999999999999</v>
      </c>
      <c r="K2340" s="2">
        <f t="shared" si="366"/>
        <v>0</v>
      </c>
      <c r="L2340" s="2">
        <f t="shared" si="367"/>
        <v>0</v>
      </c>
      <c r="M2340" s="2">
        <f t="shared" si="368"/>
        <v>1</v>
      </c>
      <c r="N2340">
        <f t="shared" si="369"/>
        <v>-5.2764055291706811</v>
      </c>
    </row>
    <row r="2341" spans="1:14" x14ac:dyDescent="0.3">
      <c r="A2341" s="1">
        <v>42088</v>
      </c>
      <c r="B2341">
        <v>59.825000000000003</v>
      </c>
      <c r="D2341">
        <f t="shared" si="360"/>
        <v>3</v>
      </c>
      <c r="E2341" s="1">
        <f t="shared" si="361"/>
        <v>42081</v>
      </c>
      <c r="F2341" s="1">
        <f t="shared" si="362"/>
        <v>42080</v>
      </c>
      <c r="G2341" s="1">
        <f t="shared" si="363"/>
        <v>42079</v>
      </c>
      <c r="H2341" s="1">
        <f t="shared" si="364"/>
        <v>42078</v>
      </c>
      <c r="I2341" s="2">
        <f t="shared" si="365"/>
        <v>60.7</v>
      </c>
      <c r="K2341" s="2">
        <f t="shared" si="366"/>
        <v>0</v>
      </c>
      <c r="L2341" s="2">
        <f t="shared" si="367"/>
        <v>0</v>
      </c>
      <c r="M2341" s="2">
        <f t="shared" si="368"/>
        <v>1</v>
      </c>
      <c r="N2341">
        <f t="shared" si="369"/>
        <v>-1.4520064271015589</v>
      </c>
    </row>
    <row r="2342" spans="1:14" x14ac:dyDescent="0.3">
      <c r="A2342" s="1">
        <v>42089</v>
      </c>
      <c r="B2342">
        <v>60.975000000000001</v>
      </c>
      <c r="D2342">
        <f t="shared" si="360"/>
        <v>4</v>
      </c>
      <c r="E2342" s="1">
        <f t="shared" si="361"/>
        <v>42082</v>
      </c>
      <c r="F2342" s="1">
        <f t="shared" si="362"/>
        <v>42081</v>
      </c>
      <c r="G2342" s="1">
        <f t="shared" si="363"/>
        <v>42080</v>
      </c>
      <c r="H2342" s="1">
        <f t="shared" si="364"/>
        <v>42079</v>
      </c>
      <c r="I2342" s="2">
        <f t="shared" si="365"/>
        <v>58.125</v>
      </c>
      <c r="K2342" s="2">
        <f t="shared" si="366"/>
        <v>0</v>
      </c>
      <c r="L2342" s="2">
        <f t="shared" si="367"/>
        <v>0</v>
      </c>
      <c r="M2342" s="2">
        <f t="shared" si="368"/>
        <v>1</v>
      </c>
      <c r="N2342">
        <f t="shared" si="369"/>
        <v>4.7868080194463634</v>
      </c>
    </row>
    <row r="2343" spans="1:14" x14ac:dyDescent="0.3">
      <c r="A2343" s="1">
        <v>42090</v>
      </c>
      <c r="B2343">
        <v>61.125</v>
      </c>
      <c r="D2343">
        <f t="shared" si="360"/>
        <v>5</v>
      </c>
      <c r="E2343" s="1">
        <f t="shared" si="361"/>
        <v>42083</v>
      </c>
      <c r="F2343" s="1">
        <f t="shared" si="362"/>
        <v>42082</v>
      </c>
      <c r="G2343" s="1">
        <f t="shared" si="363"/>
        <v>42081</v>
      </c>
      <c r="H2343" s="1">
        <f t="shared" si="364"/>
        <v>42080</v>
      </c>
      <c r="I2343" s="2">
        <f t="shared" si="365"/>
        <v>58.45</v>
      </c>
      <c r="K2343" s="2">
        <f t="shared" si="366"/>
        <v>0</v>
      </c>
      <c r="L2343" s="2">
        <f t="shared" si="367"/>
        <v>0</v>
      </c>
      <c r="M2343" s="2">
        <f t="shared" si="368"/>
        <v>1</v>
      </c>
      <c r="N2343">
        <f t="shared" si="369"/>
        <v>4.4749259876958725</v>
      </c>
    </row>
    <row r="2344" spans="1:14" x14ac:dyDescent="0.3">
      <c r="A2344" s="1">
        <v>42093</v>
      </c>
      <c r="B2344">
        <v>61.3</v>
      </c>
      <c r="D2344">
        <f t="shared" si="360"/>
        <v>1</v>
      </c>
      <c r="E2344" s="1">
        <f t="shared" si="361"/>
        <v>42086</v>
      </c>
      <c r="F2344" s="1">
        <f t="shared" si="362"/>
        <v>42085</v>
      </c>
      <c r="G2344" s="1">
        <f t="shared" si="363"/>
        <v>42084</v>
      </c>
      <c r="H2344" s="1">
        <f t="shared" si="364"/>
        <v>42083</v>
      </c>
      <c r="I2344" s="2">
        <f t="shared" si="365"/>
        <v>59.25</v>
      </c>
      <c r="K2344" s="2">
        <f t="shared" si="366"/>
        <v>0</v>
      </c>
      <c r="L2344" s="2">
        <f t="shared" si="367"/>
        <v>0</v>
      </c>
      <c r="M2344" s="2">
        <f t="shared" si="368"/>
        <v>1</v>
      </c>
      <c r="N2344">
        <f t="shared" si="369"/>
        <v>3.4014062926925042</v>
      </c>
    </row>
    <row r="2345" spans="1:14" x14ac:dyDescent="0.3">
      <c r="A2345" s="1">
        <v>42094</v>
      </c>
      <c r="B2345">
        <v>62.424999999999997</v>
      </c>
      <c r="D2345">
        <f t="shared" si="360"/>
        <v>2</v>
      </c>
      <c r="E2345" s="1">
        <f t="shared" si="361"/>
        <v>42087</v>
      </c>
      <c r="F2345" s="1">
        <f t="shared" si="362"/>
        <v>42086</v>
      </c>
      <c r="G2345" s="1">
        <f t="shared" si="363"/>
        <v>42085</v>
      </c>
      <c r="H2345" s="1">
        <f t="shared" si="364"/>
        <v>42084</v>
      </c>
      <c r="I2345" s="2">
        <f t="shared" si="365"/>
        <v>58.6</v>
      </c>
      <c r="K2345" s="2">
        <f t="shared" si="366"/>
        <v>0</v>
      </c>
      <c r="L2345" s="2">
        <f t="shared" si="367"/>
        <v>0</v>
      </c>
      <c r="M2345" s="2">
        <f t="shared" si="368"/>
        <v>1</v>
      </c>
      <c r="N2345">
        <f t="shared" si="369"/>
        <v>6.3231139582869886</v>
      </c>
    </row>
    <row r="2346" spans="1:14" x14ac:dyDescent="0.3">
      <c r="A2346" s="1">
        <v>42095</v>
      </c>
      <c r="B2346">
        <v>62.9</v>
      </c>
      <c r="D2346">
        <f t="shared" si="360"/>
        <v>3</v>
      </c>
      <c r="E2346" s="1">
        <f t="shared" si="361"/>
        <v>42088</v>
      </c>
      <c r="F2346" s="1">
        <f t="shared" si="362"/>
        <v>42087</v>
      </c>
      <c r="G2346" s="1">
        <f t="shared" si="363"/>
        <v>42086</v>
      </c>
      <c r="H2346" s="1">
        <f t="shared" si="364"/>
        <v>42085</v>
      </c>
      <c r="I2346" s="2">
        <f t="shared" si="365"/>
        <v>59.825000000000003</v>
      </c>
      <c r="K2346" s="2">
        <f t="shared" si="366"/>
        <v>0</v>
      </c>
      <c r="L2346" s="2">
        <f t="shared" si="367"/>
        <v>0</v>
      </c>
      <c r="M2346" s="2">
        <f t="shared" si="368"/>
        <v>1</v>
      </c>
      <c r="N2346">
        <f t="shared" si="369"/>
        <v>5.0122529911957683</v>
      </c>
    </row>
    <row r="2347" spans="1:14" x14ac:dyDescent="0.3">
      <c r="A2347" s="1">
        <v>42096</v>
      </c>
      <c r="B2347">
        <v>63.174999999999997</v>
      </c>
      <c r="D2347">
        <f t="shared" si="360"/>
        <v>4</v>
      </c>
      <c r="E2347" s="1">
        <f t="shared" si="361"/>
        <v>42089</v>
      </c>
      <c r="F2347" s="1">
        <f t="shared" si="362"/>
        <v>42088</v>
      </c>
      <c r="G2347" s="1">
        <f t="shared" si="363"/>
        <v>42087</v>
      </c>
      <c r="H2347" s="1">
        <f t="shared" si="364"/>
        <v>42086</v>
      </c>
      <c r="I2347" s="2">
        <f t="shared" si="365"/>
        <v>60.975000000000001</v>
      </c>
      <c r="K2347" s="2">
        <f t="shared" si="366"/>
        <v>0</v>
      </c>
      <c r="L2347" s="2">
        <f t="shared" si="367"/>
        <v>0</v>
      </c>
      <c r="M2347" s="2">
        <f t="shared" si="368"/>
        <v>1</v>
      </c>
      <c r="N2347">
        <f t="shared" si="369"/>
        <v>3.54447091722739</v>
      </c>
    </row>
    <row r="2348" spans="1:14" x14ac:dyDescent="0.3">
      <c r="A2348" s="1">
        <v>42100</v>
      </c>
      <c r="B2348">
        <v>63.25</v>
      </c>
      <c r="D2348">
        <f t="shared" si="360"/>
        <v>1</v>
      </c>
      <c r="E2348" s="1">
        <f t="shared" si="361"/>
        <v>42093</v>
      </c>
      <c r="F2348" s="1">
        <f t="shared" si="362"/>
        <v>42092</v>
      </c>
      <c r="G2348" s="1">
        <f t="shared" si="363"/>
        <v>42091</v>
      </c>
      <c r="H2348" s="1">
        <f t="shared" si="364"/>
        <v>42090</v>
      </c>
      <c r="I2348" s="2">
        <f t="shared" si="365"/>
        <v>61.3</v>
      </c>
      <c r="K2348" s="2">
        <f t="shared" si="366"/>
        <v>0</v>
      </c>
      <c r="L2348" s="2">
        <f t="shared" si="367"/>
        <v>0</v>
      </c>
      <c r="M2348" s="2">
        <f t="shared" si="368"/>
        <v>1</v>
      </c>
      <c r="N2348">
        <f t="shared" si="369"/>
        <v>3.1315284665463952</v>
      </c>
    </row>
    <row r="2349" spans="1:14" x14ac:dyDescent="0.3">
      <c r="A2349" s="1">
        <v>42101</v>
      </c>
      <c r="B2349">
        <v>62.575000000000003</v>
      </c>
      <c r="D2349">
        <f t="shared" si="360"/>
        <v>2</v>
      </c>
      <c r="E2349" s="1">
        <f t="shared" si="361"/>
        <v>42094</v>
      </c>
      <c r="F2349" s="1">
        <f t="shared" si="362"/>
        <v>42093</v>
      </c>
      <c r="G2349" s="1">
        <f t="shared" si="363"/>
        <v>42092</v>
      </c>
      <c r="H2349" s="1">
        <f t="shared" si="364"/>
        <v>42091</v>
      </c>
      <c r="I2349" s="2">
        <f t="shared" si="365"/>
        <v>62.424999999999997</v>
      </c>
      <c r="K2349" s="2">
        <f t="shared" si="366"/>
        <v>0</v>
      </c>
      <c r="L2349" s="2">
        <f t="shared" si="367"/>
        <v>0</v>
      </c>
      <c r="M2349" s="2">
        <f t="shared" si="368"/>
        <v>1</v>
      </c>
      <c r="N2349">
        <f t="shared" si="369"/>
        <v>0.24000011520011952</v>
      </c>
    </row>
    <row r="2350" spans="1:14" x14ac:dyDescent="0.3">
      <c r="A2350" s="1">
        <v>42102</v>
      </c>
      <c r="B2350">
        <v>62.3</v>
      </c>
      <c r="D2350">
        <f t="shared" si="360"/>
        <v>3</v>
      </c>
      <c r="E2350" s="1">
        <f t="shared" si="361"/>
        <v>42095</v>
      </c>
      <c r="F2350" s="1">
        <f t="shared" si="362"/>
        <v>42094</v>
      </c>
      <c r="G2350" s="1">
        <f t="shared" si="363"/>
        <v>42093</v>
      </c>
      <c r="H2350" s="1">
        <f t="shared" si="364"/>
        <v>42092</v>
      </c>
      <c r="I2350" s="2">
        <f t="shared" si="365"/>
        <v>62.9</v>
      </c>
      <c r="K2350" s="2">
        <f t="shared" si="366"/>
        <v>0</v>
      </c>
      <c r="L2350" s="2">
        <f t="shared" si="367"/>
        <v>0</v>
      </c>
      <c r="M2350" s="2">
        <f t="shared" si="368"/>
        <v>1</v>
      </c>
      <c r="N2350">
        <f t="shared" si="369"/>
        <v>-0.95847379129874022</v>
      </c>
    </row>
    <row r="2351" spans="1:14" x14ac:dyDescent="0.3">
      <c r="A2351" s="1">
        <v>42103</v>
      </c>
      <c r="B2351">
        <v>62.1</v>
      </c>
      <c r="C2351">
        <v>76.8</v>
      </c>
      <c r="D2351">
        <f t="shared" si="360"/>
        <v>4</v>
      </c>
      <c r="E2351" s="1">
        <f t="shared" si="361"/>
        <v>42096</v>
      </c>
      <c r="F2351" s="1">
        <f t="shared" si="362"/>
        <v>42095</v>
      </c>
      <c r="G2351" s="1">
        <f t="shared" si="363"/>
        <v>42094</v>
      </c>
      <c r="H2351" s="1">
        <f t="shared" si="364"/>
        <v>42093</v>
      </c>
      <c r="I2351" s="2">
        <f t="shared" si="365"/>
        <v>63.174999999999997</v>
      </c>
      <c r="K2351" s="2">
        <f t="shared" si="366"/>
        <v>0</v>
      </c>
      <c r="L2351" s="2">
        <f t="shared" si="367"/>
        <v>0</v>
      </c>
      <c r="M2351" s="2">
        <f t="shared" si="368"/>
        <v>1</v>
      </c>
      <c r="N2351">
        <f t="shared" si="369"/>
        <v>-1.7162664334824724</v>
      </c>
    </row>
    <row r="2352" spans="1:14" x14ac:dyDescent="0.3">
      <c r="A2352" s="1">
        <v>42104</v>
      </c>
      <c r="B2352">
        <v>78.150000000000006</v>
      </c>
      <c r="D2352">
        <f t="shared" si="360"/>
        <v>5</v>
      </c>
      <c r="E2352" s="1">
        <f t="shared" si="361"/>
        <v>42097</v>
      </c>
      <c r="F2352" s="1">
        <f t="shared" si="362"/>
        <v>42096</v>
      </c>
      <c r="G2352" s="1">
        <f t="shared" si="363"/>
        <v>42095</v>
      </c>
      <c r="H2352" s="1">
        <f t="shared" si="364"/>
        <v>42094</v>
      </c>
      <c r="I2352" s="2">
        <f t="shared" si="365"/>
        <v>63.174999999999997</v>
      </c>
      <c r="J2352">
        <v>76.8</v>
      </c>
      <c r="K2352" s="2">
        <f t="shared" si="366"/>
        <v>76.8</v>
      </c>
      <c r="L2352" s="2">
        <f t="shared" si="367"/>
        <v>62.1</v>
      </c>
      <c r="M2352" s="2">
        <f t="shared" si="368"/>
        <v>0.80859375</v>
      </c>
      <c r="N2352">
        <f t="shared" si="369"/>
        <v>2.6275237903430119E-2</v>
      </c>
    </row>
    <row r="2353" spans="1:14" x14ac:dyDescent="0.3">
      <c r="A2353" s="1">
        <v>42107</v>
      </c>
      <c r="B2353">
        <v>78.775000000000006</v>
      </c>
      <c r="D2353">
        <f t="shared" si="360"/>
        <v>1</v>
      </c>
      <c r="E2353" s="1">
        <f t="shared" si="361"/>
        <v>42100</v>
      </c>
      <c r="F2353" s="1">
        <f t="shared" si="362"/>
        <v>42099</v>
      </c>
      <c r="G2353" s="1">
        <f t="shared" si="363"/>
        <v>42098</v>
      </c>
      <c r="H2353" s="1">
        <f t="shared" si="364"/>
        <v>42097</v>
      </c>
      <c r="I2353" s="2">
        <f t="shared" si="365"/>
        <v>63.25</v>
      </c>
      <c r="K2353" s="2">
        <f t="shared" si="366"/>
        <v>76.8</v>
      </c>
      <c r="L2353" s="2">
        <f t="shared" si="367"/>
        <v>62.1</v>
      </c>
      <c r="M2353" s="2">
        <f t="shared" si="368"/>
        <v>0.80859375</v>
      </c>
      <c r="N2353">
        <f t="shared" si="369"/>
        <v>0.7041908821515297</v>
      </c>
    </row>
    <row r="2354" spans="1:14" x14ac:dyDescent="0.3">
      <c r="A2354" s="1">
        <v>42108</v>
      </c>
      <c r="B2354">
        <v>78.474999999999994</v>
      </c>
      <c r="D2354">
        <f t="shared" si="360"/>
        <v>2</v>
      </c>
      <c r="E2354" s="1">
        <f t="shared" si="361"/>
        <v>42101</v>
      </c>
      <c r="F2354" s="1">
        <f t="shared" si="362"/>
        <v>42100</v>
      </c>
      <c r="G2354" s="1">
        <f t="shared" si="363"/>
        <v>42099</v>
      </c>
      <c r="H2354" s="1">
        <f t="shared" si="364"/>
        <v>42098</v>
      </c>
      <c r="I2354" s="2">
        <f t="shared" si="365"/>
        <v>62.575000000000003</v>
      </c>
      <c r="K2354" s="2">
        <f t="shared" si="366"/>
        <v>76.8</v>
      </c>
      <c r="L2354" s="2">
        <f t="shared" si="367"/>
        <v>62.1</v>
      </c>
      <c r="M2354" s="2">
        <f t="shared" si="368"/>
        <v>0.80859375</v>
      </c>
      <c r="N2354">
        <f t="shared" si="369"/>
        <v>1.3955614195985724</v>
      </c>
    </row>
    <row r="2355" spans="1:14" x14ac:dyDescent="0.3">
      <c r="A2355" s="1">
        <v>42109</v>
      </c>
      <c r="B2355">
        <v>75.474999999999994</v>
      </c>
      <c r="D2355">
        <f t="shared" si="360"/>
        <v>3</v>
      </c>
      <c r="E2355" s="1">
        <f t="shared" si="361"/>
        <v>42102</v>
      </c>
      <c r="F2355" s="1">
        <f t="shared" si="362"/>
        <v>42101</v>
      </c>
      <c r="G2355" s="1">
        <f t="shared" si="363"/>
        <v>42100</v>
      </c>
      <c r="H2355" s="1">
        <f t="shared" si="364"/>
        <v>42099</v>
      </c>
      <c r="I2355" s="2">
        <f t="shared" si="365"/>
        <v>62.3</v>
      </c>
      <c r="K2355" s="2">
        <f t="shared" si="366"/>
        <v>76.8</v>
      </c>
      <c r="L2355" s="2">
        <f t="shared" si="367"/>
        <v>62.1</v>
      </c>
      <c r="M2355" s="2">
        <f t="shared" si="368"/>
        <v>0.80859375</v>
      </c>
      <c r="N2355">
        <f t="shared" si="369"/>
        <v>-2.0618601414698383</v>
      </c>
    </row>
    <row r="2356" spans="1:14" x14ac:dyDescent="0.3">
      <c r="A2356" s="1">
        <v>42110</v>
      </c>
      <c r="B2356">
        <v>76.375</v>
      </c>
      <c r="D2356">
        <f t="shared" si="360"/>
        <v>4</v>
      </c>
      <c r="E2356" s="1">
        <f t="shared" si="361"/>
        <v>42103</v>
      </c>
      <c r="F2356" s="1">
        <f t="shared" si="362"/>
        <v>42102</v>
      </c>
      <c r="G2356" s="1">
        <f t="shared" si="363"/>
        <v>42101</v>
      </c>
      <c r="H2356" s="1">
        <f t="shared" si="364"/>
        <v>42100</v>
      </c>
      <c r="I2356" s="2">
        <f t="shared" si="365"/>
        <v>62.1</v>
      </c>
      <c r="K2356" s="2">
        <f t="shared" si="366"/>
        <v>76.8</v>
      </c>
      <c r="L2356" s="2">
        <f t="shared" si="367"/>
        <v>62.1</v>
      </c>
      <c r="M2356" s="2">
        <f t="shared" si="368"/>
        <v>0.80859375</v>
      </c>
      <c r="N2356">
        <f t="shared" si="369"/>
        <v>-0.55492226618671625</v>
      </c>
    </row>
    <row r="2357" spans="1:14" x14ac:dyDescent="0.3">
      <c r="A2357" s="1">
        <v>42111</v>
      </c>
      <c r="B2357">
        <v>76.275000000000006</v>
      </c>
      <c r="D2357">
        <f t="shared" si="360"/>
        <v>5</v>
      </c>
      <c r="E2357" s="1">
        <f t="shared" si="361"/>
        <v>42104</v>
      </c>
      <c r="F2357" s="1">
        <f t="shared" si="362"/>
        <v>42103</v>
      </c>
      <c r="G2357" s="1">
        <f t="shared" si="363"/>
        <v>42102</v>
      </c>
      <c r="H2357" s="1">
        <f t="shared" si="364"/>
        <v>42101</v>
      </c>
      <c r="I2357" s="2">
        <f t="shared" si="365"/>
        <v>78.150000000000006</v>
      </c>
      <c r="K2357" s="2">
        <f t="shared" si="366"/>
        <v>0</v>
      </c>
      <c r="L2357" s="2">
        <f t="shared" si="367"/>
        <v>0</v>
      </c>
      <c r="M2357" s="2">
        <f t="shared" si="368"/>
        <v>1</v>
      </c>
      <c r="N2357">
        <f t="shared" si="369"/>
        <v>-2.4284826264752275</v>
      </c>
    </row>
    <row r="2358" spans="1:14" x14ac:dyDescent="0.3">
      <c r="A2358" s="1">
        <v>42114</v>
      </c>
      <c r="B2358">
        <v>75.525000000000006</v>
      </c>
      <c r="D2358">
        <f t="shared" si="360"/>
        <v>1</v>
      </c>
      <c r="E2358" s="1">
        <f t="shared" si="361"/>
        <v>42107</v>
      </c>
      <c r="F2358" s="1">
        <f t="shared" si="362"/>
        <v>42106</v>
      </c>
      <c r="G2358" s="1">
        <f t="shared" si="363"/>
        <v>42105</v>
      </c>
      <c r="H2358" s="1">
        <f t="shared" si="364"/>
        <v>42104</v>
      </c>
      <c r="I2358" s="2">
        <f t="shared" si="365"/>
        <v>78.775000000000006</v>
      </c>
      <c r="K2358" s="2">
        <f t="shared" si="366"/>
        <v>0</v>
      </c>
      <c r="L2358" s="2">
        <f t="shared" si="367"/>
        <v>0</v>
      </c>
      <c r="M2358" s="2">
        <f t="shared" si="368"/>
        <v>1</v>
      </c>
      <c r="N2358">
        <f t="shared" si="369"/>
        <v>-4.2131960370602659</v>
      </c>
    </row>
    <row r="2359" spans="1:14" x14ac:dyDescent="0.3">
      <c r="A2359" s="1">
        <v>42115</v>
      </c>
      <c r="B2359">
        <v>77.599999999999994</v>
      </c>
      <c r="D2359">
        <f t="shared" si="360"/>
        <v>2</v>
      </c>
      <c r="E2359" s="1">
        <f t="shared" si="361"/>
        <v>42108</v>
      </c>
      <c r="F2359" s="1">
        <f t="shared" si="362"/>
        <v>42107</v>
      </c>
      <c r="G2359" s="1">
        <f t="shared" si="363"/>
        <v>42106</v>
      </c>
      <c r="H2359" s="1">
        <f t="shared" si="364"/>
        <v>42105</v>
      </c>
      <c r="I2359" s="2">
        <f t="shared" si="365"/>
        <v>78.474999999999994</v>
      </c>
      <c r="K2359" s="2">
        <f t="shared" si="366"/>
        <v>0</v>
      </c>
      <c r="L2359" s="2">
        <f t="shared" si="367"/>
        <v>0</v>
      </c>
      <c r="M2359" s="2">
        <f t="shared" si="368"/>
        <v>1</v>
      </c>
      <c r="N2359">
        <f t="shared" si="369"/>
        <v>-1.1212675538844206</v>
      </c>
    </row>
    <row r="2360" spans="1:14" x14ac:dyDescent="0.3">
      <c r="A2360" s="1">
        <v>42116</v>
      </c>
      <c r="B2360">
        <v>75.95</v>
      </c>
      <c r="D2360">
        <f t="shared" si="360"/>
        <v>3</v>
      </c>
      <c r="E2360" s="1">
        <f t="shared" si="361"/>
        <v>42109</v>
      </c>
      <c r="F2360" s="1">
        <f t="shared" si="362"/>
        <v>42108</v>
      </c>
      <c r="G2360" s="1">
        <f t="shared" si="363"/>
        <v>42107</v>
      </c>
      <c r="H2360" s="1">
        <f t="shared" si="364"/>
        <v>42106</v>
      </c>
      <c r="I2360" s="2">
        <f t="shared" si="365"/>
        <v>75.474999999999994</v>
      </c>
      <c r="K2360" s="2">
        <f t="shared" si="366"/>
        <v>0</v>
      </c>
      <c r="L2360" s="2">
        <f t="shared" si="367"/>
        <v>0</v>
      </c>
      <c r="M2360" s="2">
        <f t="shared" si="368"/>
        <v>1</v>
      </c>
      <c r="N2360">
        <f t="shared" si="369"/>
        <v>0.62737534488794489</v>
      </c>
    </row>
    <row r="2361" spans="1:14" x14ac:dyDescent="0.3">
      <c r="A2361" s="1">
        <v>42117</v>
      </c>
      <c r="B2361">
        <v>78.325000000000003</v>
      </c>
      <c r="D2361">
        <f t="shared" si="360"/>
        <v>4</v>
      </c>
      <c r="E2361" s="1">
        <f t="shared" si="361"/>
        <v>42110</v>
      </c>
      <c r="F2361" s="1">
        <f t="shared" si="362"/>
        <v>42109</v>
      </c>
      <c r="G2361" s="1">
        <f t="shared" si="363"/>
        <v>42108</v>
      </c>
      <c r="H2361" s="1">
        <f t="shared" si="364"/>
        <v>42107</v>
      </c>
      <c r="I2361" s="2">
        <f t="shared" si="365"/>
        <v>76.375</v>
      </c>
      <c r="K2361" s="2">
        <f t="shared" si="366"/>
        <v>0</v>
      </c>
      <c r="L2361" s="2">
        <f t="shared" si="367"/>
        <v>0</v>
      </c>
      <c r="M2361" s="2">
        <f t="shared" si="368"/>
        <v>1</v>
      </c>
      <c r="N2361">
        <f t="shared" si="369"/>
        <v>2.5211419346496071</v>
      </c>
    </row>
    <row r="2362" spans="1:14" x14ac:dyDescent="0.3">
      <c r="A2362" s="1">
        <v>42118</v>
      </c>
      <c r="B2362">
        <v>79.45</v>
      </c>
      <c r="D2362">
        <f t="shared" si="360"/>
        <v>5</v>
      </c>
      <c r="E2362" s="1">
        <f t="shared" si="361"/>
        <v>42111</v>
      </c>
      <c r="F2362" s="1">
        <f t="shared" si="362"/>
        <v>42110</v>
      </c>
      <c r="G2362" s="1">
        <f t="shared" si="363"/>
        <v>42109</v>
      </c>
      <c r="H2362" s="1">
        <f t="shared" si="364"/>
        <v>42108</v>
      </c>
      <c r="I2362" s="2">
        <f t="shared" si="365"/>
        <v>76.275000000000006</v>
      </c>
      <c r="K2362" s="2">
        <f t="shared" si="366"/>
        <v>0</v>
      </c>
      <c r="L2362" s="2">
        <f t="shared" si="367"/>
        <v>0</v>
      </c>
      <c r="M2362" s="2">
        <f t="shared" si="368"/>
        <v>1</v>
      </c>
      <c r="N2362">
        <f t="shared" si="369"/>
        <v>4.0782662379991637</v>
      </c>
    </row>
    <row r="2363" spans="1:14" x14ac:dyDescent="0.3">
      <c r="A2363" s="1">
        <v>42121</v>
      </c>
      <c r="B2363">
        <v>79.400000000000006</v>
      </c>
      <c r="D2363">
        <f t="shared" si="360"/>
        <v>1</v>
      </c>
      <c r="E2363" s="1">
        <f t="shared" si="361"/>
        <v>42114</v>
      </c>
      <c r="F2363" s="1">
        <f t="shared" si="362"/>
        <v>42113</v>
      </c>
      <c r="G2363" s="1">
        <f t="shared" si="363"/>
        <v>42112</v>
      </c>
      <c r="H2363" s="1">
        <f t="shared" si="364"/>
        <v>42111</v>
      </c>
      <c r="I2363" s="2">
        <f t="shared" si="365"/>
        <v>75.525000000000006</v>
      </c>
      <c r="K2363" s="2">
        <f t="shared" si="366"/>
        <v>0</v>
      </c>
      <c r="L2363" s="2">
        <f t="shared" si="367"/>
        <v>0</v>
      </c>
      <c r="M2363" s="2">
        <f t="shared" si="368"/>
        <v>1</v>
      </c>
      <c r="N2363">
        <f t="shared" si="369"/>
        <v>5.0034640980354359</v>
      </c>
    </row>
    <row r="2364" spans="1:14" x14ac:dyDescent="0.3">
      <c r="A2364" s="1">
        <v>42122</v>
      </c>
      <c r="B2364">
        <v>79.900000000000006</v>
      </c>
      <c r="D2364">
        <f t="shared" si="360"/>
        <v>2</v>
      </c>
      <c r="E2364" s="1">
        <f t="shared" si="361"/>
        <v>42115</v>
      </c>
      <c r="F2364" s="1">
        <f t="shared" si="362"/>
        <v>42114</v>
      </c>
      <c r="G2364" s="1">
        <f t="shared" si="363"/>
        <v>42113</v>
      </c>
      <c r="H2364" s="1">
        <f t="shared" si="364"/>
        <v>42112</v>
      </c>
      <c r="I2364" s="2">
        <f t="shared" si="365"/>
        <v>77.599999999999994</v>
      </c>
      <c r="K2364" s="2">
        <f t="shared" si="366"/>
        <v>0</v>
      </c>
      <c r="L2364" s="2">
        <f t="shared" si="367"/>
        <v>0</v>
      </c>
      <c r="M2364" s="2">
        <f t="shared" si="368"/>
        <v>1</v>
      </c>
      <c r="N2364">
        <f t="shared" si="369"/>
        <v>2.920842558305603</v>
      </c>
    </row>
    <row r="2365" spans="1:14" x14ac:dyDescent="0.3">
      <c r="A2365" s="1">
        <v>42123</v>
      </c>
      <c r="B2365">
        <v>81.2</v>
      </c>
      <c r="D2365">
        <f t="shared" si="360"/>
        <v>3</v>
      </c>
      <c r="E2365" s="1">
        <f t="shared" si="361"/>
        <v>42116</v>
      </c>
      <c r="F2365" s="1">
        <f t="shared" si="362"/>
        <v>42115</v>
      </c>
      <c r="G2365" s="1">
        <f t="shared" si="363"/>
        <v>42114</v>
      </c>
      <c r="H2365" s="1">
        <f t="shared" si="364"/>
        <v>42113</v>
      </c>
      <c r="I2365" s="2">
        <f t="shared" si="365"/>
        <v>75.95</v>
      </c>
      <c r="K2365" s="2">
        <f t="shared" si="366"/>
        <v>0</v>
      </c>
      <c r="L2365" s="2">
        <f t="shared" si="367"/>
        <v>0</v>
      </c>
      <c r="M2365" s="2">
        <f t="shared" si="368"/>
        <v>1</v>
      </c>
      <c r="N2365">
        <f t="shared" si="369"/>
        <v>6.684001812585044</v>
      </c>
    </row>
    <row r="2366" spans="1:14" x14ac:dyDescent="0.3">
      <c r="A2366" s="1">
        <v>42124</v>
      </c>
      <c r="B2366">
        <v>81.424999999999997</v>
      </c>
      <c r="D2366">
        <f t="shared" si="360"/>
        <v>4</v>
      </c>
      <c r="E2366" s="1">
        <f t="shared" si="361"/>
        <v>42117</v>
      </c>
      <c r="F2366" s="1">
        <f t="shared" si="362"/>
        <v>42116</v>
      </c>
      <c r="G2366" s="1">
        <f t="shared" si="363"/>
        <v>42115</v>
      </c>
      <c r="H2366" s="1">
        <f t="shared" si="364"/>
        <v>42114</v>
      </c>
      <c r="I2366" s="2">
        <f t="shared" si="365"/>
        <v>78.325000000000003</v>
      </c>
      <c r="K2366" s="2">
        <f t="shared" si="366"/>
        <v>0</v>
      </c>
      <c r="L2366" s="2">
        <f t="shared" si="367"/>
        <v>0</v>
      </c>
      <c r="M2366" s="2">
        <f t="shared" si="368"/>
        <v>1</v>
      </c>
      <c r="N2366">
        <f t="shared" si="369"/>
        <v>3.8815514324041622</v>
      </c>
    </row>
    <row r="2367" spans="1:14" x14ac:dyDescent="0.3">
      <c r="A2367" s="1">
        <v>42125</v>
      </c>
      <c r="B2367">
        <v>81.25</v>
      </c>
      <c r="D2367">
        <f t="shared" si="360"/>
        <v>5</v>
      </c>
      <c r="E2367" s="1">
        <f t="shared" si="361"/>
        <v>42118</v>
      </c>
      <c r="F2367" s="1">
        <f t="shared" si="362"/>
        <v>42117</v>
      </c>
      <c r="G2367" s="1">
        <f t="shared" si="363"/>
        <v>42116</v>
      </c>
      <c r="H2367" s="1">
        <f t="shared" si="364"/>
        <v>42115</v>
      </c>
      <c r="I2367" s="2">
        <f t="shared" si="365"/>
        <v>79.45</v>
      </c>
      <c r="K2367" s="2">
        <f t="shared" si="366"/>
        <v>0</v>
      </c>
      <c r="L2367" s="2">
        <f t="shared" si="367"/>
        <v>0</v>
      </c>
      <c r="M2367" s="2">
        <f t="shared" si="368"/>
        <v>1</v>
      </c>
      <c r="N2367">
        <f t="shared" si="369"/>
        <v>2.2402928227121741</v>
      </c>
    </row>
    <row r="2368" spans="1:14" x14ac:dyDescent="0.3">
      <c r="A2368" s="1">
        <v>42128</v>
      </c>
      <c r="B2368">
        <v>81.825000000000003</v>
      </c>
      <c r="D2368">
        <f t="shared" si="360"/>
        <v>1</v>
      </c>
      <c r="E2368" s="1">
        <f t="shared" si="361"/>
        <v>42121</v>
      </c>
      <c r="F2368" s="1">
        <f t="shared" si="362"/>
        <v>42120</v>
      </c>
      <c r="G2368" s="1">
        <f t="shared" si="363"/>
        <v>42119</v>
      </c>
      <c r="H2368" s="1">
        <f t="shared" si="364"/>
        <v>42118</v>
      </c>
      <c r="I2368" s="2">
        <f t="shared" si="365"/>
        <v>79.400000000000006</v>
      </c>
      <c r="K2368" s="2">
        <f t="shared" si="366"/>
        <v>0</v>
      </c>
      <c r="L2368" s="2">
        <f t="shared" si="367"/>
        <v>0</v>
      </c>
      <c r="M2368" s="2">
        <f t="shared" si="368"/>
        <v>1</v>
      </c>
      <c r="N2368">
        <f t="shared" si="369"/>
        <v>3.0084452134154205</v>
      </c>
    </row>
    <row r="2369" spans="1:14" x14ac:dyDescent="0.3">
      <c r="A2369" s="1">
        <v>42129</v>
      </c>
      <c r="B2369">
        <v>82.75</v>
      </c>
      <c r="D2369">
        <f t="shared" si="360"/>
        <v>2</v>
      </c>
      <c r="E2369" s="1">
        <f t="shared" si="361"/>
        <v>42122</v>
      </c>
      <c r="F2369" s="1">
        <f t="shared" si="362"/>
        <v>42121</v>
      </c>
      <c r="G2369" s="1">
        <f t="shared" si="363"/>
        <v>42120</v>
      </c>
      <c r="H2369" s="1">
        <f t="shared" si="364"/>
        <v>42119</v>
      </c>
      <c r="I2369" s="2">
        <f t="shared" si="365"/>
        <v>79.900000000000006</v>
      </c>
      <c r="K2369" s="2">
        <f t="shared" si="366"/>
        <v>0</v>
      </c>
      <c r="L2369" s="2">
        <f t="shared" si="367"/>
        <v>0</v>
      </c>
      <c r="M2369" s="2">
        <f t="shared" si="368"/>
        <v>1</v>
      </c>
      <c r="N2369">
        <f t="shared" si="369"/>
        <v>3.5048161484943212</v>
      </c>
    </row>
    <row r="2370" spans="1:14" x14ac:dyDescent="0.3">
      <c r="A2370" s="1">
        <v>42130</v>
      </c>
      <c r="B2370">
        <v>84.05</v>
      </c>
      <c r="D2370">
        <f t="shared" si="360"/>
        <v>3</v>
      </c>
      <c r="E2370" s="1">
        <f t="shared" si="361"/>
        <v>42123</v>
      </c>
      <c r="F2370" s="1">
        <f t="shared" si="362"/>
        <v>42122</v>
      </c>
      <c r="G2370" s="1">
        <f t="shared" si="363"/>
        <v>42121</v>
      </c>
      <c r="H2370" s="1">
        <f t="shared" si="364"/>
        <v>42120</v>
      </c>
      <c r="I2370" s="2">
        <f t="shared" si="365"/>
        <v>81.2</v>
      </c>
      <c r="K2370" s="2">
        <f t="shared" si="366"/>
        <v>0</v>
      </c>
      <c r="L2370" s="2">
        <f t="shared" si="367"/>
        <v>0</v>
      </c>
      <c r="M2370" s="2">
        <f t="shared" si="368"/>
        <v>1</v>
      </c>
      <c r="N2370">
        <f t="shared" si="369"/>
        <v>3.449661268699221</v>
      </c>
    </row>
    <row r="2371" spans="1:14" x14ac:dyDescent="0.3">
      <c r="A2371" s="1">
        <v>42131</v>
      </c>
      <c r="B2371">
        <v>83.5</v>
      </c>
      <c r="D2371">
        <f t="shared" ref="D2371:D2434" si="370">WEEKDAY(A2371,2)</f>
        <v>4</v>
      </c>
      <c r="E2371" s="1">
        <f t="shared" si="361"/>
        <v>42124</v>
      </c>
      <c r="F2371" s="1">
        <f t="shared" si="362"/>
        <v>42123</v>
      </c>
      <c r="G2371" s="1">
        <f t="shared" si="363"/>
        <v>42122</v>
      </c>
      <c r="H2371" s="1">
        <f t="shared" si="364"/>
        <v>42121</v>
      </c>
      <c r="I2371" s="2">
        <f t="shared" si="365"/>
        <v>81.424999999999997</v>
      </c>
      <c r="K2371" s="2">
        <f t="shared" si="366"/>
        <v>0</v>
      </c>
      <c r="L2371" s="2">
        <f t="shared" si="367"/>
        <v>0</v>
      </c>
      <c r="M2371" s="2">
        <f t="shared" si="368"/>
        <v>1</v>
      </c>
      <c r="N2371">
        <f t="shared" si="369"/>
        <v>2.5164280694512677</v>
      </c>
    </row>
    <row r="2372" spans="1:14" x14ac:dyDescent="0.3">
      <c r="A2372" s="1">
        <v>42132</v>
      </c>
      <c r="B2372">
        <v>84.825000000000003</v>
      </c>
      <c r="D2372">
        <f t="shared" si="370"/>
        <v>5</v>
      </c>
      <c r="E2372" s="1">
        <f t="shared" si="361"/>
        <v>42125</v>
      </c>
      <c r="F2372" s="1">
        <f t="shared" si="362"/>
        <v>42124</v>
      </c>
      <c r="G2372" s="1">
        <f t="shared" si="363"/>
        <v>42123</v>
      </c>
      <c r="H2372" s="1">
        <f t="shared" si="364"/>
        <v>42122</v>
      </c>
      <c r="I2372" s="2">
        <f t="shared" si="365"/>
        <v>81.25</v>
      </c>
      <c r="K2372" s="2">
        <f t="shared" si="366"/>
        <v>0</v>
      </c>
      <c r="L2372" s="2">
        <f t="shared" si="367"/>
        <v>0</v>
      </c>
      <c r="M2372" s="2">
        <f t="shared" si="368"/>
        <v>1</v>
      </c>
      <c r="N2372">
        <f t="shared" si="369"/>
        <v>4.3059489460447011</v>
      </c>
    </row>
    <row r="2373" spans="1:14" x14ac:dyDescent="0.3">
      <c r="A2373" s="1">
        <v>42135</v>
      </c>
      <c r="B2373">
        <v>84.275000000000006</v>
      </c>
      <c r="D2373">
        <f t="shared" si="370"/>
        <v>1</v>
      </c>
      <c r="E2373" s="1">
        <f t="shared" si="361"/>
        <v>42128</v>
      </c>
      <c r="F2373" s="1">
        <f t="shared" si="362"/>
        <v>42127</v>
      </c>
      <c r="G2373" s="1">
        <f t="shared" si="363"/>
        <v>42126</v>
      </c>
      <c r="H2373" s="1">
        <f t="shared" si="364"/>
        <v>42125</v>
      </c>
      <c r="I2373" s="2">
        <f t="shared" si="365"/>
        <v>81.825000000000003</v>
      </c>
      <c r="K2373" s="2">
        <f t="shared" si="366"/>
        <v>0</v>
      </c>
      <c r="L2373" s="2">
        <f t="shared" si="367"/>
        <v>0</v>
      </c>
      <c r="M2373" s="2">
        <f t="shared" si="368"/>
        <v>1</v>
      </c>
      <c r="N2373">
        <f t="shared" si="369"/>
        <v>2.9502440732880268</v>
      </c>
    </row>
    <row r="2374" spans="1:14" x14ac:dyDescent="0.3">
      <c r="A2374" s="1">
        <v>42136</v>
      </c>
      <c r="B2374">
        <v>85.05</v>
      </c>
      <c r="D2374">
        <f t="shared" si="370"/>
        <v>2</v>
      </c>
      <c r="E2374" s="1">
        <f t="shared" si="361"/>
        <v>42129</v>
      </c>
      <c r="F2374" s="1">
        <f t="shared" si="362"/>
        <v>42128</v>
      </c>
      <c r="G2374" s="1">
        <f t="shared" si="363"/>
        <v>42127</v>
      </c>
      <c r="H2374" s="1">
        <f t="shared" si="364"/>
        <v>42126</v>
      </c>
      <c r="I2374" s="2">
        <f t="shared" si="365"/>
        <v>82.75</v>
      </c>
      <c r="K2374" s="2">
        <f t="shared" si="366"/>
        <v>0</v>
      </c>
      <c r="L2374" s="2">
        <f t="shared" si="367"/>
        <v>0</v>
      </c>
      <c r="M2374" s="2">
        <f t="shared" si="368"/>
        <v>1</v>
      </c>
      <c r="N2374">
        <f t="shared" si="369"/>
        <v>2.7415304584698434</v>
      </c>
    </row>
    <row r="2375" spans="1:14" x14ac:dyDescent="0.3">
      <c r="A2375" s="1">
        <v>42137</v>
      </c>
      <c r="B2375">
        <v>84.775000000000006</v>
      </c>
      <c r="D2375">
        <f t="shared" si="370"/>
        <v>3</v>
      </c>
      <c r="E2375" s="1">
        <f t="shared" si="361"/>
        <v>42130</v>
      </c>
      <c r="F2375" s="1">
        <f t="shared" si="362"/>
        <v>42129</v>
      </c>
      <c r="G2375" s="1">
        <f t="shared" si="363"/>
        <v>42128</v>
      </c>
      <c r="H2375" s="1">
        <f t="shared" si="364"/>
        <v>42127</v>
      </c>
      <c r="I2375" s="2">
        <f t="shared" si="365"/>
        <v>84.05</v>
      </c>
      <c r="K2375" s="2">
        <f t="shared" si="366"/>
        <v>0</v>
      </c>
      <c r="L2375" s="2">
        <f t="shared" si="367"/>
        <v>0</v>
      </c>
      <c r="M2375" s="2">
        <f t="shared" si="368"/>
        <v>1</v>
      </c>
      <c r="N2375">
        <f t="shared" si="369"/>
        <v>0.85888281570777414</v>
      </c>
    </row>
    <row r="2376" spans="1:14" x14ac:dyDescent="0.3">
      <c r="A2376" s="1">
        <v>42138</v>
      </c>
      <c r="B2376">
        <v>83.95</v>
      </c>
      <c r="D2376">
        <f t="shared" si="370"/>
        <v>4</v>
      </c>
      <c r="E2376" s="1">
        <f t="shared" ref="E2376:E2439" si="371">A2376-7</f>
        <v>42131</v>
      </c>
      <c r="F2376" s="1">
        <f t="shared" ref="F2376:F2439" si="372">E2376-1</f>
        <v>42130</v>
      </c>
      <c r="G2376" s="1">
        <f t="shared" ref="G2376:G2439" si="373">E2376-2</f>
        <v>42129</v>
      </c>
      <c r="H2376" s="1">
        <f t="shared" ref="H2376:H2439" si="374">E2376-3</f>
        <v>42128</v>
      </c>
      <c r="I2376" s="2">
        <f t="shared" si="365"/>
        <v>83.5</v>
      </c>
      <c r="K2376" s="2">
        <f t="shared" si="366"/>
        <v>0</v>
      </c>
      <c r="L2376" s="2">
        <f t="shared" si="367"/>
        <v>0</v>
      </c>
      <c r="M2376" s="2">
        <f t="shared" si="368"/>
        <v>1</v>
      </c>
      <c r="N2376">
        <f t="shared" si="369"/>
        <v>0.53747516667400597</v>
      </c>
    </row>
    <row r="2377" spans="1:14" x14ac:dyDescent="0.3">
      <c r="A2377" s="1">
        <v>42139</v>
      </c>
      <c r="B2377">
        <v>83.35</v>
      </c>
      <c r="D2377">
        <f t="shared" si="370"/>
        <v>5</v>
      </c>
      <c r="E2377" s="1">
        <f t="shared" si="371"/>
        <v>42132</v>
      </c>
      <c r="F2377" s="1">
        <f t="shared" si="372"/>
        <v>42131</v>
      </c>
      <c r="G2377" s="1">
        <f t="shared" si="373"/>
        <v>42130</v>
      </c>
      <c r="H2377" s="1">
        <f t="shared" si="374"/>
        <v>42129</v>
      </c>
      <c r="I2377" s="2">
        <f t="shared" ref="I2377:I2440" si="375">IF(SUMIFS($B$2:$B$3569,$A$2:$A$3569,"="&amp;E2377)=0,IF(SUMIFS($B$2:$B$3569,$A$2:$A$3569,"="&amp;F2377)=0,IF(SUMIFS($B$2:$B$3569,$A$2:$A$3569,"="&amp;G2377)=0,SUMIFS($B$2:$B$3569,$A$2:$A$3569,"="&amp;H2377),SUMIFS($B$2:$B$3569,$A$2:$A$3569,"="&amp;G2377)),SUMIFS($B$2:$B$3569,$A$2:$A$3569,"="&amp;F2377)),SUMIFS($B$2:$B$3569,$A$2:$A$3569,"="&amp;E2377))</f>
        <v>84.825000000000003</v>
      </c>
      <c r="K2377" s="2">
        <f t="shared" ref="K2377:K2440" si="376">SUMIFS($J$2:$J$3569,$A$2:$A$3569,"&gt;"&amp;E2377,$A$2:$A$3569,"&lt;="&amp;A2377)</f>
        <v>0</v>
      </c>
      <c r="L2377" s="2">
        <f t="shared" ref="L2377:L2440" si="377">IF(K2377&lt;&gt;0,LOOKUP(K2377,C2371:C2377,B2371:B2377),0)</f>
        <v>0</v>
      </c>
      <c r="M2377" s="2">
        <f t="shared" ref="M2377:M2440" si="378">IF(K2377&lt;&gt;0,L2377/K2377,1)</f>
        <v>1</v>
      </c>
      <c r="N2377">
        <f t="shared" ref="N2377:N2440" si="379">LN(B2377*M2377/I2377)*100</f>
        <v>-1.7541701473490965</v>
      </c>
    </row>
    <row r="2378" spans="1:14" x14ac:dyDescent="0.3">
      <c r="A2378" s="1">
        <v>42142</v>
      </c>
      <c r="B2378">
        <v>82.4</v>
      </c>
      <c r="D2378">
        <f t="shared" si="370"/>
        <v>1</v>
      </c>
      <c r="E2378" s="1">
        <f t="shared" si="371"/>
        <v>42135</v>
      </c>
      <c r="F2378" s="1">
        <f t="shared" si="372"/>
        <v>42134</v>
      </c>
      <c r="G2378" s="1">
        <f t="shared" si="373"/>
        <v>42133</v>
      </c>
      <c r="H2378" s="1">
        <f t="shared" si="374"/>
        <v>42132</v>
      </c>
      <c r="I2378" s="2">
        <f t="shared" si="375"/>
        <v>84.275000000000006</v>
      </c>
      <c r="K2378" s="2">
        <f t="shared" si="376"/>
        <v>0</v>
      </c>
      <c r="L2378" s="2">
        <f t="shared" si="377"/>
        <v>0</v>
      </c>
      <c r="M2378" s="2">
        <f t="shared" si="378"/>
        <v>1</v>
      </c>
      <c r="N2378">
        <f t="shared" si="379"/>
        <v>-2.2499824204698422</v>
      </c>
    </row>
    <row r="2379" spans="1:14" x14ac:dyDescent="0.3">
      <c r="A2379" s="1">
        <v>42143</v>
      </c>
      <c r="B2379">
        <v>82.15</v>
      </c>
      <c r="D2379">
        <f t="shared" si="370"/>
        <v>2</v>
      </c>
      <c r="E2379" s="1">
        <f t="shared" si="371"/>
        <v>42136</v>
      </c>
      <c r="F2379" s="1">
        <f t="shared" si="372"/>
        <v>42135</v>
      </c>
      <c r="G2379" s="1">
        <f t="shared" si="373"/>
        <v>42134</v>
      </c>
      <c r="H2379" s="1">
        <f t="shared" si="374"/>
        <v>42133</v>
      </c>
      <c r="I2379" s="2">
        <f t="shared" si="375"/>
        <v>85.05</v>
      </c>
      <c r="K2379" s="2">
        <f t="shared" si="376"/>
        <v>0</v>
      </c>
      <c r="L2379" s="2">
        <f t="shared" si="377"/>
        <v>0</v>
      </c>
      <c r="M2379" s="2">
        <f t="shared" si="378"/>
        <v>1</v>
      </c>
      <c r="N2379">
        <f t="shared" si="379"/>
        <v>-3.4692474358593599</v>
      </c>
    </row>
    <row r="2380" spans="1:14" x14ac:dyDescent="0.3">
      <c r="A2380" s="1">
        <v>42144</v>
      </c>
      <c r="B2380">
        <v>82.55</v>
      </c>
      <c r="D2380">
        <f t="shared" si="370"/>
        <v>3</v>
      </c>
      <c r="E2380" s="1">
        <f t="shared" si="371"/>
        <v>42137</v>
      </c>
      <c r="F2380" s="1">
        <f t="shared" si="372"/>
        <v>42136</v>
      </c>
      <c r="G2380" s="1">
        <f t="shared" si="373"/>
        <v>42135</v>
      </c>
      <c r="H2380" s="1">
        <f t="shared" si="374"/>
        <v>42134</v>
      </c>
      <c r="I2380" s="2">
        <f t="shared" si="375"/>
        <v>84.775000000000006</v>
      </c>
      <c r="K2380" s="2">
        <f t="shared" si="376"/>
        <v>0</v>
      </c>
      <c r="L2380" s="2">
        <f t="shared" si="377"/>
        <v>0</v>
      </c>
      <c r="M2380" s="2">
        <f t="shared" si="378"/>
        <v>1</v>
      </c>
      <c r="N2380">
        <f t="shared" si="379"/>
        <v>-2.6596517645565432</v>
      </c>
    </row>
    <row r="2381" spans="1:14" x14ac:dyDescent="0.3">
      <c r="A2381" s="1">
        <v>42145</v>
      </c>
      <c r="B2381">
        <v>83.775000000000006</v>
      </c>
      <c r="D2381">
        <f t="shared" si="370"/>
        <v>4</v>
      </c>
      <c r="E2381" s="1">
        <f t="shared" si="371"/>
        <v>42138</v>
      </c>
      <c r="F2381" s="1">
        <f t="shared" si="372"/>
        <v>42137</v>
      </c>
      <c r="G2381" s="1">
        <f t="shared" si="373"/>
        <v>42136</v>
      </c>
      <c r="H2381" s="1">
        <f t="shared" si="374"/>
        <v>42135</v>
      </c>
      <c r="I2381" s="2">
        <f t="shared" si="375"/>
        <v>83.95</v>
      </c>
      <c r="K2381" s="2">
        <f t="shared" si="376"/>
        <v>0</v>
      </c>
      <c r="L2381" s="2">
        <f t="shared" si="377"/>
        <v>0</v>
      </c>
      <c r="M2381" s="2">
        <f t="shared" si="378"/>
        <v>1</v>
      </c>
      <c r="N2381">
        <f t="shared" si="379"/>
        <v>-0.20867499001756989</v>
      </c>
    </row>
    <row r="2382" spans="1:14" x14ac:dyDescent="0.3">
      <c r="A2382" s="1">
        <v>42146</v>
      </c>
      <c r="B2382">
        <v>83.724999999999994</v>
      </c>
      <c r="D2382">
        <f t="shared" si="370"/>
        <v>5</v>
      </c>
      <c r="E2382" s="1">
        <f t="shared" si="371"/>
        <v>42139</v>
      </c>
      <c r="F2382" s="1">
        <f t="shared" si="372"/>
        <v>42138</v>
      </c>
      <c r="G2382" s="1">
        <f t="shared" si="373"/>
        <v>42137</v>
      </c>
      <c r="H2382" s="1">
        <f t="shared" si="374"/>
        <v>42136</v>
      </c>
      <c r="I2382" s="2">
        <f t="shared" si="375"/>
        <v>83.35</v>
      </c>
      <c r="K2382" s="2">
        <f t="shared" si="376"/>
        <v>0</v>
      </c>
      <c r="L2382" s="2">
        <f t="shared" si="377"/>
        <v>0</v>
      </c>
      <c r="M2382" s="2">
        <f t="shared" si="378"/>
        <v>1</v>
      </c>
      <c r="N2382">
        <f t="shared" si="379"/>
        <v>0.44890094834651795</v>
      </c>
    </row>
    <row r="2383" spans="1:14" x14ac:dyDescent="0.3">
      <c r="A2383" s="1">
        <v>42150</v>
      </c>
      <c r="B2383">
        <v>83.174999999999997</v>
      </c>
      <c r="D2383">
        <f t="shared" si="370"/>
        <v>2</v>
      </c>
      <c r="E2383" s="1">
        <f t="shared" si="371"/>
        <v>42143</v>
      </c>
      <c r="F2383" s="1">
        <f t="shared" si="372"/>
        <v>42142</v>
      </c>
      <c r="G2383" s="1">
        <f t="shared" si="373"/>
        <v>42141</v>
      </c>
      <c r="H2383" s="1">
        <f t="shared" si="374"/>
        <v>42140</v>
      </c>
      <c r="I2383" s="2">
        <f t="shared" si="375"/>
        <v>82.15</v>
      </c>
      <c r="K2383" s="2">
        <f t="shared" si="376"/>
        <v>0</v>
      </c>
      <c r="L2383" s="2">
        <f t="shared" si="377"/>
        <v>0</v>
      </c>
      <c r="M2383" s="2">
        <f t="shared" si="378"/>
        <v>1</v>
      </c>
      <c r="N2383">
        <f t="shared" si="379"/>
        <v>1.2399977421263308</v>
      </c>
    </row>
    <row r="2384" spans="1:14" x14ac:dyDescent="0.3">
      <c r="A2384" s="1">
        <v>42151</v>
      </c>
      <c r="B2384">
        <v>83.775000000000006</v>
      </c>
      <c r="D2384">
        <f t="shared" si="370"/>
        <v>3</v>
      </c>
      <c r="E2384" s="1">
        <f t="shared" si="371"/>
        <v>42144</v>
      </c>
      <c r="F2384" s="1">
        <f t="shared" si="372"/>
        <v>42143</v>
      </c>
      <c r="G2384" s="1">
        <f t="shared" si="373"/>
        <v>42142</v>
      </c>
      <c r="H2384" s="1">
        <f t="shared" si="374"/>
        <v>42141</v>
      </c>
      <c r="I2384" s="2">
        <f t="shared" si="375"/>
        <v>82.55</v>
      </c>
      <c r="K2384" s="2">
        <f t="shared" si="376"/>
        <v>0</v>
      </c>
      <c r="L2384" s="2">
        <f t="shared" si="377"/>
        <v>0</v>
      </c>
      <c r="M2384" s="2">
        <f t="shared" si="378"/>
        <v>1</v>
      </c>
      <c r="N2384">
        <f t="shared" si="379"/>
        <v>1.4730463257237207</v>
      </c>
    </row>
    <row r="2385" spans="1:14" x14ac:dyDescent="0.3">
      <c r="A2385" s="1">
        <v>42152</v>
      </c>
      <c r="B2385">
        <v>84.6</v>
      </c>
      <c r="D2385">
        <f t="shared" si="370"/>
        <v>4</v>
      </c>
      <c r="E2385" s="1">
        <f t="shared" si="371"/>
        <v>42145</v>
      </c>
      <c r="F2385" s="1">
        <f t="shared" si="372"/>
        <v>42144</v>
      </c>
      <c r="G2385" s="1">
        <f t="shared" si="373"/>
        <v>42143</v>
      </c>
      <c r="H2385" s="1">
        <f t="shared" si="374"/>
        <v>42142</v>
      </c>
      <c r="I2385" s="2">
        <f t="shared" si="375"/>
        <v>83.775000000000006</v>
      </c>
      <c r="K2385" s="2">
        <f t="shared" si="376"/>
        <v>0</v>
      </c>
      <c r="L2385" s="2">
        <f t="shared" si="377"/>
        <v>0</v>
      </c>
      <c r="M2385" s="2">
        <f t="shared" si="378"/>
        <v>1</v>
      </c>
      <c r="N2385">
        <f t="shared" si="379"/>
        <v>0.97996329888033407</v>
      </c>
    </row>
    <row r="2386" spans="1:14" x14ac:dyDescent="0.3">
      <c r="A2386" s="1">
        <v>42153</v>
      </c>
      <c r="B2386">
        <v>83.825000000000003</v>
      </c>
      <c r="D2386">
        <f t="shared" si="370"/>
        <v>5</v>
      </c>
      <c r="E2386" s="1">
        <f t="shared" si="371"/>
        <v>42146</v>
      </c>
      <c r="F2386" s="1">
        <f t="shared" si="372"/>
        <v>42145</v>
      </c>
      <c r="G2386" s="1">
        <f t="shared" si="373"/>
        <v>42144</v>
      </c>
      <c r="H2386" s="1">
        <f t="shared" si="374"/>
        <v>42143</v>
      </c>
      <c r="I2386" s="2">
        <f t="shared" si="375"/>
        <v>83.724999999999994</v>
      </c>
      <c r="K2386" s="2">
        <f t="shared" si="376"/>
        <v>0</v>
      </c>
      <c r="L2386" s="2">
        <f t="shared" si="377"/>
        <v>0</v>
      </c>
      <c r="M2386" s="2">
        <f t="shared" si="378"/>
        <v>1</v>
      </c>
      <c r="N2386">
        <f t="shared" si="379"/>
        <v>0.11936736720241134</v>
      </c>
    </row>
    <row r="2387" spans="1:14" x14ac:dyDescent="0.3">
      <c r="A2387" s="1">
        <v>42156</v>
      </c>
      <c r="B2387">
        <v>84.65</v>
      </c>
      <c r="D2387">
        <f t="shared" si="370"/>
        <v>1</v>
      </c>
      <c r="E2387" s="1">
        <f t="shared" si="371"/>
        <v>42149</v>
      </c>
      <c r="F2387" s="1">
        <f t="shared" si="372"/>
        <v>42148</v>
      </c>
      <c r="G2387" s="1">
        <f t="shared" si="373"/>
        <v>42147</v>
      </c>
      <c r="H2387" s="1">
        <f t="shared" si="374"/>
        <v>42146</v>
      </c>
      <c r="I2387" s="2">
        <f t="shared" si="375"/>
        <v>83.724999999999994</v>
      </c>
      <c r="K2387" s="2">
        <f t="shared" si="376"/>
        <v>0</v>
      </c>
      <c r="L2387" s="2">
        <f t="shared" si="377"/>
        <v>0</v>
      </c>
      <c r="M2387" s="2">
        <f t="shared" si="378"/>
        <v>1</v>
      </c>
      <c r="N2387">
        <f t="shared" si="379"/>
        <v>1.0987489898876077</v>
      </c>
    </row>
    <row r="2388" spans="1:14" x14ac:dyDescent="0.3">
      <c r="A2388" s="1">
        <v>42157</v>
      </c>
      <c r="B2388">
        <v>84.474999999999994</v>
      </c>
      <c r="D2388">
        <f t="shared" si="370"/>
        <v>2</v>
      </c>
      <c r="E2388" s="1">
        <f t="shared" si="371"/>
        <v>42150</v>
      </c>
      <c r="F2388" s="1">
        <f t="shared" si="372"/>
        <v>42149</v>
      </c>
      <c r="G2388" s="1">
        <f t="shared" si="373"/>
        <v>42148</v>
      </c>
      <c r="H2388" s="1">
        <f t="shared" si="374"/>
        <v>42147</v>
      </c>
      <c r="I2388" s="2">
        <f t="shared" si="375"/>
        <v>83.174999999999997</v>
      </c>
      <c r="K2388" s="2">
        <f t="shared" si="376"/>
        <v>0</v>
      </c>
      <c r="L2388" s="2">
        <f t="shared" si="377"/>
        <v>0</v>
      </c>
      <c r="M2388" s="2">
        <f t="shared" si="378"/>
        <v>1</v>
      </c>
      <c r="N2388">
        <f t="shared" si="379"/>
        <v>1.5508810695813242</v>
      </c>
    </row>
    <row r="2389" spans="1:14" x14ac:dyDescent="0.3">
      <c r="A2389" s="1">
        <v>42158</v>
      </c>
      <c r="B2389">
        <v>83.55</v>
      </c>
      <c r="D2389">
        <f t="shared" si="370"/>
        <v>3</v>
      </c>
      <c r="E2389" s="1">
        <f t="shared" si="371"/>
        <v>42151</v>
      </c>
      <c r="F2389" s="1">
        <f t="shared" si="372"/>
        <v>42150</v>
      </c>
      <c r="G2389" s="1">
        <f t="shared" si="373"/>
        <v>42149</v>
      </c>
      <c r="H2389" s="1">
        <f t="shared" si="374"/>
        <v>42148</v>
      </c>
      <c r="I2389" s="2">
        <f t="shared" si="375"/>
        <v>83.775000000000006</v>
      </c>
      <c r="K2389" s="2">
        <f t="shared" si="376"/>
        <v>0</v>
      </c>
      <c r="L2389" s="2">
        <f t="shared" si="377"/>
        <v>0</v>
      </c>
      <c r="M2389" s="2">
        <f t="shared" si="378"/>
        <v>1</v>
      </c>
      <c r="N2389">
        <f t="shared" si="379"/>
        <v>-0.26893785819714344</v>
      </c>
    </row>
    <row r="2390" spans="1:14" x14ac:dyDescent="0.3">
      <c r="A2390" s="1">
        <v>42159</v>
      </c>
      <c r="B2390">
        <v>82.2</v>
      </c>
      <c r="D2390">
        <f t="shared" si="370"/>
        <v>4</v>
      </c>
      <c r="E2390" s="1">
        <f t="shared" si="371"/>
        <v>42152</v>
      </c>
      <c r="F2390" s="1">
        <f t="shared" si="372"/>
        <v>42151</v>
      </c>
      <c r="G2390" s="1">
        <f t="shared" si="373"/>
        <v>42150</v>
      </c>
      <c r="H2390" s="1">
        <f t="shared" si="374"/>
        <v>42149</v>
      </c>
      <c r="I2390" s="2">
        <f t="shared" si="375"/>
        <v>84.6</v>
      </c>
      <c r="K2390" s="2">
        <f t="shared" si="376"/>
        <v>0</v>
      </c>
      <c r="L2390" s="2">
        <f t="shared" si="377"/>
        <v>0</v>
      </c>
      <c r="M2390" s="2">
        <f t="shared" si="378"/>
        <v>1</v>
      </c>
      <c r="N2390">
        <f t="shared" si="379"/>
        <v>-2.8778964550043291</v>
      </c>
    </row>
    <row r="2391" spans="1:14" x14ac:dyDescent="0.3">
      <c r="A2391" s="1">
        <v>42160</v>
      </c>
      <c r="B2391">
        <v>81.674999999999997</v>
      </c>
      <c r="D2391">
        <f t="shared" si="370"/>
        <v>5</v>
      </c>
      <c r="E2391" s="1">
        <f t="shared" si="371"/>
        <v>42153</v>
      </c>
      <c r="F2391" s="1">
        <f t="shared" si="372"/>
        <v>42152</v>
      </c>
      <c r="G2391" s="1">
        <f t="shared" si="373"/>
        <v>42151</v>
      </c>
      <c r="H2391" s="1">
        <f t="shared" si="374"/>
        <v>42150</v>
      </c>
      <c r="I2391" s="2">
        <f t="shared" si="375"/>
        <v>83.825000000000003</v>
      </c>
      <c r="K2391" s="2">
        <f t="shared" si="376"/>
        <v>0</v>
      </c>
      <c r="L2391" s="2">
        <f t="shared" si="377"/>
        <v>0</v>
      </c>
      <c r="M2391" s="2">
        <f t="shared" si="378"/>
        <v>1</v>
      </c>
      <c r="N2391">
        <f t="shared" si="379"/>
        <v>-2.5983334865158412</v>
      </c>
    </row>
    <row r="2392" spans="1:14" x14ac:dyDescent="0.3">
      <c r="A2392" s="1">
        <v>42163</v>
      </c>
      <c r="B2392">
        <v>81.55</v>
      </c>
      <c r="D2392">
        <f t="shared" si="370"/>
        <v>1</v>
      </c>
      <c r="E2392" s="1">
        <f t="shared" si="371"/>
        <v>42156</v>
      </c>
      <c r="F2392" s="1">
        <f t="shared" si="372"/>
        <v>42155</v>
      </c>
      <c r="G2392" s="1">
        <f t="shared" si="373"/>
        <v>42154</v>
      </c>
      <c r="H2392" s="1">
        <f t="shared" si="374"/>
        <v>42153</v>
      </c>
      <c r="I2392" s="2">
        <f t="shared" si="375"/>
        <v>84.65</v>
      </c>
      <c r="K2392" s="2">
        <f t="shared" si="376"/>
        <v>0</v>
      </c>
      <c r="L2392" s="2">
        <f t="shared" si="377"/>
        <v>0</v>
      </c>
      <c r="M2392" s="2">
        <f t="shared" si="378"/>
        <v>1</v>
      </c>
      <c r="N2392">
        <f t="shared" si="379"/>
        <v>-3.7308779512121526</v>
      </c>
    </row>
    <row r="2393" spans="1:14" x14ac:dyDescent="0.3">
      <c r="A2393" s="1">
        <v>42164</v>
      </c>
      <c r="B2393">
        <v>81.2</v>
      </c>
      <c r="C2393">
        <v>79.974999999999994</v>
      </c>
      <c r="D2393">
        <f t="shared" si="370"/>
        <v>2</v>
      </c>
      <c r="E2393" s="1">
        <f t="shared" si="371"/>
        <v>42157</v>
      </c>
      <c r="F2393" s="1">
        <f t="shared" si="372"/>
        <v>42156</v>
      </c>
      <c r="G2393" s="1">
        <f t="shared" si="373"/>
        <v>42155</v>
      </c>
      <c r="H2393" s="1">
        <f t="shared" si="374"/>
        <v>42154</v>
      </c>
      <c r="I2393" s="2">
        <f t="shared" si="375"/>
        <v>84.474999999999994</v>
      </c>
      <c r="K2393" s="2">
        <f t="shared" si="376"/>
        <v>0</v>
      </c>
      <c r="L2393" s="2">
        <f t="shared" si="377"/>
        <v>0</v>
      </c>
      <c r="M2393" s="2">
        <f t="shared" si="378"/>
        <v>1</v>
      </c>
      <c r="N2393">
        <f t="shared" si="379"/>
        <v>-3.9540385432721226</v>
      </c>
    </row>
    <row r="2394" spans="1:14" x14ac:dyDescent="0.3">
      <c r="A2394" s="1">
        <v>42165</v>
      </c>
      <c r="B2394">
        <v>79.875</v>
      </c>
      <c r="D2394">
        <f t="shared" si="370"/>
        <v>3</v>
      </c>
      <c r="E2394" s="1">
        <f t="shared" si="371"/>
        <v>42158</v>
      </c>
      <c r="F2394" s="1">
        <f t="shared" si="372"/>
        <v>42157</v>
      </c>
      <c r="G2394" s="1">
        <f t="shared" si="373"/>
        <v>42156</v>
      </c>
      <c r="H2394" s="1">
        <f t="shared" si="374"/>
        <v>42155</v>
      </c>
      <c r="I2394" s="2">
        <f t="shared" si="375"/>
        <v>83.55</v>
      </c>
      <c r="J2394">
        <v>79.974999999999994</v>
      </c>
      <c r="K2394" s="2">
        <f t="shared" si="376"/>
        <v>79.974999999999994</v>
      </c>
      <c r="L2394" s="2">
        <f t="shared" si="377"/>
        <v>81.2</v>
      </c>
      <c r="M2394" s="2">
        <f t="shared" si="378"/>
        <v>1.015317286652079</v>
      </c>
      <c r="N2394">
        <f t="shared" si="379"/>
        <v>-2.9781181011653062</v>
      </c>
    </row>
    <row r="2395" spans="1:14" x14ac:dyDescent="0.3">
      <c r="A2395" s="1">
        <v>42166</v>
      </c>
      <c r="B2395">
        <v>79.174999999999997</v>
      </c>
      <c r="D2395">
        <f t="shared" si="370"/>
        <v>4</v>
      </c>
      <c r="E2395" s="1">
        <f t="shared" si="371"/>
        <v>42159</v>
      </c>
      <c r="F2395" s="1">
        <f t="shared" si="372"/>
        <v>42158</v>
      </c>
      <c r="G2395" s="1">
        <f t="shared" si="373"/>
        <v>42157</v>
      </c>
      <c r="H2395" s="1">
        <f t="shared" si="374"/>
        <v>42156</v>
      </c>
      <c r="I2395" s="2">
        <f t="shared" si="375"/>
        <v>82.2</v>
      </c>
      <c r="K2395" s="2">
        <f t="shared" si="376"/>
        <v>79.974999999999994</v>
      </c>
      <c r="L2395" s="2">
        <f t="shared" si="377"/>
        <v>81.2</v>
      </c>
      <c r="M2395" s="2">
        <f t="shared" si="378"/>
        <v>1.015317286652079</v>
      </c>
      <c r="N2395">
        <f t="shared" si="379"/>
        <v>-2.2293548305380018</v>
      </c>
    </row>
    <row r="2396" spans="1:14" x14ac:dyDescent="0.3">
      <c r="A2396" s="1">
        <v>42167</v>
      </c>
      <c r="B2396">
        <v>78.05</v>
      </c>
      <c r="D2396">
        <f t="shared" si="370"/>
        <v>5</v>
      </c>
      <c r="E2396" s="1">
        <f t="shared" si="371"/>
        <v>42160</v>
      </c>
      <c r="F2396" s="1">
        <f t="shared" si="372"/>
        <v>42159</v>
      </c>
      <c r="G2396" s="1">
        <f t="shared" si="373"/>
        <v>42158</v>
      </c>
      <c r="H2396" s="1">
        <f t="shared" si="374"/>
        <v>42157</v>
      </c>
      <c r="I2396" s="2">
        <f t="shared" si="375"/>
        <v>81.674999999999997</v>
      </c>
      <c r="K2396" s="2">
        <f t="shared" si="376"/>
        <v>79.974999999999994</v>
      </c>
      <c r="L2396" s="2">
        <f t="shared" si="377"/>
        <v>81.2</v>
      </c>
      <c r="M2396" s="2">
        <f t="shared" si="378"/>
        <v>1.015317286652079</v>
      </c>
      <c r="N2396">
        <f t="shared" si="379"/>
        <v>-3.0197149193642003</v>
      </c>
    </row>
    <row r="2397" spans="1:14" x14ac:dyDescent="0.3">
      <c r="A2397" s="1">
        <v>42170</v>
      </c>
      <c r="B2397">
        <v>77.2</v>
      </c>
      <c r="D2397">
        <f t="shared" si="370"/>
        <v>1</v>
      </c>
      <c r="E2397" s="1">
        <f t="shared" si="371"/>
        <v>42163</v>
      </c>
      <c r="F2397" s="1">
        <f t="shared" si="372"/>
        <v>42162</v>
      </c>
      <c r="G2397" s="1">
        <f t="shared" si="373"/>
        <v>42161</v>
      </c>
      <c r="H2397" s="1">
        <f t="shared" si="374"/>
        <v>42160</v>
      </c>
      <c r="I2397" s="2">
        <f t="shared" si="375"/>
        <v>81.55</v>
      </c>
      <c r="K2397" s="2">
        <f t="shared" si="376"/>
        <v>79.974999999999994</v>
      </c>
      <c r="L2397" s="2">
        <f t="shared" si="377"/>
        <v>81.2</v>
      </c>
      <c r="M2397" s="2">
        <f t="shared" si="378"/>
        <v>1.015317286652079</v>
      </c>
      <c r="N2397">
        <f t="shared" si="379"/>
        <v>-3.9615710704241662</v>
      </c>
    </row>
    <row r="2398" spans="1:14" x14ac:dyDescent="0.3">
      <c r="A2398" s="1">
        <v>42171</v>
      </c>
      <c r="B2398">
        <v>77.150000000000006</v>
      </c>
      <c r="D2398">
        <f t="shared" si="370"/>
        <v>2</v>
      </c>
      <c r="E2398" s="1">
        <f t="shared" si="371"/>
        <v>42164</v>
      </c>
      <c r="F2398" s="1">
        <f t="shared" si="372"/>
        <v>42163</v>
      </c>
      <c r="G2398" s="1">
        <f t="shared" si="373"/>
        <v>42162</v>
      </c>
      <c r="H2398" s="1">
        <f t="shared" si="374"/>
        <v>42161</v>
      </c>
      <c r="I2398" s="2">
        <f t="shared" si="375"/>
        <v>81.2</v>
      </c>
      <c r="K2398" s="2">
        <f t="shared" si="376"/>
        <v>79.974999999999994</v>
      </c>
      <c r="L2398" s="2">
        <f t="shared" si="377"/>
        <v>81.2</v>
      </c>
      <c r="M2398" s="2">
        <f t="shared" si="378"/>
        <v>1.015317286652079</v>
      </c>
      <c r="N2398">
        <f t="shared" si="379"/>
        <v>-3.5962507026411581</v>
      </c>
    </row>
    <row r="2399" spans="1:14" x14ac:dyDescent="0.3">
      <c r="A2399" s="1">
        <v>42172</v>
      </c>
      <c r="B2399">
        <v>78</v>
      </c>
      <c r="D2399">
        <f t="shared" si="370"/>
        <v>3</v>
      </c>
      <c r="E2399" s="1">
        <f t="shared" si="371"/>
        <v>42165</v>
      </c>
      <c r="F2399" s="1">
        <f t="shared" si="372"/>
        <v>42164</v>
      </c>
      <c r="G2399" s="1">
        <f t="shared" si="373"/>
        <v>42163</v>
      </c>
      <c r="H2399" s="1">
        <f t="shared" si="374"/>
        <v>42162</v>
      </c>
      <c r="I2399" s="2">
        <f t="shared" si="375"/>
        <v>79.875</v>
      </c>
      <c r="K2399" s="2">
        <f t="shared" si="376"/>
        <v>0</v>
      </c>
      <c r="L2399" s="2">
        <f t="shared" si="377"/>
        <v>0</v>
      </c>
      <c r="M2399" s="2">
        <f t="shared" si="378"/>
        <v>1</v>
      </c>
      <c r="N2399">
        <f t="shared" si="379"/>
        <v>-2.3754086008107143</v>
      </c>
    </row>
    <row r="2400" spans="1:14" x14ac:dyDescent="0.3">
      <c r="A2400" s="1">
        <v>42173</v>
      </c>
      <c r="B2400">
        <v>78.025000000000006</v>
      </c>
      <c r="D2400">
        <f t="shared" si="370"/>
        <v>4</v>
      </c>
      <c r="E2400" s="1">
        <f t="shared" si="371"/>
        <v>42166</v>
      </c>
      <c r="F2400" s="1">
        <f t="shared" si="372"/>
        <v>42165</v>
      </c>
      <c r="G2400" s="1">
        <f t="shared" si="373"/>
        <v>42164</v>
      </c>
      <c r="H2400" s="1">
        <f t="shared" si="374"/>
        <v>42163</v>
      </c>
      <c r="I2400" s="2">
        <f t="shared" si="375"/>
        <v>79.174999999999997</v>
      </c>
      <c r="K2400" s="2">
        <f t="shared" si="376"/>
        <v>0</v>
      </c>
      <c r="L2400" s="2">
        <f t="shared" si="377"/>
        <v>0</v>
      </c>
      <c r="M2400" s="2">
        <f t="shared" si="378"/>
        <v>1</v>
      </c>
      <c r="N2400">
        <f t="shared" si="379"/>
        <v>-1.4631304267860297</v>
      </c>
    </row>
    <row r="2401" spans="1:14" x14ac:dyDescent="0.3">
      <c r="A2401" s="1">
        <v>42174</v>
      </c>
      <c r="B2401">
        <v>75.75</v>
      </c>
      <c r="D2401">
        <f t="shared" si="370"/>
        <v>5</v>
      </c>
      <c r="E2401" s="1">
        <f t="shared" si="371"/>
        <v>42167</v>
      </c>
      <c r="F2401" s="1">
        <f t="shared" si="372"/>
        <v>42166</v>
      </c>
      <c r="G2401" s="1">
        <f t="shared" si="373"/>
        <v>42165</v>
      </c>
      <c r="H2401" s="1">
        <f t="shared" si="374"/>
        <v>42164</v>
      </c>
      <c r="I2401" s="2">
        <f t="shared" si="375"/>
        <v>78.05</v>
      </c>
      <c r="K2401" s="2">
        <f t="shared" si="376"/>
        <v>0</v>
      </c>
      <c r="L2401" s="2">
        <f t="shared" si="377"/>
        <v>0</v>
      </c>
      <c r="M2401" s="2">
        <f t="shared" si="378"/>
        <v>1</v>
      </c>
      <c r="N2401">
        <f t="shared" si="379"/>
        <v>-2.9911202571962536</v>
      </c>
    </row>
    <row r="2402" spans="1:14" x14ac:dyDescent="0.3">
      <c r="A2402" s="1">
        <v>42177</v>
      </c>
      <c r="B2402">
        <v>74.224999999999994</v>
      </c>
      <c r="D2402">
        <f t="shared" si="370"/>
        <v>1</v>
      </c>
      <c r="E2402" s="1">
        <f t="shared" si="371"/>
        <v>42170</v>
      </c>
      <c r="F2402" s="1">
        <f t="shared" si="372"/>
        <v>42169</v>
      </c>
      <c r="G2402" s="1">
        <f t="shared" si="373"/>
        <v>42168</v>
      </c>
      <c r="H2402" s="1">
        <f t="shared" si="374"/>
        <v>42167</v>
      </c>
      <c r="I2402" s="2">
        <f t="shared" si="375"/>
        <v>77.2</v>
      </c>
      <c r="K2402" s="2">
        <f t="shared" si="376"/>
        <v>0</v>
      </c>
      <c r="L2402" s="2">
        <f t="shared" si="377"/>
        <v>0</v>
      </c>
      <c r="M2402" s="2">
        <f t="shared" si="378"/>
        <v>1</v>
      </c>
      <c r="N2402">
        <f t="shared" si="379"/>
        <v>-3.9298436380907131</v>
      </c>
    </row>
    <row r="2403" spans="1:14" x14ac:dyDescent="0.3">
      <c r="A2403" s="1">
        <v>42178</v>
      </c>
      <c r="B2403">
        <v>74.349999999999994</v>
      </c>
      <c r="D2403">
        <f t="shared" si="370"/>
        <v>2</v>
      </c>
      <c r="E2403" s="1">
        <f t="shared" si="371"/>
        <v>42171</v>
      </c>
      <c r="F2403" s="1">
        <f t="shared" si="372"/>
        <v>42170</v>
      </c>
      <c r="G2403" s="1">
        <f t="shared" si="373"/>
        <v>42169</v>
      </c>
      <c r="H2403" s="1">
        <f t="shared" si="374"/>
        <v>42168</v>
      </c>
      <c r="I2403" s="2">
        <f t="shared" si="375"/>
        <v>77.150000000000006</v>
      </c>
      <c r="K2403" s="2">
        <f t="shared" si="376"/>
        <v>0</v>
      </c>
      <c r="L2403" s="2">
        <f t="shared" si="377"/>
        <v>0</v>
      </c>
      <c r="M2403" s="2">
        <f t="shared" si="378"/>
        <v>1</v>
      </c>
      <c r="N2403">
        <f t="shared" si="379"/>
        <v>-3.6967905903005915</v>
      </c>
    </row>
    <row r="2404" spans="1:14" x14ac:dyDescent="0.3">
      <c r="A2404" s="1">
        <v>42179</v>
      </c>
      <c r="B2404">
        <v>74.724999999999994</v>
      </c>
      <c r="D2404">
        <f t="shared" si="370"/>
        <v>3</v>
      </c>
      <c r="E2404" s="1">
        <f t="shared" si="371"/>
        <v>42172</v>
      </c>
      <c r="F2404" s="1">
        <f t="shared" si="372"/>
        <v>42171</v>
      </c>
      <c r="G2404" s="1">
        <f t="shared" si="373"/>
        <v>42170</v>
      </c>
      <c r="H2404" s="1">
        <f t="shared" si="374"/>
        <v>42169</v>
      </c>
      <c r="I2404" s="2">
        <f t="shared" si="375"/>
        <v>78</v>
      </c>
      <c r="K2404" s="2">
        <f t="shared" si="376"/>
        <v>0</v>
      </c>
      <c r="L2404" s="2">
        <f t="shared" si="377"/>
        <v>0</v>
      </c>
      <c r="M2404" s="2">
        <f t="shared" si="378"/>
        <v>1</v>
      </c>
      <c r="N2404">
        <f t="shared" si="379"/>
        <v>-4.2894118519590254</v>
      </c>
    </row>
    <row r="2405" spans="1:14" x14ac:dyDescent="0.3">
      <c r="A2405" s="1">
        <v>42180</v>
      </c>
      <c r="B2405">
        <v>74.650000000000006</v>
      </c>
      <c r="D2405">
        <f t="shared" si="370"/>
        <v>4</v>
      </c>
      <c r="E2405" s="1">
        <f t="shared" si="371"/>
        <v>42173</v>
      </c>
      <c r="F2405" s="1">
        <f t="shared" si="372"/>
        <v>42172</v>
      </c>
      <c r="G2405" s="1">
        <f t="shared" si="373"/>
        <v>42171</v>
      </c>
      <c r="H2405" s="1">
        <f t="shared" si="374"/>
        <v>42170</v>
      </c>
      <c r="I2405" s="2">
        <f t="shared" si="375"/>
        <v>78.025000000000006</v>
      </c>
      <c r="K2405" s="2">
        <f t="shared" si="376"/>
        <v>0</v>
      </c>
      <c r="L2405" s="2">
        <f t="shared" si="377"/>
        <v>0</v>
      </c>
      <c r="M2405" s="2">
        <f t="shared" si="378"/>
        <v>1</v>
      </c>
      <c r="N2405">
        <f t="shared" si="379"/>
        <v>-4.4218764171643734</v>
      </c>
    </row>
    <row r="2406" spans="1:14" x14ac:dyDescent="0.3">
      <c r="A2406" s="1">
        <v>42181</v>
      </c>
      <c r="B2406">
        <v>75.45</v>
      </c>
      <c r="D2406">
        <f t="shared" si="370"/>
        <v>5</v>
      </c>
      <c r="E2406" s="1">
        <f t="shared" si="371"/>
        <v>42174</v>
      </c>
      <c r="F2406" s="1">
        <f t="shared" si="372"/>
        <v>42173</v>
      </c>
      <c r="G2406" s="1">
        <f t="shared" si="373"/>
        <v>42172</v>
      </c>
      <c r="H2406" s="1">
        <f t="shared" si="374"/>
        <v>42171</v>
      </c>
      <c r="I2406" s="2">
        <f t="shared" si="375"/>
        <v>75.75</v>
      </c>
      <c r="K2406" s="2">
        <f t="shared" si="376"/>
        <v>0</v>
      </c>
      <c r="L2406" s="2">
        <f t="shared" si="377"/>
        <v>0</v>
      </c>
      <c r="M2406" s="2">
        <f t="shared" si="378"/>
        <v>1</v>
      </c>
      <c r="N2406">
        <f t="shared" si="379"/>
        <v>-0.3968259175620622</v>
      </c>
    </row>
    <row r="2407" spans="1:14" x14ac:dyDescent="0.3">
      <c r="A2407" s="1">
        <v>42184</v>
      </c>
      <c r="B2407">
        <v>74.25</v>
      </c>
      <c r="D2407">
        <f t="shared" si="370"/>
        <v>1</v>
      </c>
      <c r="E2407" s="1">
        <f t="shared" si="371"/>
        <v>42177</v>
      </c>
      <c r="F2407" s="1">
        <f t="shared" si="372"/>
        <v>42176</v>
      </c>
      <c r="G2407" s="1">
        <f t="shared" si="373"/>
        <v>42175</v>
      </c>
      <c r="H2407" s="1">
        <f t="shared" si="374"/>
        <v>42174</v>
      </c>
      <c r="I2407" s="2">
        <f t="shared" si="375"/>
        <v>74.224999999999994</v>
      </c>
      <c r="K2407" s="2">
        <f t="shared" si="376"/>
        <v>0</v>
      </c>
      <c r="L2407" s="2">
        <f t="shared" si="377"/>
        <v>0</v>
      </c>
      <c r="M2407" s="2">
        <f t="shared" si="378"/>
        <v>1</v>
      </c>
      <c r="N2407">
        <f t="shared" si="379"/>
        <v>3.3675703298561163E-2</v>
      </c>
    </row>
    <row r="2408" spans="1:14" x14ac:dyDescent="0.3">
      <c r="A2408" s="1">
        <v>42185</v>
      </c>
      <c r="B2408">
        <v>76.2</v>
      </c>
      <c r="D2408">
        <f t="shared" si="370"/>
        <v>2</v>
      </c>
      <c r="E2408" s="1">
        <f t="shared" si="371"/>
        <v>42178</v>
      </c>
      <c r="F2408" s="1">
        <f t="shared" si="372"/>
        <v>42177</v>
      </c>
      <c r="G2408" s="1">
        <f t="shared" si="373"/>
        <v>42176</v>
      </c>
      <c r="H2408" s="1">
        <f t="shared" si="374"/>
        <v>42175</v>
      </c>
      <c r="I2408" s="2">
        <f t="shared" si="375"/>
        <v>74.349999999999994</v>
      </c>
      <c r="K2408" s="2">
        <f t="shared" si="376"/>
        <v>0</v>
      </c>
      <c r="L2408" s="2">
        <f t="shared" si="377"/>
        <v>0</v>
      </c>
      <c r="M2408" s="2">
        <f t="shared" si="378"/>
        <v>1</v>
      </c>
      <c r="N2408">
        <f t="shared" si="379"/>
        <v>2.4577789786436557</v>
      </c>
    </row>
    <row r="2409" spans="1:14" x14ac:dyDescent="0.3">
      <c r="A2409" s="1">
        <v>42186</v>
      </c>
      <c r="B2409">
        <v>77.099999999999994</v>
      </c>
      <c r="D2409">
        <f t="shared" si="370"/>
        <v>3</v>
      </c>
      <c r="E2409" s="1">
        <f t="shared" si="371"/>
        <v>42179</v>
      </c>
      <c r="F2409" s="1">
        <f t="shared" si="372"/>
        <v>42178</v>
      </c>
      <c r="G2409" s="1">
        <f t="shared" si="373"/>
        <v>42177</v>
      </c>
      <c r="H2409" s="1">
        <f t="shared" si="374"/>
        <v>42176</v>
      </c>
      <c r="I2409" s="2">
        <f t="shared" si="375"/>
        <v>74.724999999999994</v>
      </c>
      <c r="K2409" s="2">
        <f t="shared" si="376"/>
        <v>0</v>
      </c>
      <c r="L2409" s="2">
        <f t="shared" si="377"/>
        <v>0</v>
      </c>
      <c r="M2409" s="2">
        <f t="shared" si="378"/>
        <v>1</v>
      </c>
      <c r="N2409">
        <f t="shared" si="379"/>
        <v>3.128857239928228</v>
      </c>
    </row>
    <row r="2410" spans="1:14" x14ac:dyDescent="0.3">
      <c r="A2410" s="1">
        <v>42187</v>
      </c>
      <c r="B2410">
        <v>78.775000000000006</v>
      </c>
      <c r="D2410">
        <f t="shared" si="370"/>
        <v>4</v>
      </c>
      <c r="E2410" s="1">
        <f t="shared" si="371"/>
        <v>42180</v>
      </c>
      <c r="F2410" s="1">
        <f t="shared" si="372"/>
        <v>42179</v>
      </c>
      <c r="G2410" s="1">
        <f t="shared" si="373"/>
        <v>42178</v>
      </c>
      <c r="H2410" s="1">
        <f t="shared" si="374"/>
        <v>42177</v>
      </c>
      <c r="I2410" s="2">
        <f t="shared" si="375"/>
        <v>74.650000000000006</v>
      </c>
      <c r="K2410" s="2">
        <f t="shared" si="376"/>
        <v>0</v>
      </c>
      <c r="L2410" s="2">
        <f t="shared" si="377"/>
        <v>0</v>
      </c>
      <c r="M2410" s="2">
        <f t="shared" si="378"/>
        <v>1</v>
      </c>
      <c r="N2410">
        <f t="shared" si="379"/>
        <v>5.378516365813887</v>
      </c>
    </row>
    <row r="2411" spans="1:14" x14ac:dyDescent="0.3">
      <c r="A2411" s="1">
        <v>42191</v>
      </c>
      <c r="B2411">
        <v>78.724999999999994</v>
      </c>
      <c r="D2411">
        <f t="shared" si="370"/>
        <v>1</v>
      </c>
      <c r="E2411" s="1">
        <f t="shared" si="371"/>
        <v>42184</v>
      </c>
      <c r="F2411" s="1">
        <f t="shared" si="372"/>
        <v>42183</v>
      </c>
      <c r="G2411" s="1">
        <f t="shared" si="373"/>
        <v>42182</v>
      </c>
      <c r="H2411" s="1">
        <f t="shared" si="374"/>
        <v>42181</v>
      </c>
      <c r="I2411" s="2">
        <f t="shared" si="375"/>
        <v>74.25</v>
      </c>
      <c r="K2411" s="2">
        <f t="shared" si="376"/>
        <v>0</v>
      </c>
      <c r="L2411" s="2">
        <f t="shared" si="377"/>
        <v>0</v>
      </c>
      <c r="M2411" s="2">
        <f t="shared" si="378"/>
        <v>1</v>
      </c>
      <c r="N2411">
        <f t="shared" si="379"/>
        <v>5.8522989304279331</v>
      </c>
    </row>
    <row r="2412" spans="1:14" x14ac:dyDescent="0.3">
      <c r="A2412" s="1">
        <v>42192</v>
      </c>
      <c r="B2412">
        <v>79.25</v>
      </c>
      <c r="D2412">
        <f t="shared" si="370"/>
        <v>2</v>
      </c>
      <c r="E2412" s="1">
        <f t="shared" si="371"/>
        <v>42185</v>
      </c>
      <c r="F2412" s="1">
        <f t="shared" si="372"/>
        <v>42184</v>
      </c>
      <c r="G2412" s="1">
        <f t="shared" si="373"/>
        <v>42183</v>
      </c>
      <c r="H2412" s="1">
        <f t="shared" si="374"/>
        <v>42182</v>
      </c>
      <c r="I2412" s="2">
        <f t="shared" si="375"/>
        <v>76.2</v>
      </c>
      <c r="K2412" s="2">
        <f t="shared" si="376"/>
        <v>0</v>
      </c>
      <c r="L2412" s="2">
        <f t="shared" si="377"/>
        <v>0</v>
      </c>
      <c r="M2412" s="2">
        <f t="shared" si="378"/>
        <v>1</v>
      </c>
      <c r="N2412">
        <f t="shared" si="379"/>
        <v>3.924595006478941</v>
      </c>
    </row>
    <row r="2413" spans="1:14" x14ac:dyDescent="0.3">
      <c r="A2413" s="1">
        <v>42193</v>
      </c>
      <c r="B2413">
        <v>79.5</v>
      </c>
      <c r="D2413">
        <f t="shared" si="370"/>
        <v>3</v>
      </c>
      <c r="E2413" s="1">
        <f t="shared" si="371"/>
        <v>42186</v>
      </c>
      <c r="F2413" s="1">
        <f t="shared" si="372"/>
        <v>42185</v>
      </c>
      <c r="G2413" s="1">
        <f t="shared" si="373"/>
        <v>42184</v>
      </c>
      <c r="H2413" s="1">
        <f t="shared" si="374"/>
        <v>42183</v>
      </c>
      <c r="I2413" s="2">
        <f t="shared" si="375"/>
        <v>77.099999999999994</v>
      </c>
      <c r="K2413" s="2">
        <f t="shared" si="376"/>
        <v>0</v>
      </c>
      <c r="L2413" s="2">
        <f t="shared" si="377"/>
        <v>0</v>
      </c>
      <c r="M2413" s="2">
        <f t="shared" si="378"/>
        <v>1</v>
      </c>
      <c r="N2413">
        <f t="shared" si="379"/>
        <v>3.0653741091002518</v>
      </c>
    </row>
    <row r="2414" spans="1:14" x14ac:dyDescent="0.3">
      <c r="A2414" s="1">
        <v>42194</v>
      </c>
      <c r="B2414">
        <v>78.724999999999994</v>
      </c>
      <c r="C2414">
        <v>73.275000000000006</v>
      </c>
      <c r="D2414">
        <f t="shared" si="370"/>
        <v>4</v>
      </c>
      <c r="E2414" s="1">
        <f t="shared" si="371"/>
        <v>42187</v>
      </c>
      <c r="F2414" s="1">
        <f t="shared" si="372"/>
        <v>42186</v>
      </c>
      <c r="G2414" s="1">
        <f t="shared" si="373"/>
        <v>42185</v>
      </c>
      <c r="H2414" s="1">
        <f t="shared" si="374"/>
        <v>42184</v>
      </c>
      <c r="I2414" s="2">
        <f t="shared" si="375"/>
        <v>78.775000000000006</v>
      </c>
      <c r="K2414" s="2">
        <f t="shared" si="376"/>
        <v>0</v>
      </c>
      <c r="L2414" s="2">
        <f t="shared" si="377"/>
        <v>0</v>
      </c>
      <c r="M2414" s="2">
        <f t="shared" si="378"/>
        <v>1</v>
      </c>
      <c r="N2414">
        <f t="shared" si="379"/>
        <v>-6.3492065625013278E-2</v>
      </c>
    </row>
    <row r="2415" spans="1:14" x14ac:dyDescent="0.3">
      <c r="A2415" s="1">
        <v>42195</v>
      </c>
      <c r="B2415">
        <v>73.650000000000006</v>
      </c>
      <c r="D2415">
        <f t="shared" si="370"/>
        <v>5</v>
      </c>
      <c r="E2415" s="1">
        <f t="shared" si="371"/>
        <v>42188</v>
      </c>
      <c r="F2415" s="1">
        <f t="shared" si="372"/>
        <v>42187</v>
      </c>
      <c r="G2415" s="1">
        <f t="shared" si="373"/>
        <v>42186</v>
      </c>
      <c r="H2415" s="1">
        <f t="shared" si="374"/>
        <v>42185</v>
      </c>
      <c r="I2415" s="2">
        <f t="shared" si="375"/>
        <v>78.775000000000006</v>
      </c>
      <c r="J2415">
        <v>73.275000000000006</v>
      </c>
      <c r="K2415" s="2">
        <f t="shared" si="376"/>
        <v>73.275000000000006</v>
      </c>
      <c r="L2415" s="2">
        <f t="shared" si="377"/>
        <v>78.724999999999994</v>
      </c>
      <c r="M2415" s="2">
        <f t="shared" si="378"/>
        <v>1.0743773456158305</v>
      </c>
      <c r="N2415">
        <f t="shared" si="379"/>
        <v>0.44697356554329015</v>
      </c>
    </row>
    <row r="2416" spans="1:14" x14ac:dyDescent="0.3">
      <c r="A2416" s="1">
        <v>42198</v>
      </c>
      <c r="B2416">
        <v>73.95</v>
      </c>
      <c r="D2416">
        <f t="shared" si="370"/>
        <v>1</v>
      </c>
      <c r="E2416" s="1">
        <f t="shared" si="371"/>
        <v>42191</v>
      </c>
      <c r="F2416" s="1">
        <f t="shared" si="372"/>
        <v>42190</v>
      </c>
      <c r="G2416" s="1">
        <f t="shared" si="373"/>
        <v>42189</v>
      </c>
      <c r="H2416" s="1">
        <f t="shared" si="374"/>
        <v>42188</v>
      </c>
      <c r="I2416" s="2">
        <f t="shared" si="375"/>
        <v>78.724999999999994</v>
      </c>
      <c r="K2416" s="2">
        <f t="shared" si="376"/>
        <v>73.275000000000006</v>
      </c>
      <c r="L2416" s="2">
        <f t="shared" si="377"/>
        <v>78.724999999999994</v>
      </c>
      <c r="M2416" s="2">
        <f t="shared" si="378"/>
        <v>1.0743773456158305</v>
      </c>
      <c r="N2416">
        <f t="shared" si="379"/>
        <v>0.91697025598525916</v>
      </c>
    </row>
    <row r="2417" spans="1:14" x14ac:dyDescent="0.3">
      <c r="A2417" s="1">
        <v>42199</v>
      </c>
      <c r="B2417">
        <v>75.924999999999997</v>
      </c>
      <c r="D2417">
        <f t="shared" si="370"/>
        <v>2</v>
      </c>
      <c r="E2417" s="1">
        <f t="shared" si="371"/>
        <v>42192</v>
      </c>
      <c r="F2417" s="1">
        <f t="shared" si="372"/>
        <v>42191</v>
      </c>
      <c r="G2417" s="1">
        <f t="shared" si="373"/>
        <v>42190</v>
      </c>
      <c r="H2417" s="1">
        <f t="shared" si="374"/>
        <v>42189</v>
      </c>
      <c r="I2417" s="2">
        <f t="shared" si="375"/>
        <v>79.25</v>
      </c>
      <c r="K2417" s="2">
        <f t="shared" si="376"/>
        <v>73.275000000000006</v>
      </c>
      <c r="L2417" s="2">
        <f t="shared" si="377"/>
        <v>78.724999999999994</v>
      </c>
      <c r="M2417" s="2">
        <f t="shared" si="378"/>
        <v>1.0743773456158305</v>
      </c>
      <c r="N2417">
        <f t="shared" si="379"/>
        <v>2.8879878564554531</v>
      </c>
    </row>
    <row r="2418" spans="1:14" x14ac:dyDescent="0.3">
      <c r="A2418" s="1">
        <v>42200</v>
      </c>
      <c r="B2418">
        <v>75.3</v>
      </c>
      <c r="D2418">
        <f t="shared" si="370"/>
        <v>3</v>
      </c>
      <c r="E2418" s="1">
        <f t="shared" si="371"/>
        <v>42193</v>
      </c>
      <c r="F2418" s="1">
        <f t="shared" si="372"/>
        <v>42192</v>
      </c>
      <c r="G2418" s="1">
        <f t="shared" si="373"/>
        <v>42191</v>
      </c>
      <c r="H2418" s="1">
        <f t="shared" si="374"/>
        <v>42190</v>
      </c>
      <c r="I2418" s="2">
        <f t="shared" si="375"/>
        <v>79.5</v>
      </c>
      <c r="K2418" s="2">
        <f t="shared" si="376"/>
        <v>73.275000000000006</v>
      </c>
      <c r="L2418" s="2">
        <f t="shared" si="377"/>
        <v>78.724999999999994</v>
      </c>
      <c r="M2418" s="2">
        <f t="shared" si="378"/>
        <v>1.0743773456158305</v>
      </c>
      <c r="N2418">
        <f t="shared" si="379"/>
        <v>1.7464393535693572</v>
      </c>
    </row>
    <row r="2419" spans="1:14" x14ac:dyDescent="0.3">
      <c r="A2419" s="1">
        <v>42201</v>
      </c>
      <c r="B2419">
        <v>76</v>
      </c>
      <c r="D2419">
        <f t="shared" si="370"/>
        <v>4</v>
      </c>
      <c r="E2419" s="1">
        <f t="shared" si="371"/>
        <v>42194</v>
      </c>
      <c r="F2419" s="1">
        <f t="shared" si="372"/>
        <v>42193</v>
      </c>
      <c r="G2419" s="1">
        <f t="shared" si="373"/>
        <v>42192</v>
      </c>
      <c r="H2419" s="1">
        <f t="shared" si="374"/>
        <v>42191</v>
      </c>
      <c r="I2419" s="2">
        <f t="shared" si="375"/>
        <v>78.724999999999994</v>
      </c>
      <c r="K2419" s="2">
        <f t="shared" si="376"/>
        <v>73.275000000000006</v>
      </c>
      <c r="L2419" s="2">
        <f t="shared" si="377"/>
        <v>78.724999999999994</v>
      </c>
      <c r="M2419" s="2">
        <f t="shared" si="378"/>
        <v>1.0743773456158305</v>
      </c>
      <c r="N2419">
        <f t="shared" si="379"/>
        <v>3.6513853689374729</v>
      </c>
    </row>
    <row r="2420" spans="1:14" x14ac:dyDescent="0.3">
      <c r="A2420" s="1">
        <v>42202</v>
      </c>
      <c r="B2420">
        <v>75.674999999999997</v>
      </c>
      <c r="D2420">
        <f t="shared" si="370"/>
        <v>5</v>
      </c>
      <c r="E2420" s="1">
        <f t="shared" si="371"/>
        <v>42195</v>
      </c>
      <c r="F2420" s="1">
        <f t="shared" si="372"/>
        <v>42194</v>
      </c>
      <c r="G2420" s="1">
        <f t="shared" si="373"/>
        <v>42193</v>
      </c>
      <c r="H2420" s="1">
        <f t="shared" si="374"/>
        <v>42192</v>
      </c>
      <c r="I2420" s="2">
        <f t="shared" si="375"/>
        <v>73.650000000000006</v>
      </c>
      <c r="K2420" s="2">
        <f t="shared" si="376"/>
        <v>0</v>
      </c>
      <c r="L2420" s="2">
        <f t="shared" si="377"/>
        <v>0</v>
      </c>
      <c r="M2420" s="2">
        <f t="shared" si="378"/>
        <v>1</v>
      </c>
      <c r="N2420">
        <f t="shared" si="379"/>
        <v>2.7123711999142897</v>
      </c>
    </row>
    <row r="2421" spans="1:14" x14ac:dyDescent="0.3">
      <c r="A2421" s="1">
        <v>42205</v>
      </c>
      <c r="B2421">
        <v>74.900000000000006</v>
      </c>
      <c r="D2421">
        <f t="shared" si="370"/>
        <v>1</v>
      </c>
      <c r="E2421" s="1">
        <f t="shared" si="371"/>
        <v>42198</v>
      </c>
      <c r="F2421" s="1">
        <f t="shared" si="372"/>
        <v>42197</v>
      </c>
      <c r="G2421" s="1">
        <f t="shared" si="373"/>
        <v>42196</v>
      </c>
      <c r="H2421" s="1">
        <f t="shared" si="374"/>
        <v>42195</v>
      </c>
      <c r="I2421" s="2">
        <f t="shared" si="375"/>
        <v>73.95</v>
      </c>
      <c r="K2421" s="2">
        <f t="shared" si="376"/>
        <v>0</v>
      </c>
      <c r="L2421" s="2">
        <f t="shared" si="377"/>
        <v>0</v>
      </c>
      <c r="M2421" s="2">
        <f t="shared" si="378"/>
        <v>1</v>
      </c>
      <c r="N2421">
        <f t="shared" si="379"/>
        <v>1.2764701366365059</v>
      </c>
    </row>
    <row r="2422" spans="1:14" x14ac:dyDescent="0.3">
      <c r="A2422" s="1">
        <v>42206</v>
      </c>
      <c r="B2422">
        <v>75.875</v>
      </c>
      <c r="D2422">
        <f t="shared" si="370"/>
        <v>2</v>
      </c>
      <c r="E2422" s="1">
        <f t="shared" si="371"/>
        <v>42199</v>
      </c>
      <c r="F2422" s="1">
        <f t="shared" si="372"/>
        <v>42198</v>
      </c>
      <c r="G2422" s="1">
        <f t="shared" si="373"/>
        <v>42197</v>
      </c>
      <c r="H2422" s="1">
        <f t="shared" si="374"/>
        <v>42196</v>
      </c>
      <c r="I2422" s="2">
        <f t="shared" si="375"/>
        <v>75.924999999999997</v>
      </c>
      <c r="K2422" s="2">
        <f t="shared" si="376"/>
        <v>0</v>
      </c>
      <c r="L2422" s="2">
        <f t="shared" si="377"/>
        <v>0</v>
      </c>
      <c r="M2422" s="2">
        <f t="shared" si="378"/>
        <v>1</v>
      </c>
      <c r="N2422">
        <f t="shared" si="379"/>
        <v>-6.5876155215006338E-2</v>
      </c>
    </row>
    <row r="2423" spans="1:14" x14ac:dyDescent="0.3">
      <c r="A2423" s="1">
        <v>42207</v>
      </c>
      <c r="B2423">
        <v>78.525000000000006</v>
      </c>
      <c r="D2423">
        <f t="shared" si="370"/>
        <v>3</v>
      </c>
      <c r="E2423" s="1">
        <f t="shared" si="371"/>
        <v>42200</v>
      </c>
      <c r="F2423" s="1">
        <f t="shared" si="372"/>
        <v>42199</v>
      </c>
      <c r="G2423" s="1">
        <f t="shared" si="373"/>
        <v>42198</v>
      </c>
      <c r="H2423" s="1">
        <f t="shared" si="374"/>
        <v>42197</v>
      </c>
      <c r="I2423" s="2">
        <f t="shared" si="375"/>
        <v>75.3</v>
      </c>
      <c r="K2423" s="2">
        <f t="shared" si="376"/>
        <v>0</v>
      </c>
      <c r="L2423" s="2">
        <f t="shared" si="377"/>
        <v>0</v>
      </c>
      <c r="M2423" s="2">
        <f t="shared" si="378"/>
        <v>1</v>
      </c>
      <c r="N2423">
        <f t="shared" si="379"/>
        <v>4.1936910618862528</v>
      </c>
    </row>
    <row r="2424" spans="1:14" x14ac:dyDescent="0.3">
      <c r="A2424" s="1">
        <v>42208</v>
      </c>
      <c r="B2424">
        <v>78.275000000000006</v>
      </c>
      <c r="D2424">
        <f t="shared" si="370"/>
        <v>4</v>
      </c>
      <c r="E2424" s="1">
        <f t="shared" si="371"/>
        <v>42201</v>
      </c>
      <c r="F2424" s="1">
        <f t="shared" si="372"/>
        <v>42200</v>
      </c>
      <c r="G2424" s="1">
        <f t="shared" si="373"/>
        <v>42199</v>
      </c>
      <c r="H2424" s="1">
        <f t="shared" si="374"/>
        <v>42198</v>
      </c>
      <c r="I2424" s="2">
        <f t="shared" si="375"/>
        <v>76</v>
      </c>
      <c r="K2424" s="2">
        <f t="shared" si="376"/>
        <v>0</v>
      </c>
      <c r="L2424" s="2">
        <f t="shared" si="377"/>
        <v>0</v>
      </c>
      <c r="M2424" s="2">
        <f t="shared" si="378"/>
        <v>1</v>
      </c>
      <c r="N2424">
        <f t="shared" si="379"/>
        <v>2.9494926926138367</v>
      </c>
    </row>
    <row r="2425" spans="1:14" x14ac:dyDescent="0.3">
      <c r="A2425" s="1">
        <v>42209</v>
      </c>
      <c r="B2425">
        <v>77.674999999999997</v>
      </c>
      <c r="D2425">
        <f t="shared" si="370"/>
        <v>5</v>
      </c>
      <c r="E2425" s="1">
        <f t="shared" si="371"/>
        <v>42202</v>
      </c>
      <c r="F2425" s="1">
        <f t="shared" si="372"/>
        <v>42201</v>
      </c>
      <c r="G2425" s="1">
        <f t="shared" si="373"/>
        <v>42200</v>
      </c>
      <c r="H2425" s="1">
        <f t="shared" si="374"/>
        <v>42199</v>
      </c>
      <c r="I2425" s="2">
        <f t="shared" si="375"/>
        <v>75.674999999999997</v>
      </c>
      <c r="K2425" s="2">
        <f t="shared" si="376"/>
        <v>0</v>
      </c>
      <c r="L2425" s="2">
        <f t="shared" si="377"/>
        <v>0</v>
      </c>
      <c r="M2425" s="2">
        <f t="shared" si="378"/>
        <v>1</v>
      </c>
      <c r="N2425">
        <f t="shared" si="379"/>
        <v>2.6085600371328717</v>
      </c>
    </row>
    <row r="2426" spans="1:14" x14ac:dyDescent="0.3">
      <c r="A2426" s="1">
        <v>42212</v>
      </c>
      <c r="B2426">
        <v>77.525000000000006</v>
      </c>
      <c r="D2426">
        <f t="shared" si="370"/>
        <v>1</v>
      </c>
      <c r="E2426" s="1">
        <f t="shared" si="371"/>
        <v>42205</v>
      </c>
      <c r="F2426" s="1">
        <f t="shared" si="372"/>
        <v>42204</v>
      </c>
      <c r="G2426" s="1">
        <f t="shared" si="373"/>
        <v>42203</v>
      </c>
      <c r="H2426" s="1">
        <f t="shared" si="374"/>
        <v>42202</v>
      </c>
      <c r="I2426" s="2">
        <f t="shared" si="375"/>
        <v>74.900000000000006</v>
      </c>
      <c r="K2426" s="2">
        <f t="shared" si="376"/>
        <v>0</v>
      </c>
      <c r="L2426" s="2">
        <f t="shared" si="377"/>
        <v>0</v>
      </c>
      <c r="M2426" s="2">
        <f t="shared" si="378"/>
        <v>1</v>
      </c>
      <c r="N2426">
        <f t="shared" si="379"/>
        <v>3.4446574463338928</v>
      </c>
    </row>
    <row r="2427" spans="1:14" x14ac:dyDescent="0.3">
      <c r="A2427" s="1">
        <v>42213</v>
      </c>
      <c r="B2427">
        <v>79.474999999999994</v>
      </c>
      <c r="D2427">
        <f t="shared" si="370"/>
        <v>2</v>
      </c>
      <c r="E2427" s="1">
        <f t="shared" si="371"/>
        <v>42206</v>
      </c>
      <c r="F2427" s="1">
        <f t="shared" si="372"/>
        <v>42205</v>
      </c>
      <c r="G2427" s="1">
        <f t="shared" si="373"/>
        <v>42204</v>
      </c>
      <c r="H2427" s="1">
        <f t="shared" si="374"/>
        <v>42203</v>
      </c>
      <c r="I2427" s="2">
        <f t="shared" si="375"/>
        <v>75.875</v>
      </c>
      <c r="K2427" s="2">
        <f t="shared" si="376"/>
        <v>0</v>
      </c>
      <c r="L2427" s="2">
        <f t="shared" si="377"/>
        <v>0</v>
      </c>
      <c r="M2427" s="2">
        <f t="shared" si="378"/>
        <v>1</v>
      </c>
      <c r="N2427">
        <f t="shared" si="379"/>
        <v>4.635525741720401</v>
      </c>
    </row>
    <row r="2428" spans="1:14" x14ac:dyDescent="0.3">
      <c r="A2428" s="1">
        <v>42214</v>
      </c>
      <c r="B2428">
        <v>79.849999999999994</v>
      </c>
      <c r="D2428">
        <f t="shared" si="370"/>
        <v>3</v>
      </c>
      <c r="E2428" s="1">
        <f t="shared" si="371"/>
        <v>42207</v>
      </c>
      <c r="F2428" s="1">
        <f t="shared" si="372"/>
        <v>42206</v>
      </c>
      <c r="G2428" s="1">
        <f t="shared" si="373"/>
        <v>42205</v>
      </c>
      <c r="H2428" s="1">
        <f t="shared" si="374"/>
        <v>42204</v>
      </c>
      <c r="I2428" s="2">
        <f t="shared" si="375"/>
        <v>78.525000000000006</v>
      </c>
      <c r="K2428" s="2">
        <f t="shared" si="376"/>
        <v>0</v>
      </c>
      <c r="L2428" s="2">
        <f t="shared" si="377"/>
        <v>0</v>
      </c>
      <c r="M2428" s="2">
        <f t="shared" si="378"/>
        <v>1</v>
      </c>
      <c r="N2428">
        <f t="shared" si="379"/>
        <v>1.6732829236310969</v>
      </c>
    </row>
    <row r="2429" spans="1:14" x14ac:dyDescent="0.3">
      <c r="A2429" s="1">
        <v>42215</v>
      </c>
      <c r="B2429">
        <v>79.674999999999997</v>
      </c>
      <c r="D2429">
        <f t="shared" si="370"/>
        <v>4</v>
      </c>
      <c r="E2429" s="1">
        <f t="shared" si="371"/>
        <v>42208</v>
      </c>
      <c r="F2429" s="1">
        <f t="shared" si="372"/>
        <v>42207</v>
      </c>
      <c r="G2429" s="1">
        <f t="shared" si="373"/>
        <v>42206</v>
      </c>
      <c r="H2429" s="1">
        <f t="shared" si="374"/>
        <v>42205</v>
      </c>
      <c r="I2429" s="2">
        <f t="shared" si="375"/>
        <v>78.275000000000006</v>
      </c>
      <c r="K2429" s="2">
        <f t="shared" si="376"/>
        <v>0</v>
      </c>
      <c r="L2429" s="2">
        <f t="shared" si="377"/>
        <v>0</v>
      </c>
      <c r="M2429" s="2">
        <f t="shared" si="378"/>
        <v>1</v>
      </c>
      <c r="N2429">
        <f t="shared" si="379"/>
        <v>1.7727593090930553</v>
      </c>
    </row>
    <row r="2430" spans="1:14" x14ac:dyDescent="0.3">
      <c r="A2430" s="1">
        <v>42216</v>
      </c>
      <c r="B2430">
        <v>78.5</v>
      </c>
      <c r="D2430">
        <f t="shared" si="370"/>
        <v>5</v>
      </c>
      <c r="E2430" s="1">
        <f t="shared" si="371"/>
        <v>42209</v>
      </c>
      <c r="F2430" s="1">
        <f t="shared" si="372"/>
        <v>42208</v>
      </c>
      <c r="G2430" s="1">
        <f t="shared" si="373"/>
        <v>42207</v>
      </c>
      <c r="H2430" s="1">
        <f t="shared" si="374"/>
        <v>42206</v>
      </c>
      <c r="I2430" s="2">
        <f t="shared" si="375"/>
        <v>77.674999999999997</v>
      </c>
      <c r="K2430" s="2">
        <f t="shared" si="376"/>
        <v>0</v>
      </c>
      <c r="L2430" s="2">
        <f t="shared" si="377"/>
        <v>0</v>
      </c>
      <c r="M2430" s="2">
        <f t="shared" si="378"/>
        <v>1</v>
      </c>
      <c r="N2430">
        <f t="shared" si="379"/>
        <v>1.0565169509251722</v>
      </c>
    </row>
    <row r="2431" spans="1:14" x14ac:dyDescent="0.3">
      <c r="A2431" s="1">
        <v>42219</v>
      </c>
      <c r="B2431">
        <v>80.2</v>
      </c>
      <c r="D2431">
        <f t="shared" si="370"/>
        <v>1</v>
      </c>
      <c r="E2431" s="1">
        <f t="shared" si="371"/>
        <v>42212</v>
      </c>
      <c r="F2431" s="1">
        <f t="shared" si="372"/>
        <v>42211</v>
      </c>
      <c r="G2431" s="1">
        <f t="shared" si="373"/>
        <v>42210</v>
      </c>
      <c r="H2431" s="1">
        <f t="shared" si="374"/>
        <v>42209</v>
      </c>
      <c r="I2431" s="2">
        <f t="shared" si="375"/>
        <v>77.525000000000006</v>
      </c>
      <c r="K2431" s="2">
        <f t="shared" si="376"/>
        <v>0</v>
      </c>
      <c r="L2431" s="2">
        <f t="shared" si="377"/>
        <v>0</v>
      </c>
      <c r="M2431" s="2">
        <f t="shared" si="378"/>
        <v>1</v>
      </c>
      <c r="N2431">
        <f t="shared" si="379"/>
        <v>3.3923049885956167</v>
      </c>
    </row>
    <row r="2432" spans="1:14" x14ac:dyDescent="0.3">
      <c r="A2432" s="1">
        <v>42220</v>
      </c>
      <c r="B2432">
        <v>81.400000000000006</v>
      </c>
      <c r="D2432">
        <f t="shared" si="370"/>
        <v>2</v>
      </c>
      <c r="E2432" s="1">
        <f t="shared" si="371"/>
        <v>42213</v>
      </c>
      <c r="F2432" s="1">
        <f t="shared" si="372"/>
        <v>42212</v>
      </c>
      <c r="G2432" s="1">
        <f t="shared" si="373"/>
        <v>42211</v>
      </c>
      <c r="H2432" s="1">
        <f t="shared" si="374"/>
        <v>42210</v>
      </c>
      <c r="I2432" s="2">
        <f t="shared" si="375"/>
        <v>79.474999999999994</v>
      </c>
      <c r="K2432" s="2">
        <f t="shared" si="376"/>
        <v>0</v>
      </c>
      <c r="L2432" s="2">
        <f t="shared" si="377"/>
        <v>0</v>
      </c>
      <c r="M2432" s="2">
        <f t="shared" si="378"/>
        <v>1</v>
      </c>
      <c r="N2432">
        <f t="shared" si="379"/>
        <v>2.393276621162836</v>
      </c>
    </row>
    <row r="2433" spans="1:14" x14ac:dyDescent="0.3">
      <c r="A2433" s="1">
        <v>42221</v>
      </c>
      <c r="B2433">
        <v>80.224999999999994</v>
      </c>
      <c r="D2433">
        <f t="shared" si="370"/>
        <v>3</v>
      </c>
      <c r="E2433" s="1">
        <f t="shared" si="371"/>
        <v>42214</v>
      </c>
      <c r="F2433" s="1">
        <f t="shared" si="372"/>
        <v>42213</v>
      </c>
      <c r="G2433" s="1">
        <f t="shared" si="373"/>
        <v>42212</v>
      </c>
      <c r="H2433" s="1">
        <f t="shared" si="374"/>
        <v>42211</v>
      </c>
      <c r="I2433" s="2">
        <f t="shared" si="375"/>
        <v>79.849999999999994</v>
      </c>
      <c r="K2433" s="2">
        <f t="shared" si="376"/>
        <v>0</v>
      </c>
      <c r="L2433" s="2">
        <f t="shared" si="377"/>
        <v>0</v>
      </c>
      <c r="M2433" s="2">
        <f t="shared" si="378"/>
        <v>1</v>
      </c>
      <c r="N2433">
        <f t="shared" si="379"/>
        <v>0.46853123348990472</v>
      </c>
    </row>
    <row r="2434" spans="1:14" x14ac:dyDescent="0.3">
      <c r="A2434" s="1">
        <v>42222</v>
      </c>
      <c r="B2434">
        <v>78.075000000000003</v>
      </c>
      <c r="D2434">
        <f t="shared" si="370"/>
        <v>4</v>
      </c>
      <c r="E2434" s="1">
        <f t="shared" si="371"/>
        <v>42215</v>
      </c>
      <c r="F2434" s="1">
        <f t="shared" si="372"/>
        <v>42214</v>
      </c>
      <c r="G2434" s="1">
        <f t="shared" si="373"/>
        <v>42213</v>
      </c>
      <c r="H2434" s="1">
        <f t="shared" si="374"/>
        <v>42212</v>
      </c>
      <c r="I2434" s="2">
        <f t="shared" si="375"/>
        <v>79.674999999999997</v>
      </c>
      <c r="K2434" s="2">
        <f t="shared" si="376"/>
        <v>0</v>
      </c>
      <c r="L2434" s="2">
        <f t="shared" si="377"/>
        <v>0</v>
      </c>
      <c r="M2434" s="2">
        <f t="shared" si="378"/>
        <v>1</v>
      </c>
      <c r="N2434">
        <f t="shared" si="379"/>
        <v>-2.0285957134257742</v>
      </c>
    </row>
    <row r="2435" spans="1:14" x14ac:dyDescent="0.3">
      <c r="A2435" s="1">
        <v>42223</v>
      </c>
      <c r="B2435">
        <v>77.325000000000003</v>
      </c>
      <c r="C2435">
        <v>64.125</v>
      </c>
      <c r="D2435">
        <f t="shared" ref="D2435:D2498" si="380">WEEKDAY(A2435,2)</f>
        <v>5</v>
      </c>
      <c r="E2435" s="1">
        <f t="shared" si="371"/>
        <v>42216</v>
      </c>
      <c r="F2435" s="1">
        <f t="shared" si="372"/>
        <v>42215</v>
      </c>
      <c r="G2435" s="1">
        <f t="shared" si="373"/>
        <v>42214</v>
      </c>
      <c r="H2435" s="1">
        <f t="shared" si="374"/>
        <v>42213</v>
      </c>
      <c r="I2435" s="2">
        <f t="shared" si="375"/>
        <v>78.5</v>
      </c>
      <c r="K2435" s="2">
        <f t="shared" si="376"/>
        <v>0</v>
      </c>
      <c r="L2435" s="2">
        <f t="shared" si="377"/>
        <v>0</v>
      </c>
      <c r="M2435" s="2">
        <f t="shared" si="378"/>
        <v>1</v>
      </c>
      <c r="N2435">
        <f t="shared" si="379"/>
        <v>-1.5081306217229373</v>
      </c>
    </row>
    <row r="2436" spans="1:14" x14ac:dyDescent="0.3">
      <c r="A2436" s="1">
        <v>42226</v>
      </c>
      <c r="B2436">
        <v>62.975000000000001</v>
      </c>
      <c r="D2436">
        <f t="shared" si="380"/>
        <v>1</v>
      </c>
      <c r="E2436" s="1">
        <f t="shared" si="371"/>
        <v>42219</v>
      </c>
      <c r="F2436" s="1">
        <f t="shared" si="372"/>
        <v>42218</v>
      </c>
      <c r="G2436" s="1">
        <f t="shared" si="373"/>
        <v>42217</v>
      </c>
      <c r="H2436" s="1">
        <f t="shared" si="374"/>
        <v>42216</v>
      </c>
      <c r="I2436" s="2">
        <f t="shared" si="375"/>
        <v>80.2</v>
      </c>
      <c r="J2436">
        <v>64.125</v>
      </c>
      <c r="K2436" s="2">
        <f t="shared" si="376"/>
        <v>64.125</v>
      </c>
      <c r="L2436" s="2">
        <f t="shared" si="377"/>
        <v>77.325000000000003</v>
      </c>
      <c r="M2436" s="2">
        <f t="shared" si="378"/>
        <v>1.2058479532163744</v>
      </c>
      <c r="N2436">
        <f t="shared" si="379"/>
        <v>-5.4602677553595136</v>
      </c>
    </row>
    <row r="2437" spans="1:14" x14ac:dyDescent="0.3">
      <c r="A2437" s="1">
        <v>42227</v>
      </c>
      <c r="B2437">
        <v>62.35</v>
      </c>
      <c r="D2437">
        <f t="shared" si="380"/>
        <v>2</v>
      </c>
      <c r="E2437" s="1">
        <f t="shared" si="371"/>
        <v>42220</v>
      </c>
      <c r="F2437" s="1">
        <f t="shared" si="372"/>
        <v>42219</v>
      </c>
      <c r="G2437" s="1">
        <f t="shared" si="373"/>
        <v>42218</v>
      </c>
      <c r="H2437" s="1">
        <f t="shared" si="374"/>
        <v>42217</v>
      </c>
      <c r="I2437" s="2">
        <f t="shared" si="375"/>
        <v>81.400000000000006</v>
      </c>
      <c r="K2437" s="2">
        <f t="shared" si="376"/>
        <v>64.125</v>
      </c>
      <c r="L2437" s="2">
        <f t="shared" si="377"/>
        <v>77.325000000000003</v>
      </c>
      <c r="M2437" s="2">
        <f t="shared" si="378"/>
        <v>1.2058479532163744</v>
      </c>
      <c r="N2437">
        <f t="shared" si="379"/>
        <v>-7.942858580224935</v>
      </c>
    </row>
    <row r="2438" spans="1:14" x14ac:dyDescent="0.3">
      <c r="A2438" s="1">
        <v>42228</v>
      </c>
      <c r="B2438">
        <v>63.375</v>
      </c>
      <c r="D2438">
        <f t="shared" si="380"/>
        <v>3</v>
      </c>
      <c r="E2438" s="1">
        <f t="shared" si="371"/>
        <v>42221</v>
      </c>
      <c r="F2438" s="1">
        <f t="shared" si="372"/>
        <v>42220</v>
      </c>
      <c r="G2438" s="1">
        <f t="shared" si="373"/>
        <v>42219</v>
      </c>
      <c r="H2438" s="1">
        <f t="shared" si="374"/>
        <v>42218</v>
      </c>
      <c r="I2438" s="2">
        <f t="shared" si="375"/>
        <v>80.224999999999994</v>
      </c>
      <c r="K2438" s="2">
        <f t="shared" si="376"/>
        <v>64.125</v>
      </c>
      <c r="L2438" s="2">
        <f t="shared" si="377"/>
        <v>77.325000000000003</v>
      </c>
      <c r="M2438" s="2">
        <f t="shared" si="378"/>
        <v>1.2058479532163744</v>
      </c>
      <c r="N2438">
        <f t="shared" si="379"/>
        <v>-4.8582710004373446</v>
      </c>
    </row>
    <row r="2439" spans="1:14" x14ac:dyDescent="0.3">
      <c r="A2439" s="1">
        <v>42229</v>
      </c>
      <c r="B2439">
        <v>65.05</v>
      </c>
      <c r="D2439">
        <f t="shared" si="380"/>
        <v>4</v>
      </c>
      <c r="E2439" s="1">
        <f t="shared" si="371"/>
        <v>42222</v>
      </c>
      <c r="F2439" s="1">
        <f t="shared" si="372"/>
        <v>42221</v>
      </c>
      <c r="G2439" s="1">
        <f t="shared" si="373"/>
        <v>42220</v>
      </c>
      <c r="H2439" s="1">
        <f t="shared" si="374"/>
        <v>42219</v>
      </c>
      <c r="I2439" s="2">
        <f t="shared" si="375"/>
        <v>78.075000000000003</v>
      </c>
      <c r="K2439" s="2">
        <f t="shared" si="376"/>
        <v>64.125</v>
      </c>
      <c r="L2439" s="2">
        <f t="shared" si="377"/>
        <v>77.325000000000003</v>
      </c>
      <c r="M2439" s="2">
        <f t="shared" si="378"/>
        <v>1.2058479532163744</v>
      </c>
      <c r="N2439">
        <f t="shared" si="379"/>
        <v>0.4669316869571713</v>
      </c>
    </row>
    <row r="2440" spans="1:14" x14ac:dyDescent="0.3">
      <c r="A2440" s="1">
        <v>42230</v>
      </c>
      <c r="B2440">
        <v>65.349999999999994</v>
      </c>
      <c r="D2440">
        <f t="shared" si="380"/>
        <v>5</v>
      </c>
      <c r="E2440" s="1">
        <f t="shared" ref="E2440:E2503" si="381">A2440-7</f>
        <v>42223</v>
      </c>
      <c r="F2440" s="1">
        <f t="shared" ref="F2440:F2503" si="382">E2440-1</f>
        <v>42222</v>
      </c>
      <c r="G2440" s="1">
        <f t="shared" ref="G2440:G2503" si="383">E2440-2</f>
        <v>42221</v>
      </c>
      <c r="H2440" s="1">
        <f t="shared" ref="H2440:H2503" si="384">E2440-3</f>
        <v>42220</v>
      </c>
      <c r="I2440" s="2">
        <f t="shared" si="375"/>
        <v>77.325000000000003</v>
      </c>
      <c r="K2440" s="2">
        <f t="shared" si="376"/>
        <v>64.125</v>
      </c>
      <c r="L2440" s="2">
        <f t="shared" si="377"/>
        <v>77.325000000000003</v>
      </c>
      <c r="M2440" s="2">
        <f t="shared" si="378"/>
        <v>1.2058479532163744</v>
      </c>
      <c r="N2440">
        <f t="shared" si="379"/>
        <v>1.8923136579297357</v>
      </c>
    </row>
    <row r="2441" spans="1:14" x14ac:dyDescent="0.3">
      <c r="A2441" s="1">
        <v>42233</v>
      </c>
      <c r="B2441">
        <v>66.275000000000006</v>
      </c>
      <c r="D2441">
        <f t="shared" si="380"/>
        <v>1</v>
      </c>
      <c r="E2441" s="1">
        <f t="shared" si="381"/>
        <v>42226</v>
      </c>
      <c r="F2441" s="1">
        <f t="shared" si="382"/>
        <v>42225</v>
      </c>
      <c r="G2441" s="1">
        <f t="shared" si="383"/>
        <v>42224</v>
      </c>
      <c r="H2441" s="1">
        <f t="shared" si="384"/>
        <v>42223</v>
      </c>
      <c r="I2441" s="2">
        <f t="shared" ref="I2441:I2504" si="385">IF(SUMIFS($B$2:$B$3569,$A$2:$A$3569,"="&amp;E2441)=0,IF(SUMIFS($B$2:$B$3569,$A$2:$A$3569,"="&amp;F2441)=0,IF(SUMIFS($B$2:$B$3569,$A$2:$A$3569,"="&amp;G2441)=0,SUMIFS($B$2:$B$3569,$A$2:$A$3569,"="&amp;H2441),SUMIFS($B$2:$B$3569,$A$2:$A$3569,"="&amp;G2441)),SUMIFS($B$2:$B$3569,$A$2:$A$3569,"="&amp;F2441)),SUMIFS($B$2:$B$3569,$A$2:$A$3569,"="&amp;E2441))</f>
        <v>62.975000000000001</v>
      </c>
      <c r="K2441" s="2">
        <f t="shared" ref="K2441:K2504" si="386">SUMIFS($J$2:$J$3569,$A$2:$A$3569,"&gt;"&amp;E2441,$A$2:$A$3569,"&lt;="&amp;A2441)</f>
        <v>0</v>
      </c>
      <c r="L2441" s="2">
        <f t="shared" ref="L2441:L2504" si="387">IF(K2441&lt;&gt;0,LOOKUP(K2441,C2435:C2441,B2435:B2441),0)</f>
        <v>0</v>
      </c>
      <c r="M2441" s="2">
        <f t="shared" ref="M2441:M2504" si="388">IF(K2441&lt;&gt;0,L2441/K2441,1)</f>
        <v>1</v>
      </c>
      <c r="N2441">
        <f t="shared" ref="N2441:N2504" si="389">LN(B2441*M2441/I2441)*100</f>
        <v>5.1074929936415465</v>
      </c>
    </row>
    <row r="2442" spans="1:14" x14ac:dyDescent="0.3">
      <c r="A2442" s="1">
        <v>42234</v>
      </c>
      <c r="B2442">
        <v>66.125</v>
      </c>
      <c r="D2442">
        <f t="shared" si="380"/>
        <v>2</v>
      </c>
      <c r="E2442" s="1">
        <f t="shared" si="381"/>
        <v>42227</v>
      </c>
      <c r="F2442" s="1">
        <f t="shared" si="382"/>
        <v>42226</v>
      </c>
      <c r="G2442" s="1">
        <f t="shared" si="383"/>
        <v>42225</v>
      </c>
      <c r="H2442" s="1">
        <f t="shared" si="384"/>
        <v>42224</v>
      </c>
      <c r="I2442" s="2">
        <f t="shared" si="385"/>
        <v>62.35</v>
      </c>
      <c r="K2442" s="2">
        <f t="shared" si="386"/>
        <v>0</v>
      </c>
      <c r="L2442" s="2">
        <f t="shared" si="387"/>
        <v>0</v>
      </c>
      <c r="M2442" s="2">
        <f t="shared" si="388"/>
        <v>1</v>
      </c>
      <c r="N2442">
        <f t="shared" si="389"/>
        <v>5.8783218052418054</v>
      </c>
    </row>
    <row r="2443" spans="1:14" x14ac:dyDescent="0.3">
      <c r="A2443" s="1">
        <v>42235</v>
      </c>
      <c r="B2443">
        <v>66</v>
      </c>
      <c r="D2443">
        <f t="shared" si="380"/>
        <v>3</v>
      </c>
      <c r="E2443" s="1">
        <f t="shared" si="381"/>
        <v>42228</v>
      </c>
      <c r="F2443" s="1">
        <f t="shared" si="382"/>
        <v>42227</v>
      </c>
      <c r="G2443" s="1">
        <f t="shared" si="383"/>
        <v>42226</v>
      </c>
      <c r="H2443" s="1">
        <f t="shared" si="384"/>
        <v>42225</v>
      </c>
      <c r="I2443" s="2">
        <f t="shared" si="385"/>
        <v>63.375</v>
      </c>
      <c r="K2443" s="2">
        <f t="shared" si="386"/>
        <v>0</v>
      </c>
      <c r="L2443" s="2">
        <f t="shared" si="387"/>
        <v>0</v>
      </c>
      <c r="M2443" s="2">
        <f t="shared" si="388"/>
        <v>1</v>
      </c>
      <c r="N2443">
        <f t="shared" si="389"/>
        <v>4.0585280115078302</v>
      </c>
    </row>
    <row r="2444" spans="1:14" x14ac:dyDescent="0.3">
      <c r="A2444" s="1">
        <v>42236</v>
      </c>
      <c r="B2444">
        <v>64.75</v>
      </c>
      <c r="D2444">
        <f t="shared" si="380"/>
        <v>4</v>
      </c>
      <c r="E2444" s="1">
        <f t="shared" si="381"/>
        <v>42229</v>
      </c>
      <c r="F2444" s="1">
        <f t="shared" si="382"/>
        <v>42228</v>
      </c>
      <c r="G2444" s="1">
        <f t="shared" si="383"/>
        <v>42227</v>
      </c>
      <c r="H2444" s="1">
        <f t="shared" si="384"/>
        <v>42226</v>
      </c>
      <c r="I2444" s="2">
        <f t="shared" si="385"/>
        <v>65.05</v>
      </c>
      <c r="K2444" s="2">
        <f t="shared" si="386"/>
        <v>0</v>
      </c>
      <c r="L2444" s="2">
        <f t="shared" si="387"/>
        <v>0</v>
      </c>
      <c r="M2444" s="2">
        <f t="shared" si="388"/>
        <v>1</v>
      </c>
      <c r="N2444">
        <f t="shared" si="389"/>
        <v>-0.46225043788671333</v>
      </c>
    </row>
    <row r="2445" spans="1:14" x14ac:dyDescent="0.3">
      <c r="A2445" s="1">
        <v>42237</v>
      </c>
      <c r="B2445">
        <v>62.825000000000003</v>
      </c>
      <c r="D2445">
        <f t="shared" si="380"/>
        <v>5</v>
      </c>
      <c r="E2445" s="1">
        <f t="shared" si="381"/>
        <v>42230</v>
      </c>
      <c r="F2445" s="1">
        <f t="shared" si="382"/>
        <v>42229</v>
      </c>
      <c r="G2445" s="1">
        <f t="shared" si="383"/>
        <v>42228</v>
      </c>
      <c r="H2445" s="1">
        <f t="shared" si="384"/>
        <v>42227</v>
      </c>
      <c r="I2445" s="2">
        <f t="shared" si="385"/>
        <v>65.349999999999994</v>
      </c>
      <c r="K2445" s="2">
        <f t="shared" si="386"/>
        <v>0</v>
      </c>
      <c r="L2445" s="2">
        <f t="shared" si="387"/>
        <v>0</v>
      </c>
      <c r="M2445" s="2">
        <f t="shared" si="388"/>
        <v>1</v>
      </c>
      <c r="N2445">
        <f t="shared" si="389"/>
        <v>-3.9404356640574965</v>
      </c>
    </row>
    <row r="2446" spans="1:14" x14ac:dyDescent="0.3">
      <c r="A2446" s="1">
        <v>42240</v>
      </c>
      <c r="B2446">
        <v>65.825000000000003</v>
      </c>
      <c r="D2446">
        <f t="shared" si="380"/>
        <v>1</v>
      </c>
      <c r="E2446" s="1">
        <f t="shared" si="381"/>
        <v>42233</v>
      </c>
      <c r="F2446" s="1">
        <f t="shared" si="382"/>
        <v>42232</v>
      </c>
      <c r="G2446" s="1">
        <f t="shared" si="383"/>
        <v>42231</v>
      </c>
      <c r="H2446" s="1">
        <f t="shared" si="384"/>
        <v>42230</v>
      </c>
      <c r="I2446" s="2">
        <f t="shared" si="385"/>
        <v>66.275000000000006</v>
      </c>
      <c r="K2446" s="2">
        <f t="shared" si="386"/>
        <v>0</v>
      </c>
      <c r="L2446" s="2">
        <f t="shared" si="387"/>
        <v>0</v>
      </c>
      <c r="M2446" s="2">
        <f t="shared" si="388"/>
        <v>1</v>
      </c>
      <c r="N2446">
        <f t="shared" si="389"/>
        <v>-0.68130467927161942</v>
      </c>
    </row>
    <row r="2447" spans="1:14" x14ac:dyDescent="0.3">
      <c r="A2447" s="1">
        <v>42241</v>
      </c>
      <c r="B2447">
        <v>67.5</v>
      </c>
      <c r="D2447">
        <f t="shared" si="380"/>
        <v>2</v>
      </c>
      <c r="E2447" s="1">
        <f t="shared" si="381"/>
        <v>42234</v>
      </c>
      <c r="F2447" s="1">
        <f t="shared" si="382"/>
        <v>42233</v>
      </c>
      <c r="G2447" s="1">
        <f t="shared" si="383"/>
        <v>42232</v>
      </c>
      <c r="H2447" s="1">
        <f t="shared" si="384"/>
        <v>42231</v>
      </c>
      <c r="I2447" s="2">
        <f t="shared" si="385"/>
        <v>66.125</v>
      </c>
      <c r="K2447" s="2">
        <f t="shared" si="386"/>
        <v>0</v>
      </c>
      <c r="L2447" s="2">
        <f t="shared" si="387"/>
        <v>0</v>
      </c>
      <c r="M2447" s="2">
        <f t="shared" si="388"/>
        <v>1</v>
      </c>
      <c r="N2447">
        <f t="shared" si="389"/>
        <v>2.0580707700020664</v>
      </c>
    </row>
    <row r="2448" spans="1:14" x14ac:dyDescent="0.3">
      <c r="A2448" s="1">
        <v>42242</v>
      </c>
      <c r="B2448">
        <v>67</v>
      </c>
      <c r="D2448">
        <f t="shared" si="380"/>
        <v>3</v>
      </c>
      <c r="E2448" s="1">
        <f t="shared" si="381"/>
        <v>42235</v>
      </c>
      <c r="F2448" s="1">
        <f t="shared" si="382"/>
        <v>42234</v>
      </c>
      <c r="G2448" s="1">
        <f t="shared" si="383"/>
        <v>42233</v>
      </c>
      <c r="H2448" s="1">
        <f t="shared" si="384"/>
        <v>42232</v>
      </c>
      <c r="I2448" s="2">
        <f t="shared" si="385"/>
        <v>66</v>
      </c>
      <c r="K2448" s="2">
        <f t="shared" si="386"/>
        <v>0</v>
      </c>
      <c r="L2448" s="2">
        <f t="shared" si="387"/>
        <v>0</v>
      </c>
      <c r="M2448" s="2">
        <f t="shared" si="388"/>
        <v>1</v>
      </c>
      <c r="N2448">
        <f t="shared" si="389"/>
        <v>1.5037877364540502</v>
      </c>
    </row>
    <row r="2449" spans="1:14" x14ac:dyDescent="0.3">
      <c r="A2449" s="1">
        <v>42243</v>
      </c>
      <c r="B2449">
        <v>67.05</v>
      </c>
      <c r="D2449">
        <f t="shared" si="380"/>
        <v>4</v>
      </c>
      <c r="E2449" s="1">
        <f t="shared" si="381"/>
        <v>42236</v>
      </c>
      <c r="F2449" s="1">
        <f t="shared" si="382"/>
        <v>42235</v>
      </c>
      <c r="G2449" s="1">
        <f t="shared" si="383"/>
        <v>42234</v>
      </c>
      <c r="H2449" s="1">
        <f t="shared" si="384"/>
        <v>42233</v>
      </c>
      <c r="I2449" s="2">
        <f t="shared" si="385"/>
        <v>64.75</v>
      </c>
      <c r="K2449" s="2">
        <f t="shared" si="386"/>
        <v>0</v>
      </c>
      <c r="L2449" s="2">
        <f t="shared" si="387"/>
        <v>0</v>
      </c>
      <c r="M2449" s="2">
        <f t="shared" si="388"/>
        <v>1</v>
      </c>
      <c r="N2449">
        <f t="shared" si="389"/>
        <v>3.4904909148040417</v>
      </c>
    </row>
    <row r="2450" spans="1:14" x14ac:dyDescent="0.3">
      <c r="A2450" s="1">
        <v>42244</v>
      </c>
      <c r="B2450">
        <v>66.424999999999997</v>
      </c>
      <c r="D2450">
        <f t="shared" si="380"/>
        <v>5</v>
      </c>
      <c r="E2450" s="1">
        <f t="shared" si="381"/>
        <v>42237</v>
      </c>
      <c r="F2450" s="1">
        <f t="shared" si="382"/>
        <v>42236</v>
      </c>
      <c r="G2450" s="1">
        <f t="shared" si="383"/>
        <v>42235</v>
      </c>
      <c r="H2450" s="1">
        <f t="shared" si="384"/>
        <v>42234</v>
      </c>
      <c r="I2450" s="2">
        <f t="shared" si="385"/>
        <v>62.825000000000003</v>
      </c>
      <c r="K2450" s="2">
        <f t="shared" si="386"/>
        <v>0</v>
      </c>
      <c r="L2450" s="2">
        <f t="shared" si="387"/>
        <v>0</v>
      </c>
      <c r="M2450" s="2">
        <f t="shared" si="388"/>
        <v>1</v>
      </c>
      <c r="N2450">
        <f t="shared" si="389"/>
        <v>5.5720408216221315</v>
      </c>
    </row>
    <row r="2451" spans="1:14" x14ac:dyDescent="0.3">
      <c r="A2451" s="1">
        <v>42247</v>
      </c>
      <c r="B2451">
        <v>68.025000000000006</v>
      </c>
      <c r="D2451">
        <f t="shared" si="380"/>
        <v>1</v>
      </c>
      <c r="E2451" s="1">
        <f t="shared" si="381"/>
        <v>42240</v>
      </c>
      <c r="F2451" s="1">
        <f t="shared" si="382"/>
        <v>42239</v>
      </c>
      <c r="G2451" s="1">
        <f t="shared" si="383"/>
        <v>42238</v>
      </c>
      <c r="H2451" s="1">
        <f t="shared" si="384"/>
        <v>42237</v>
      </c>
      <c r="I2451" s="2">
        <f t="shared" si="385"/>
        <v>65.825000000000003</v>
      </c>
      <c r="K2451" s="2">
        <f t="shared" si="386"/>
        <v>0</v>
      </c>
      <c r="L2451" s="2">
        <f t="shared" si="387"/>
        <v>0</v>
      </c>
      <c r="M2451" s="2">
        <f t="shared" si="388"/>
        <v>1</v>
      </c>
      <c r="N2451">
        <f t="shared" si="389"/>
        <v>3.2875579286936851</v>
      </c>
    </row>
    <row r="2452" spans="1:14" x14ac:dyDescent="0.3">
      <c r="A2452" s="1">
        <v>42248</v>
      </c>
      <c r="B2452">
        <v>67.974999999999994</v>
      </c>
      <c r="D2452">
        <f t="shared" si="380"/>
        <v>2</v>
      </c>
      <c r="E2452" s="1">
        <f t="shared" si="381"/>
        <v>42241</v>
      </c>
      <c r="F2452" s="1">
        <f t="shared" si="382"/>
        <v>42240</v>
      </c>
      <c r="G2452" s="1">
        <f t="shared" si="383"/>
        <v>42239</v>
      </c>
      <c r="H2452" s="1">
        <f t="shared" si="384"/>
        <v>42238</v>
      </c>
      <c r="I2452" s="2">
        <f t="shared" si="385"/>
        <v>67.5</v>
      </c>
      <c r="K2452" s="2">
        <f t="shared" si="386"/>
        <v>0</v>
      </c>
      <c r="L2452" s="2">
        <f t="shared" si="387"/>
        <v>0</v>
      </c>
      <c r="M2452" s="2">
        <f t="shared" si="388"/>
        <v>1</v>
      </c>
      <c r="N2452">
        <f t="shared" si="389"/>
        <v>0.70123926400501879</v>
      </c>
    </row>
    <row r="2453" spans="1:14" x14ac:dyDescent="0.3">
      <c r="A2453" s="1">
        <v>42249</v>
      </c>
      <c r="B2453">
        <v>69.775000000000006</v>
      </c>
      <c r="D2453">
        <f t="shared" si="380"/>
        <v>3</v>
      </c>
      <c r="E2453" s="1">
        <f t="shared" si="381"/>
        <v>42242</v>
      </c>
      <c r="F2453" s="1">
        <f t="shared" si="382"/>
        <v>42241</v>
      </c>
      <c r="G2453" s="1">
        <f t="shared" si="383"/>
        <v>42240</v>
      </c>
      <c r="H2453" s="1">
        <f t="shared" si="384"/>
        <v>42239</v>
      </c>
      <c r="I2453" s="2">
        <f t="shared" si="385"/>
        <v>67</v>
      </c>
      <c r="K2453" s="2">
        <f t="shared" si="386"/>
        <v>0</v>
      </c>
      <c r="L2453" s="2">
        <f t="shared" si="387"/>
        <v>0</v>
      </c>
      <c r="M2453" s="2">
        <f t="shared" si="388"/>
        <v>1</v>
      </c>
      <c r="N2453">
        <f t="shared" si="389"/>
        <v>4.0583160031419832</v>
      </c>
    </row>
    <row r="2454" spans="1:14" x14ac:dyDescent="0.3">
      <c r="A2454" s="1">
        <v>42250</v>
      </c>
      <c r="B2454">
        <v>69.45</v>
      </c>
      <c r="D2454">
        <f t="shared" si="380"/>
        <v>4</v>
      </c>
      <c r="E2454" s="1">
        <f t="shared" si="381"/>
        <v>42243</v>
      </c>
      <c r="F2454" s="1">
        <f t="shared" si="382"/>
        <v>42242</v>
      </c>
      <c r="G2454" s="1">
        <f t="shared" si="383"/>
        <v>42241</v>
      </c>
      <c r="H2454" s="1">
        <f t="shared" si="384"/>
        <v>42240</v>
      </c>
      <c r="I2454" s="2">
        <f t="shared" si="385"/>
        <v>67.05</v>
      </c>
      <c r="K2454" s="2">
        <f t="shared" si="386"/>
        <v>0</v>
      </c>
      <c r="L2454" s="2">
        <f t="shared" si="387"/>
        <v>0</v>
      </c>
      <c r="M2454" s="2">
        <f t="shared" si="388"/>
        <v>1</v>
      </c>
      <c r="N2454">
        <f t="shared" si="389"/>
        <v>3.5168459472665337</v>
      </c>
    </row>
    <row r="2455" spans="1:14" x14ac:dyDescent="0.3">
      <c r="A2455" s="1">
        <v>42251</v>
      </c>
      <c r="B2455">
        <v>69.150000000000006</v>
      </c>
      <c r="D2455">
        <f t="shared" si="380"/>
        <v>5</v>
      </c>
      <c r="E2455" s="1">
        <f t="shared" si="381"/>
        <v>42244</v>
      </c>
      <c r="F2455" s="1">
        <f t="shared" si="382"/>
        <v>42243</v>
      </c>
      <c r="G2455" s="1">
        <f t="shared" si="383"/>
        <v>42242</v>
      </c>
      <c r="H2455" s="1">
        <f t="shared" si="384"/>
        <v>42241</v>
      </c>
      <c r="I2455" s="2">
        <f t="shared" si="385"/>
        <v>66.424999999999997</v>
      </c>
      <c r="K2455" s="2">
        <f t="shared" si="386"/>
        <v>0</v>
      </c>
      <c r="L2455" s="2">
        <f t="shared" si="387"/>
        <v>0</v>
      </c>
      <c r="M2455" s="2">
        <f t="shared" si="388"/>
        <v>1</v>
      </c>
      <c r="N2455">
        <f t="shared" si="389"/>
        <v>4.0204566464890092</v>
      </c>
    </row>
    <row r="2456" spans="1:14" x14ac:dyDescent="0.3">
      <c r="A2456" s="1">
        <v>42255</v>
      </c>
      <c r="B2456">
        <v>68.775000000000006</v>
      </c>
      <c r="D2456">
        <f t="shared" si="380"/>
        <v>2</v>
      </c>
      <c r="E2456" s="1">
        <f t="shared" si="381"/>
        <v>42248</v>
      </c>
      <c r="F2456" s="1">
        <f t="shared" si="382"/>
        <v>42247</v>
      </c>
      <c r="G2456" s="1">
        <f t="shared" si="383"/>
        <v>42246</v>
      </c>
      <c r="H2456" s="1">
        <f t="shared" si="384"/>
        <v>42245</v>
      </c>
      <c r="I2456" s="2">
        <f t="shared" si="385"/>
        <v>67.974999999999994</v>
      </c>
      <c r="K2456" s="2">
        <f t="shared" si="386"/>
        <v>0</v>
      </c>
      <c r="L2456" s="2">
        <f t="shared" si="387"/>
        <v>0</v>
      </c>
      <c r="M2456" s="2">
        <f t="shared" si="388"/>
        <v>1</v>
      </c>
      <c r="N2456">
        <f t="shared" si="389"/>
        <v>1.1700316292104067</v>
      </c>
    </row>
    <row r="2457" spans="1:14" x14ac:dyDescent="0.3">
      <c r="A2457" s="1">
        <v>42256</v>
      </c>
      <c r="B2457">
        <v>68.924999999999997</v>
      </c>
      <c r="D2457">
        <f t="shared" si="380"/>
        <v>3</v>
      </c>
      <c r="E2457" s="1">
        <f t="shared" si="381"/>
        <v>42249</v>
      </c>
      <c r="F2457" s="1">
        <f t="shared" si="382"/>
        <v>42248</v>
      </c>
      <c r="G2457" s="1">
        <f t="shared" si="383"/>
        <v>42247</v>
      </c>
      <c r="H2457" s="1">
        <f t="shared" si="384"/>
        <v>42246</v>
      </c>
      <c r="I2457" s="2">
        <f t="shared" si="385"/>
        <v>69.775000000000006</v>
      </c>
      <c r="K2457" s="2">
        <f t="shared" si="386"/>
        <v>0</v>
      </c>
      <c r="L2457" s="2">
        <f t="shared" si="387"/>
        <v>0</v>
      </c>
      <c r="M2457" s="2">
        <f t="shared" si="388"/>
        <v>1</v>
      </c>
      <c r="N2457">
        <f t="shared" si="389"/>
        <v>-1.225682251252552</v>
      </c>
    </row>
    <row r="2458" spans="1:14" x14ac:dyDescent="0.3">
      <c r="A2458" s="1">
        <v>42257</v>
      </c>
      <c r="B2458">
        <v>68.55</v>
      </c>
      <c r="D2458">
        <f t="shared" si="380"/>
        <v>4</v>
      </c>
      <c r="E2458" s="1">
        <f t="shared" si="381"/>
        <v>42250</v>
      </c>
      <c r="F2458" s="1">
        <f t="shared" si="382"/>
        <v>42249</v>
      </c>
      <c r="G2458" s="1">
        <f t="shared" si="383"/>
        <v>42248</v>
      </c>
      <c r="H2458" s="1">
        <f t="shared" si="384"/>
        <v>42247</v>
      </c>
      <c r="I2458" s="2">
        <f t="shared" si="385"/>
        <v>69.45</v>
      </c>
      <c r="K2458" s="2">
        <f t="shared" si="386"/>
        <v>0</v>
      </c>
      <c r="L2458" s="2">
        <f t="shared" si="387"/>
        <v>0</v>
      </c>
      <c r="M2458" s="2">
        <f t="shared" si="388"/>
        <v>1</v>
      </c>
      <c r="N2458">
        <f t="shared" si="389"/>
        <v>-1.3043663192029451</v>
      </c>
    </row>
    <row r="2459" spans="1:14" x14ac:dyDescent="0.3">
      <c r="A2459" s="1">
        <v>42258</v>
      </c>
      <c r="B2459">
        <v>67.325000000000003</v>
      </c>
      <c r="D2459">
        <f t="shared" si="380"/>
        <v>5</v>
      </c>
      <c r="E2459" s="1">
        <f t="shared" si="381"/>
        <v>42251</v>
      </c>
      <c r="F2459" s="1">
        <f t="shared" si="382"/>
        <v>42250</v>
      </c>
      <c r="G2459" s="1">
        <f t="shared" si="383"/>
        <v>42249</v>
      </c>
      <c r="H2459" s="1">
        <f t="shared" si="384"/>
        <v>42248</v>
      </c>
      <c r="I2459" s="2">
        <f t="shared" si="385"/>
        <v>69.150000000000006</v>
      </c>
      <c r="K2459" s="2">
        <f t="shared" si="386"/>
        <v>0</v>
      </c>
      <c r="L2459" s="2">
        <f t="shared" si="387"/>
        <v>0</v>
      </c>
      <c r="M2459" s="2">
        <f t="shared" si="388"/>
        <v>1</v>
      </c>
      <c r="N2459">
        <f t="shared" si="389"/>
        <v>-2.6746419413104663</v>
      </c>
    </row>
    <row r="2460" spans="1:14" x14ac:dyDescent="0.3">
      <c r="A2460" s="1">
        <v>42261</v>
      </c>
      <c r="B2460">
        <v>66.825000000000003</v>
      </c>
      <c r="D2460">
        <f t="shared" si="380"/>
        <v>1</v>
      </c>
      <c r="E2460" s="1">
        <f t="shared" si="381"/>
        <v>42254</v>
      </c>
      <c r="F2460" s="1">
        <f t="shared" si="382"/>
        <v>42253</v>
      </c>
      <c r="G2460" s="1">
        <f t="shared" si="383"/>
        <v>42252</v>
      </c>
      <c r="H2460" s="1">
        <f t="shared" si="384"/>
        <v>42251</v>
      </c>
      <c r="I2460" s="2">
        <f t="shared" si="385"/>
        <v>69.150000000000006</v>
      </c>
      <c r="K2460" s="2">
        <f t="shared" si="386"/>
        <v>0</v>
      </c>
      <c r="L2460" s="2">
        <f t="shared" si="387"/>
        <v>0</v>
      </c>
      <c r="M2460" s="2">
        <f t="shared" si="388"/>
        <v>1</v>
      </c>
      <c r="N2460">
        <f t="shared" si="389"/>
        <v>-3.4200796085784586</v>
      </c>
    </row>
    <row r="2461" spans="1:14" x14ac:dyDescent="0.3">
      <c r="A2461" s="1">
        <v>42262</v>
      </c>
      <c r="B2461">
        <v>69.375</v>
      </c>
      <c r="D2461">
        <f t="shared" si="380"/>
        <v>2</v>
      </c>
      <c r="E2461" s="1">
        <f t="shared" si="381"/>
        <v>42255</v>
      </c>
      <c r="F2461" s="1">
        <f t="shared" si="382"/>
        <v>42254</v>
      </c>
      <c r="G2461" s="1">
        <f t="shared" si="383"/>
        <v>42253</v>
      </c>
      <c r="H2461" s="1">
        <f t="shared" si="384"/>
        <v>42252</v>
      </c>
      <c r="I2461" s="2">
        <f t="shared" si="385"/>
        <v>68.775000000000006</v>
      </c>
      <c r="K2461" s="2">
        <f t="shared" si="386"/>
        <v>0</v>
      </c>
      <c r="L2461" s="2">
        <f t="shared" si="387"/>
        <v>0</v>
      </c>
      <c r="M2461" s="2">
        <f t="shared" si="388"/>
        <v>1</v>
      </c>
      <c r="N2461">
        <f t="shared" si="389"/>
        <v>0.86862652559602327</v>
      </c>
    </row>
    <row r="2462" spans="1:14" x14ac:dyDescent="0.3">
      <c r="A2462" s="1">
        <v>42263</v>
      </c>
      <c r="B2462">
        <v>68.25</v>
      </c>
      <c r="D2462">
        <f t="shared" si="380"/>
        <v>3</v>
      </c>
      <c r="E2462" s="1">
        <f t="shared" si="381"/>
        <v>42256</v>
      </c>
      <c r="F2462" s="1">
        <f t="shared" si="382"/>
        <v>42255</v>
      </c>
      <c r="G2462" s="1">
        <f t="shared" si="383"/>
        <v>42254</v>
      </c>
      <c r="H2462" s="1">
        <f t="shared" si="384"/>
        <v>42253</v>
      </c>
      <c r="I2462" s="2">
        <f t="shared" si="385"/>
        <v>68.924999999999997</v>
      </c>
      <c r="K2462" s="2">
        <f t="shared" si="386"/>
        <v>0</v>
      </c>
      <c r="L2462" s="2">
        <f t="shared" si="387"/>
        <v>0</v>
      </c>
      <c r="M2462" s="2">
        <f t="shared" si="388"/>
        <v>1</v>
      </c>
      <c r="N2462">
        <f t="shared" si="389"/>
        <v>-0.98415228447913206</v>
      </c>
    </row>
    <row r="2463" spans="1:14" x14ac:dyDescent="0.3">
      <c r="A2463" s="1">
        <v>42264</v>
      </c>
      <c r="B2463">
        <v>70.575000000000003</v>
      </c>
      <c r="D2463">
        <f t="shared" si="380"/>
        <v>4</v>
      </c>
      <c r="E2463" s="1">
        <f t="shared" si="381"/>
        <v>42257</v>
      </c>
      <c r="F2463" s="1">
        <f t="shared" si="382"/>
        <v>42256</v>
      </c>
      <c r="G2463" s="1">
        <f t="shared" si="383"/>
        <v>42255</v>
      </c>
      <c r="H2463" s="1">
        <f t="shared" si="384"/>
        <v>42254</v>
      </c>
      <c r="I2463" s="2">
        <f t="shared" si="385"/>
        <v>68.55</v>
      </c>
      <c r="K2463" s="2">
        <f t="shared" si="386"/>
        <v>0</v>
      </c>
      <c r="L2463" s="2">
        <f t="shared" si="387"/>
        <v>0</v>
      </c>
      <c r="M2463" s="2">
        <f t="shared" si="388"/>
        <v>1</v>
      </c>
      <c r="N2463">
        <f t="shared" si="389"/>
        <v>2.9112568131229621</v>
      </c>
    </row>
    <row r="2464" spans="1:14" x14ac:dyDescent="0.3">
      <c r="A2464" s="1">
        <v>42265</v>
      </c>
      <c r="B2464">
        <v>71.05</v>
      </c>
      <c r="D2464">
        <f t="shared" si="380"/>
        <v>5</v>
      </c>
      <c r="E2464" s="1">
        <f t="shared" si="381"/>
        <v>42258</v>
      </c>
      <c r="F2464" s="1">
        <f t="shared" si="382"/>
        <v>42257</v>
      </c>
      <c r="G2464" s="1">
        <f t="shared" si="383"/>
        <v>42256</v>
      </c>
      <c r="H2464" s="1">
        <f t="shared" si="384"/>
        <v>42255</v>
      </c>
      <c r="I2464" s="2">
        <f t="shared" si="385"/>
        <v>67.325000000000003</v>
      </c>
      <c r="K2464" s="2">
        <f t="shared" si="386"/>
        <v>0</v>
      </c>
      <c r="L2464" s="2">
        <f t="shared" si="387"/>
        <v>0</v>
      </c>
      <c r="M2464" s="2">
        <f t="shared" si="388"/>
        <v>1</v>
      </c>
      <c r="N2464">
        <f t="shared" si="389"/>
        <v>5.385221584544702</v>
      </c>
    </row>
    <row r="2465" spans="1:14" x14ac:dyDescent="0.3">
      <c r="A2465" s="1">
        <v>42268</v>
      </c>
      <c r="B2465">
        <v>71.625</v>
      </c>
      <c r="D2465">
        <f t="shared" si="380"/>
        <v>1</v>
      </c>
      <c r="E2465" s="1">
        <f t="shared" si="381"/>
        <v>42261</v>
      </c>
      <c r="F2465" s="1">
        <f t="shared" si="382"/>
        <v>42260</v>
      </c>
      <c r="G2465" s="1">
        <f t="shared" si="383"/>
        <v>42259</v>
      </c>
      <c r="H2465" s="1">
        <f t="shared" si="384"/>
        <v>42258</v>
      </c>
      <c r="I2465" s="2">
        <f t="shared" si="385"/>
        <v>66.825000000000003</v>
      </c>
      <c r="K2465" s="2">
        <f t="shared" si="386"/>
        <v>0</v>
      </c>
      <c r="L2465" s="2">
        <f t="shared" si="387"/>
        <v>0</v>
      </c>
      <c r="M2465" s="2">
        <f t="shared" si="388"/>
        <v>1</v>
      </c>
      <c r="N2465">
        <f t="shared" si="389"/>
        <v>6.9366913009920843</v>
      </c>
    </row>
    <row r="2466" spans="1:14" x14ac:dyDescent="0.3">
      <c r="A2466" s="1">
        <v>42269</v>
      </c>
      <c r="B2466">
        <v>71</v>
      </c>
      <c r="D2466">
        <f t="shared" si="380"/>
        <v>2</v>
      </c>
      <c r="E2466" s="1">
        <f t="shared" si="381"/>
        <v>42262</v>
      </c>
      <c r="F2466" s="1">
        <f t="shared" si="382"/>
        <v>42261</v>
      </c>
      <c r="G2466" s="1">
        <f t="shared" si="383"/>
        <v>42260</v>
      </c>
      <c r="H2466" s="1">
        <f t="shared" si="384"/>
        <v>42259</v>
      </c>
      <c r="I2466" s="2">
        <f t="shared" si="385"/>
        <v>69.375</v>
      </c>
      <c r="K2466" s="2">
        <f t="shared" si="386"/>
        <v>0</v>
      </c>
      <c r="L2466" s="2">
        <f t="shared" si="387"/>
        <v>0</v>
      </c>
      <c r="M2466" s="2">
        <f t="shared" si="388"/>
        <v>1</v>
      </c>
      <c r="N2466">
        <f t="shared" si="389"/>
        <v>2.315330497471682</v>
      </c>
    </row>
    <row r="2467" spans="1:14" x14ac:dyDescent="0.3">
      <c r="A2467" s="1">
        <v>42270</v>
      </c>
      <c r="B2467">
        <v>70.55</v>
      </c>
      <c r="D2467">
        <f t="shared" si="380"/>
        <v>3</v>
      </c>
      <c r="E2467" s="1">
        <f t="shared" si="381"/>
        <v>42263</v>
      </c>
      <c r="F2467" s="1">
        <f t="shared" si="382"/>
        <v>42262</v>
      </c>
      <c r="G2467" s="1">
        <f t="shared" si="383"/>
        <v>42261</v>
      </c>
      <c r="H2467" s="1">
        <f t="shared" si="384"/>
        <v>42260</v>
      </c>
      <c r="I2467" s="2">
        <f t="shared" si="385"/>
        <v>68.25</v>
      </c>
      <c r="K2467" s="2">
        <f t="shared" si="386"/>
        <v>0</v>
      </c>
      <c r="L2467" s="2">
        <f t="shared" si="387"/>
        <v>0</v>
      </c>
      <c r="M2467" s="2">
        <f t="shared" si="388"/>
        <v>1</v>
      </c>
      <c r="N2467">
        <f t="shared" si="389"/>
        <v>3.3144244233753781</v>
      </c>
    </row>
    <row r="2468" spans="1:14" x14ac:dyDescent="0.3">
      <c r="A2468" s="1">
        <v>42271</v>
      </c>
      <c r="B2468">
        <v>71.650000000000006</v>
      </c>
      <c r="D2468">
        <f t="shared" si="380"/>
        <v>4</v>
      </c>
      <c r="E2468" s="1">
        <f t="shared" si="381"/>
        <v>42264</v>
      </c>
      <c r="F2468" s="1">
        <f t="shared" si="382"/>
        <v>42263</v>
      </c>
      <c r="G2468" s="1">
        <f t="shared" si="383"/>
        <v>42262</v>
      </c>
      <c r="H2468" s="1">
        <f t="shared" si="384"/>
        <v>42261</v>
      </c>
      <c r="I2468" s="2">
        <f t="shared" si="385"/>
        <v>70.575000000000003</v>
      </c>
      <c r="K2468" s="2">
        <f t="shared" si="386"/>
        <v>0</v>
      </c>
      <c r="L2468" s="2">
        <f t="shared" si="387"/>
        <v>0</v>
      </c>
      <c r="M2468" s="2">
        <f t="shared" si="388"/>
        <v>1</v>
      </c>
      <c r="N2468">
        <f t="shared" si="389"/>
        <v>1.5117180134627868</v>
      </c>
    </row>
    <row r="2469" spans="1:14" x14ac:dyDescent="0.3">
      <c r="A2469" s="1">
        <v>42272</v>
      </c>
      <c r="B2469">
        <v>71.875</v>
      </c>
      <c r="D2469">
        <f t="shared" si="380"/>
        <v>5</v>
      </c>
      <c r="E2469" s="1">
        <f t="shared" si="381"/>
        <v>42265</v>
      </c>
      <c r="F2469" s="1">
        <f t="shared" si="382"/>
        <v>42264</v>
      </c>
      <c r="G2469" s="1">
        <f t="shared" si="383"/>
        <v>42263</v>
      </c>
      <c r="H2469" s="1">
        <f t="shared" si="384"/>
        <v>42262</v>
      </c>
      <c r="I2469" s="2">
        <f t="shared" si="385"/>
        <v>71.05</v>
      </c>
      <c r="K2469" s="2">
        <f t="shared" si="386"/>
        <v>0</v>
      </c>
      <c r="L2469" s="2">
        <f t="shared" si="387"/>
        <v>0</v>
      </c>
      <c r="M2469" s="2">
        <f t="shared" si="388"/>
        <v>1</v>
      </c>
      <c r="N2469">
        <f t="shared" si="389"/>
        <v>1.1544644574404861</v>
      </c>
    </row>
    <row r="2470" spans="1:14" x14ac:dyDescent="0.3">
      <c r="A2470" s="1">
        <v>42275</v>
      </c>
      <c r="B2470">
        <v>71.424999999999997</v>
      </c>
      <c r="D2470">
        <f t="shared" si="380"/>
        <v>1</v>
      </c>
      <c r="E2470" s="1">
        <f t="shared" si="381"/>
        <v>42268</v>
      </c>
      <c r="F2470" s="1">
        <f t="shared" si="382"/>
        <v>42267</v>
      </c>
      <c r="G2470" s="1">
        <f t="shared" si="383"/>
        <v>42266</v>
      </c>
      <c r="H2470" s="1">
        <f t="shared" si="384"/>
        <v>42265</v>
      </c>
      <c r="I2470" s="2">
        <f t="shared" si="385"/>
        <v>71.625</v>
      </c>
      <c r="K2470" s="2">
        <f t="shared" si="386"/>
        <v>0</v>
      </c>
      <c r="L2470" s="2">
        <f t="shared" si="387"/>
        <v>0</v>
      </c>
      <c r="M2470" s="2">
        <f t="shared" si="388"/>
        <v>1</v>
      </c>
      <c r="N2470">
        <f t="shared" si="389"/>
        <v>-0.27962269180669291</v>
      </c>
    </row>
    <row r="2471" spans="1:14" x14ac:dyDescent="0.3">
      <c r="A2471" s="1">
        <v>42276</v>
      </c>
      <c r="B2471">
        <v>73.25</v>
      </c>
      <c r="D2471">
        <f t="shared" si="380"/>
        <v>2</v>
      </c>
      <c r="E2471" s="1">
        <f t="shared" si="381"/>
        <v>42269</v>
      </c>
      <c r="F2471" s="1">
        <f t="shared" si="382"/>
        <v>42268</v>
      </c>
      <c r="G2471" s="1">
        <f t="shared" si="383"/>
        <v>42267</v>
      </c>
      <c r="H2471" s="1">
        <f t="shared" si="384"/>
        <v>42266</v>
      </c>
      <c r="I2471" s="2">
        <f t="shared" si="385"/>
        <v>71</v>
      </c>
      <c r="K2471" s="2">
        <f t="shared" si="386"/>
        <v>0</v>
      </c>
      <c r="L2471" s="2">
        <f t="shared" si="387"/>
        <v>0</v>
      </c>
      <c r="M2471" s="2">
        <f t="shared" si="388"/>
        <v>1</v>
      </c>
      <c r="N2471">
        <f t="shared" si="389"/>
        <v>3.1198370855861333</v>
      </c>
    </row>
    <row r="2472" spans="1:14" x14ac:dyDescent="0.3">
      <c r="A2472" s="1">
        <v>42277</v>
      </c>
      <c r="B2472">
        <v>73.525000000000006</v>
      </c>
      <c r="D2472">
        <f t="shared" si="380"/>
        <v>3</v>
      </c>
      <c r="E2472" s="1">
        <f t="shared" si="381"/>
        <v>42270</v>
      </c>
      <c r="F2472" s="1">
        <f t="shared" si="382"/>
        <v>42269</v>
      </c>
      <c r="G2472" s="1">
        <f t="shared" si="383"/>
        <v>42268</v>
      </c>
      <c r="H2472" s="1">
        <f t="shared" si="384"/>
        <v>42267</v>
      </c>
      <c r="I2472" s="2">
        <f t="shared" si="385"/>
        <v>70.55</v>
      </c>
      <c r="K2472" s="2">
        <f t="shared" si="386"/>
        <v>0</v>
      </c>
      <c r="L2472" s="2">
        <f t="shared" si="387"/>
        <v>0</v>
      </c>
      <c r="M2472" s="2">
        <f t="shared" si="388"/>
        <v>1</v>
      </c>
      <c r="N2472">
        <f t="shared" si="389"/>
        <v>4.1303806141235793</v>
      </c>
    </row>
    <row r="2473" spans="1:14" x14ac:dyDescent="0.3">
      <c r="A2473" s="1">
        <v>42278</v>
      </c>
      <c r="B2473">
        <v>72.625</v>
      </c>
      <c r="D2473">
        <f t="shared" si="380"/>
        <v>4</v>
      </c>
      <c r="E2473" s="1">
        <f t="shared" si="381"/>
        <v>42271</v>
      </c>
      <c r="F2473" s="1">
        <f t="shared" si="382"/>
        <v>42270</v>
      </c>
      <c r="G2473" s="1">
        <f t="shared" si="383"/>
        <v>42269</v>
      </c>
      <c r="H2473" s="1">
        <f t="shared" si="384"/>
        <v>42268</v>
      </c>
      <c r="I2473" s="2">
        <f t="shared" si="385"/>
        <v>71.650000000000006</v>
      </c>
      <c r="K2473" s="2">
        <f t="shared" si="386"/>
        <v>0</v>
      </c>
      <c r="L2473" s="2">
        <f t="shared" si="387"/>
        <v>0</v>
      </c>
      <c r="M2473" s="2">
        <f t="shared" si="388"/>
        <v>1</v>
      </c>
      <c r="N2473">
        <f t="shared" si="389"/>
        <v>1.3516060897894362</v>
      </c>
    </row>
    <row r="2474" spans="1:14" x14ac:dyDescent="0.3">
      <c r="A2474" s="1">
        <v>42279</v>
      </c>
      <c r="B2474">
        <v>73.349999999999994</v>
      </c>
      <c r="D2474">
        <f t="shared" si="380"/>
        <v>5</v>
      </c>
      <c r="E2474" s="1">
        <f t="shared" si="381"/>
        <v>42272</v>
      </c>
      <c r="F2474" s="1">
        <f t="shared" si="382"/>
        <v>42271</v>
      </c>
      <c r="G2474" s="1">
        <f t="shared" si="383"/>
        <v>42270</v>
      </c>
      <c r="H2474" s="1">
        <f t="shared" si="384"/>
        <v>42269</v>
      </c>
      <c r="I2474" s="2">
        <f t="shared" si="385"/>
        <v>71.875</v>
      </c>
      <c r="K2474" s="2">
        <f t="shared" si="386"/>
        <v>0</v>
      </c>
      <c r="L2474" s="2">
        <f t="shared" si="387"/>
        <v>0</v>
      </c>
      <c r="M2474" s="2">
        <f t="shared" si="388"/>
        <v>1</v>
      </c>
      <c r="N2474">
        <f t="shared" si="389"/>
        <v>2.0314005471476078</v>
      </c>
    </row>
    <row r="2475" spans="1:14" x14ac:dyDescent="0.3">
      <c r="A2475" s="1">
        <v>42282</v>
      </c>
      <c r="B2475">
        <v>73</v>
      </c>
      <c r="D2475">
        <f t="shared" si="380"/>
        <v>1</v>
      </c>
      <c r="E2475" s="1">
        <f t="shared" si="381"/>
        <v>42275</v>
      </c>
      <c r="F2475" s="1">
        <f t="shared" si="382"/>
        <v>42274</v>
      </c>
      <c r="G2475" s="1">
        <f t="shared" si="383"/>
        <v>42273</v>
      </c>
      <c r="H2475" s="1">
        <f t="shared" si="384"/>
        <v>42272</v>
      </c>
      <c r="I2475" s="2">
        <f t="shared" si="385"/>
        <v>71.424999999999997</v>
      </c>
      <c r="K2475" s="2">
        <f t="shared" si="386"/>
        <v>0</v>
      </c>
      <c r="L2475" s="2">
        <f t="shared" si="387"/>
        <v>0</v>
      </c>
      <c r="M2475" s="2">
        <f t="shared" si="388"/>
        <v>1</v>
      </c>
      <c r="N2475">
        <f t="shared" si="389"/>
        <v>2.1811493031554368</v>
      </c>
    </row>
    <row r="2476" spans="1:14" x14ac:dyDescent="0.3">
      <c r="A2476" s="1">
        <v>42283</v>
      </c>
      <c r="B2476">
        <v>73.599999999999994</v>
      </c>
      <c r="D2476">
        <f t="shared" si="380"/>
        <v>2</v>
      </c>
      <c r="E2476" s="1">
        <f t="shared" si="381"/>
        <v>42276</v>
      </c>
      <c r="F2476" s="1">
        <f t="shared" si="382"/>
        <v>42275</v>
      </c>
      <c r="G2476" s="1">
        <f t="shared" si="383"/>
        <v>42274</v>
      </c>
      <c r="H2476" s="1">
        <f t="shared" si="384"/>
        <v>42273</v>
      </c>
      <c r="I2476" s="2">
        <f t="shared" si="385"/>
        <v>73.25</v>
      </c>
      <c r="K2476" s="2">
        <f t="shared" si="386"/>
        <v>0</v>
      </c>
      <c r="L2476" s="2">
        <f t="shared" si="387"/>
        <v>0</v>
      </c>
      <c r="M2476" s="2">
        <f t="shared" si="388"/>
        <v>1</v>
      </c>
      <c r="N2476">
        <f t="shared" si="389"/>
        <v>0.47667778376538489</v>
      </c>
    </row>
    <row r="2477" spans="1:14" x14ac:dyDescent="0.3">
      <c r="A2477" s="1">
        <v>42284</v>
      </c>
      <c r="B2477">
        <v>73.825000000000003</v>
      </c>
      <c r="D2477">
        <f t="shared" si="380"/>
        <v>3</v>
      </c>
      <c r="E2477" s="1">
        <f t="shared" si="381"/>
        <v>42277</v>
      </c>
      <c r="F2477" s="1">
        <f t="shared" si="382"/>
        <v>42276</v>
      </c>
      <c r="G2477" s="1">
        <f t="shared" si="383"/>
        <v>42275</v>
      </c>
      <c r="H2477" s="1">
        <f t="shared" si="384"/>
        <v>42274</v>
      </c>
      <c r="I2477" s="2">
        <f t="shared" si="385"/>
        <v>73.525000000000006</v>
      </c>
      <c r="K2477" s="2">
        <f t="shared" si="386"/>
        <v>0</v>
      </c>
      <c r="L2477" s="2">
        <f t="shared" si="387"/>
        <v>0</v>
      </c>
      <c r="M2477" s="2">
        <f t="shared" si="388"/>
        <v>1</v>
      </c>
      <c r="N2477">
        <f t="shared" si="389"/>
        <v>0.40719431899275871</v>
      </c>
    </row>
    <row r="2478" spans="1:14" x14ac:dyDescent="0.3">
      <c r="A2478" s="1">
        <v>42285</v>
      </c>
      <c r="B2478">
        <v>74</v>
      </c>
      <c r="D2478">
        <f t="shared" si="380"/>
        <v>4</v>
      </c>
      <c r="E2478" s="1">
        <f t="shared" si="381"/>
        <v>42278</v>
      </c>
      <c r="F2478" s="1">
        <f t="shared" si="382"/>
        <v>42277</v>
      </c>
      <c r="G2478" s="1">
        <f t="shared" si="383"/>
        <v>42276</v>
      </c>
      <c r="H2478" s="1">
        <f t="shared" si="384"/>
        <v>42275</v>
      </c>
      <c r="I2478" s="2">
        <f t="shared" si="385"/>
        <v>72.625</v>
      </c>
      <c r="K2478" s="2">
        <f t="shared" si="386"/>
        <v>0</v>
      </c>
      <c r="L2478" s="2">
        <f t="shared" si="387"/>
        <v>0</v>
      </c>
      <c r="M2478" s="2">
        <f t="shared" si="388"/>
        <v>1</v>
      </c>
      <c r="N2478">
        <f t="shared" si="389"/>
        <v>1.8755878032094497</v>
      </c>
    </row>
    <row r="2479" spans="1:14" x14ac:dyDescent="0.3">
      <c r="A2479" s="1">
        <v>42286</v>
      </c>
      <c r="B2479">
        <v>73.825000000000003</v>
      </c>
      <c r="C2479">
        <v>66.125</v>
      </c>
      <c r="D2479">
        <f t="shared" si="380"/>
        <v>5</v>
      </c>
      <c r="E2479" s="1">
        <f t="shared" si="381"/>
        <v>42279</v>
      </c>
      <c r="F2479" s="1">
        <f t="shared" si="382"/>
        <v>42278</v>
      </c>
      <c r="G2479" s="1">
        <f t="shared" si="383"/>
        <v>42277</v>
      </c>
      <c r="H2479" s="1">
        <f t="shared" si="384"/>
        <v>42276</v>
      </c>
      <c r="I2479" s="2">
        <f t="shared" si="385"/>
        <v>73.349999999999994</v>
      </c>
      <c r="K2479" s="2">
        <f t="shared" si="386"/>
        <v>0</v>
      </c>
      <c r="L2479" s="2">
        <f t="shared" si="387"/>
        <v>0</v>
      </c>
      <c r="M2479" s="2">
        <f t="shared" si="388"/>
        <v>1</v>
      </c>
      <c r="N2479">
        <f t="shared" si="389"/>
        <v>0.64549230409957281</v>
      </c>
    </row>
    <row r="2480" spans="1:14" x14ac:dyDescent="0.3">
      <c r="A2480" s="1">
        <v>42289</v>
      </c>
      <c r="B2480">
        <v>66.5</v>
      </c>
      <c r="D2480">
        <f t="shared" si="380"/>
        <v>1</v>
      </c>
      <c r="E2480" s="1">
        <f t="shared" si="381"/>
        <v>42282</v>
      </c>
      <c r="F2480" s="1">
        <f t="shared" si="382"/>
        <v>42281</v>
      </c>
      <c r="G2480" s="1">
        <f t="shared" si="383"/>
        <v>42280</v>
      </c>
      <c r="H2480" s="1">
        <f t="shared" si="384"/>
        <v>42279</v>
      </c>
      <c r="I2480" s="2">
        <f t="shared" si="385"/>
        <v>73</v>
      </c>
      <c r="J2480">
        <v>66.125</v>
      </c>
      <c r="K2480" s="2">
        <f t="shared" si="386"/>
        <v>66.125</v>
      </c>
      <c r="L2480" s="2">
        <f t="shared" si="387"/>
        <v>73.825000000000003</v>
      </c>
      <c r="M2480" s="2">
        <f t="shared" si="388"/>
        <v>1.1164461247637052</v>
      </c>
      <c r="N2480">
        <f t="shared" si="389"/>
        <v>1.6893043964940384</v>
      </c>
    </row>
    <row r="2481" spans="1:14" x14ac:dyDescent="0.3">
      <c r="A2481" s="1">
        <v>42290</v>
      </c>
      <c r="B2481">
        <v>67.575000000000003</v>
      </c>
      <c r="D2481">
        <f t="shared" si="380"/>
        <v>2</v>
      </c>
      <c r="E2481" s="1">
        <f t="shared" si="381"/>
        <v>42283</v>
      </c>
      <c r="F2481" s="1">
        <f t="shared" si="382"/>
        <v>42282</v>
      </c>
      <c r="G2481" s="1">
        <f t="shared" si="383"/>
        <v>42281</v>
      </c>
      <c r="H2481" s="1">
        <f t="shared" si="384"/>
        <v>42280</v>
      </c>
      <c r="I2481" s="2">
        <f t="shared" si="385"/>
        <v>73.599999999999994</v>
      </c>
      <c r="K2481" s="2">
        <f t="shared" si="386"/>
        <v>66.125</v>
      </c>
      <c r="L2481" s="2">
        <f t="shared" si="387"/>
        <v>73.825000000000003</v>
      </c>
      <c r="M2481" s="2">
        <f t="shared" si="388"/>
        <v>1.1164461247637052</v>
      </c>
      <c r="N2481">
        <f t="shared" si="389"/>
        <v>2.4743603879203966</v>
      </c>
    </row>
    <row r="2482" spans="1:14" x14ac:dyDescent="0.3">
      <c r="A2482" s="1">
        <v>42291</v>
      </c>
      <c r="B2482">
        <v>66.825000000000003</v>
      </c>
      <c r="D2482">
        <f t="shared" si="380"/>
        <v>3</v>
      </c>
      <c r="E2482" s="1">
        <f t="shared" si="381"/>
        <v>42284</v>
      </c>
      <c r="F2482" s="1">
        <f t="shared" si="382"/>
        <v>42283</v>
      </c>
      <c r="G2482" s="1">
        <f t="shared" si="383"/>
        <v>42282</v>
      </c>
      <c r="H2482" s="1">
        <f t="shared" si="384"/>
        <v>42281</v>
      </c>
      <c r="I2482" s="2">
        <f t="shared" si="385"/>
        <v>73.825000000000003</v>
      </c>
      <c r="K2482" s="2">
        <f t="shared" si="386"/>
        <v>66.125</v>
      </c>
      <c r="L2482" s="2">
        <f t="shared" si="387"/>
        <v>73.825000000000003</v>
      </c>
      <c r="M2482" s="2">
        <f t="shared" si="388"/>
        <v>1.1164461247637052</v>
      </c>
      <c r="N2482">
        <f t="shared" si="389"/>
        <v>1.0530371846519433</v>
      </c>
    </row>
    <row r="2483" spans="1:14" x14ac:dyDescent="0.3">
      <c r="A2483" s="1">
        <v>42292</v>
      </c>
      <c r="B2483">
        <v>66.825000000000003</v>
      </c>
      <c r="D2483">
        <f t="shared" si="380"/>
        <v>4</v>
      </c>
      <c r="E2483" s="1">
        <f t="shared" si="381"/>
        <v>42285</v>
      </c>
      <c r="F2483" s="1">
        <f t="shared" si="382"/>
        <v>42284</v>
      </c>
      <c r="G2483" s="1">
        <f t="shared" si="383"/>
        <v>42283</v>
      </c>
      <c r="H2483" s="1">
        <f t="shared" si="384"/>
        <v>42282</v>
      </c>
      <c r="I2483" s="2">
        <f t="shared" si="385"/>
        <v>74</v>
      </c>
      <c r="K2483" s="2">
        <f t="shared" si="386"/>
        <v>66.125</v>
      </c>
      <c r="L2483" s="2">
        <f t="shared" si="387"/>
        <v>73.825000000000003</v>
      </c>
      <c r="M2483" s="2">
        <f t="shared" si="388"/>
        <v>1.1164461247637052</v>
      </c>
      <c r="N2483">
        <f t="shared" si="389"/>
        <v>0.81627062723361699</v>
      </c>
    </row>
    <row r="2484" spans="1:14" x14ac:dyDescent="0.3">
      <c r="A2484" s="1">
        <v>42293</v>
      </c>
      <c r="B2484">
        <v>65.575000000000003</v>
      </c>
      <c r="D2484">
        <f t="shared" si="380"/>
        <v>5</v>
      </c>
      <c r="E2484" s="1">
        <f t="shared" si="381"/>
        <v>42286</v>
      </c>
      <c r="F2484" s="1">
        <f t="shared" si="382"/>
        <v>42285</v>
      </c>
      <c r="G2484" s="1">
        <f t="shared" si="383"/>
        <v>42284</v>
      </c>
      <c r="H2484" s="1">
        <f t="shared" si="384"/>
        <v>42283</v>
      </c>
      <c r="I2484" s="2">
        <f t="shared" si="385"/>
        <v>73.825000000000003</v>
      </c>
      <c r="K2484" s="2">
        <f t="shared" si="386"/>
        <v>66.125</v>
      </c>
      <c r="L2484" s="2">
        <f t="shared" si="387"/>
        <v>73.825000000000003</v>
      </c>
      <c r="M2484" s="2">
        <f t="shared" si="388"/>
        <v>1.1164461247637052</v>
      </c>
      <c r="N2484">
        <f t="shared" si="389"/>
        <v>-0.83523644255259621</v>
      </c>
    </row>
    <row r="2485" spans="1:14" x14ac:dyDescent="0.3">
      <c r="A2485" s="1">
        <v>42296</v>
      </c>
      <c r="B2485">
        <v>65.974999999999994</v>
      </c>
      <c r="D2485">
        <f t="shared" si="380"/>
        <v>1</v>
      </c>
      <c r="E2485" s="1">
        <f t="shared" si="381"/>
        <v>42289</v>
      </c>
      <c r="F2485" s="1">
        <f t="shared" si="382"/>
        <v>42288</v>
      </c>
      <c r="G2485" s="1">
        <f t="shared" si="383"/>
        <v>42287</v>
      </c>
      <c r="H2485" s="1">
        <f t="shared" si="384"/>
        <v>42286</v>
      </c>
      <c r="I2485" s="2">
        <f t="shared" si="385"/>
        <v>66.5</v>
      </c>
      <c r="K2485" s="2">
        <f t="shared" si="386"/>
        <v>0</v>
      </c>
      <c r="L2485" s="2">
        <f t="shared" si="387"/>
        <v>0</v>
      </c>
      <c r="M2485" s="2">
        <f t="shared" si="388"/>
        <v>1</v>
      </c>
      <c r="N2485">
        <f t="shared" si="389"/>
        <v>-0.79260652724208269</v>
      </c>
    </row>
    <row r="2486" spans="1:14" x14ac:dyDescent="0.3">
      <c r="A2486" s="1">
        <v>42297</v>
      </c>
      <c r="B2486">
        <v>67.849999999999994</v>
      </c>
      <c r="D2486">
        <f t="shared" si="380"/>
        <v>2</v>
      </c>
      <c r="E2486" s="1">
        <f t="shared" si="381"/>
        <v>42290</v>
      </c>
      <c r="F2486" s="1">
        <f t="shared" si="382"/>
        <v>42289</v>
      </c>
      <c r="G2486" s="1">
        <f t="shared" si="383"/>
        <v>42288</v>
      </c>
      <c r="H2486" s="1">
        <f t="shared" si="384"/>
        <v>42287</v>
      </c>
      <c r="I2486" s="2">
        <f t="shared" si="385"/>
        <v>67.575000000000003</v>
      </c>
      <c r="K2486" s="2">
        <f t="shared" si="386"/>
        <v>0</v>
      </c>
      <c r="L2486" s="2">
        <f t="shared" si="387"/>
        <v>0</v>
      </c>
      <c r="M2486" s="2">
        <f t="shared" si="388"/>
        <v>1</v>
      </c>
      <c r="N2486">
        <f t="shared" si="389"/>
        <v>0.40612941183668183</v>
      </c>
    </row>
    <row r="2487" spans="1:14" x14ac:dyDescent="0.3">
      <c r="A2487" s="1">
        <v>42298</v>
      </c>
      <c r="B2487">
        <v>67.025000000000006</v>
      </c>
      <c r="D2487">
        <f t="shared" si="380"/>
        <v>3</v>
      </c>
      <c r="E2487" s="1">
        <f t="shared" si="381"/>
        <v>42291</v>
      </c>
      <c r="F2487" s="1">
        <f t="shared" si="382"/>
        <v>42290</v>
      </c>
      <c r="G2487" s="1">
        <f t="shared" si="383"/>
        <v>42289</v>
      </c>
      <c r="H2487" s="1">
        <f t="shared" si="384"/>
        <v>42288</v>
      </c>
      <c r="I2487" s="2">
        <f t="shared" si="385"/>
        <v>66.825000000000003</v>
      </c>
      <c r="K2487" s="2">
        <f t="shared" si="386"/>
        <v>0</v>
      </c>
      <c r="L2487" s="2">
        <f t="shared" si="387"/>
        <v>0</v>
      </c>
      <c r="M2487" s="2">
        <f t="shared" si="388"/>
        <v>1</v>
      </c>
      <c r="N2487">
        <f t="shared" si="389"/>
        <v>0.29884220970402803</v>
      </c>
    </row>
    <row r="2488" spans="1:14" x14ac:dyDescent="0.3">
      <c r="A2488" s="1">
        <v>42299</v>
      </c>
      <c r="B2488">
        <v>66.45</v>
      </c>
      <c r="D2488">
        <f t="shared" si="380"/>
        <v>4</v>
      </c>
      <c r="E2488" s="1">
        <f t="shared" si="381"/>
        <v>42292</v>
      </c>
      <c r="F2488" s="1">
        <f t="shared" si="382"/>
        <v>42291</v>
      </c>
      <c r="G2488" s="1">
        <f t="shared" si="383"/>
        <v>42290</v>
      </c>
      <c r="H2488" s="1">
        <f t="shared" si="384"/>
        <v>42289</v>
      </c>
      <c r="I2488" s="2">
        <f t="shared" si="385"/>
        <v>66.825000000000003</v>
      </c>
      <c r="K2488" s="2">
        <f t="shared" si="386"/>
        <v>0</v>
      </c>
      <c r="L2488" s="2">
        <f t="shared" si="387"/>
        <v>0</v>
      </c>
      <c r="M2488" s="2">
        <f t="shared" si="388"/>
        <v>1</v>
      </c>
      <c r="N2488">
        <f t="shared" si="389"/>
        <v>-0.56274768657283369</v>
      </c>
    </row>
    <row r="2489" spans="1:14" x14ac:dyDescent="0.3">
      <c r="A2489" s="1">
        <v>42300</v>
      </c>
      <c r="B2489">
        <v>63.6</v>
      </c>
      <c r="D2489">
        <f t="shared" si="380"/>
        <v>5</v>
      </c>
      <c r="E2489" s="1">
        <f t="shared" si="381"/>
        <v>42293</v>
      </c>
      <c r="F2489" s="1">
        <f t="shared" si="382"/>
        <v>42292</v>
      </c>
      <c r="G2489" s="1">
        <f t="shared" si="383"/>
        <v>42291</v>
      </c>
      <c r="H2489" s="1">
        <f t="shared" si="384"/>
        <v>42290</v>
      </c>
      <c r="I2489" s="2">
        <f t="shared" si="385"/>
        <v>65.575000000000003</v>
      </c>
      <c r="K2489" s="2">
        <f t="shared" si="386"/>
        <v>0</v>
      </c>
      <c r="L2489" s="2">
        <f t="shared" si="387"/>
        <v>0</v>
      </c>
      <c r="M2489" s="2">
        <f t="shared" si="388"/>
        <v>1</v>
      </c>
      <c r="N2489">
        <f t="shared" si="389"/>
        <v>-3.0581055406860975</v>
      </c>
    </row>
    <row r="2490" spans="1:14" x14ac:dyDescent="0.3">
      <c r="A2490" s="1">
        <v>42303</v>
      </c>
      <c r="B2490">
        <v>62.85</v>
      </c>
      <c r="D2490">
        <f t="shared" si="380"/>
        <v>1</v>
      </c>
      <c r="E2490" s="1">
        <f t="shared" si="381"/>
        <v>42296</v>
      </c>
      <c r="F2490" s="1">
        <f t="shared" si="382"/>
        <v>42295</v>
      </c>
      <c r="G2490" s="1">
        <f t="shared" si="383"/>
        <v>42294</v>
      </c>
      <c r="H2490" s="1">
        <f t="shared" si="384"/>
        <v>42293</v>
      </c>
      <c r="I2490" s="2">
        <f t="shared" si="385"/>
        <v>65.974999999999994</v>
      </c>
      <c r="K2490" s="2">
        <f t="shared" si="386"/>
        <v>0</v>
      </c>
      <c r="L2490" s="2">
        <f t="shared" si="387"/>
        <v>0</v>
      </c>
      <c r="M2490" s="2">
        <f t="shared" si="388"/>
        <v>1</v>
      </c>
      <c r="N2490">
        <f t="shared" si="389"/>
        <v>-4.8524947353131207</v>
      </c>
    </row>
    <row r="2491" spans="1:14" x14ac:dyDescent="0.3">
      <c r="A2491" s="1">
        <v>42304</v>
      </c>
      <c r="B2491">
        <v>61.25</v>
      </c>
      <c r="D2491">
        <f t="shared" si="380"/>
        <v>2</v>
      </c>
      <c r="E2491" s="1">
        <f t="shared" si="381"/>
        <v>42297</v>
      </c>
      <c r="F2491" s="1">
        <f t="shared" si="382"/>
        <v>42296</v>
      </c>
      <c r="G2491" s="1">
        <f t="shared" si="383"/>
        <v>42295</v>
      </c>
      <c r="H2491" s="1">
        <f t="shared" si="384"/>
        <v>42294</v>
      </c>
      <c r="I2491" s="2">
        <f t="shared" si="385"/>
        <v>67.849999999999994</v>
      </c>
      <c r="K2491" s="2">
        <f t="shared" si="386"/>
        <v>0</v>
      </c>
      <c r="L2491" s="2">
        <f t="shared" si="387"/>
        <v>0</v>
      </c>
      <c r="M2491" s="2">
        <f t="shared" si="388"/>
        <v>1</v>
      </c>
      <c r="N2491">
        <f t="shared" si="389"/>
        <v>-10.233553685604173</v>
      </c>
    </row>
    <row r="2492" spans="1:14" x14ac:dyDescent="0.3">
      <c r="A2492" s="1">
        <v>42305</v>
      </c>
      <c r="B2492">
        <v>61.4</v>
      </c>
      <c r="D2492">
        <f t="shared" si="380"/>
        <v>3</v>
      </c>
      <c r="E2492" s="1">
        <f t="shared" si="381"/>
        <v>42298</v>
      </c>
      <c r="F2492" s="1">
        <f t="shared" si="382"/>
        <v>42297</v>
      </c>
      <c r="G2492" s="1">
        <f t="shared" si="383"/>
        <v>42296</v>
      </c>
      <c r="H2492" s="1">
        <f t="shared" si="384"/>
        <v>42295</v>
      </c>
      <c r="I2492" s="2">
        <f t="shared" si="385"/>
        <v>67.025000000000006</v>
      </c>
      <c r="K2492" s="2">
        <f t="shared" si="386"/>
        <v>0</v>
      </c>
      <c r="L2492" s="2">
        <f t="shared" si="387"/>
        <v>0</v>
      </c>
      <c r="M2492" s="2">
        <f t="shared" si="388"/>
        <v>1</v>
      </c>
      <c r="N2492">
        <f t="shared" si="389"/>
        <v>-8.76558489689263</v>
      </c>
    </row>
    <row r="2493" spans="1:14" x14ac:dyDescent="0.3">
      <c r="A2493" s="1">
        <v>42306</v>
      </c>
      <c r="B2493">
        <v>59.875</v>
      </c>
      <c r="D2493">
        <f t="shared" si="380"/>
        <v>4</v>
      </c>
      <c r="E2493" s="1">
        <f t="shared" si="381"/>
        <v>42299</v>
      </c>
      <c r="F2493" s="1">
        <f t="shared" si="382"/>
        <v>42298</v>
      </c>
      <c r="G2493" s="1">
        <f t="shared" si="383"/>
        <v>42297</v>
      </c>
      <c r="H2493" s="1">
        <f t="shared" si="384"/>
        <v>42296</v>
      </c>
      <c r="I2493" s="2">
        <f t="shared" si="385"/>
        <v>66.45</v>
      </c>
      <c r="K2493" s="2">
        <f t="shared" si="386"/>
        <v>0</v>
      </c>
      <c r="L2493" s="2">
        <f t="shared" si="387"/>
        <v>0</v>
      </c>
      <c r="M2493" s="2">
        <f t="shared" si="388"/>
        <v>1</v>
      </c>
      <c r="N2493">
        <f t="shared" si="389"/>
        <v>-10.419072942817511</v>
      </c>
    </row>
    <row r="2494" spans="1:14" x14ac:dyDescent="0.3">
      <c r="A2494" s="1">
        <v>42307</v>
      </c>
      <c r="B2494">
        <v>59.2</v>
      </c>
      <c r="D2494">
        <f t="shared" si="380"/>
        <v>5</v>
      </c>
      <c r="E2494" s="1">
        <f t="shared" si="381"/>
        <v>42300</v>
      </c>
      <c r="F2494" s="1">
        <f t="shared" si="382"/>
        <v>42299</v>
      </c>
      <c r="G2494" s="1">
        <f t="shared" si="383"/>
        <v>42298</v>
      </c>
      <c r="H2494" s="1">
        <f t="shared" si="384"/>
        <v>42297</v>
      </c>
      <c r="I2494" s="2">
        <f t="shared" si="385"/>
        <v>63.6</v>
      </c>
      <c r="K2494" s="2">
        <f t="shared" si="386"/>
        <v>0</v>
      </c>
      <c r="L2494" s="2">
        <f t="shared" si="387"/>
        <v>0</v>
      </c>
      <c r="M2494" s="2">
        <f t="shared" si="388"/>
        <v>1</v>
      </c>
      <c r="N2494">
        <f t="shared" si="389"/>
        <v>-7.1691928456116454</v>
      </c>
    </row>
    <row r="2495" spans="1:14" x14ac:dyDescent="0.3">
      <c r="A2495" s="1">
        <v>42310</v>
      </c>
      <c r="B2495">
        <v>58.225000000000001</v>
      </c>
      <c r="D2495">
        <f t="shared" si="380"/>
        <v>1</v>
      </c>
      <c r="E2495" s="1">
        <f t="shared" si="381"/>
        <v>42303</v>
      </c>
      <c r="F2495" s="1">
        <f t="shared" si="382"/>
        <v>42302</v>
      </c>
      <c r="G2495" s="1">
        <f t="shared" si="383"/>
        <v>42301</v>
      </c>
      <c r="H2495" s="1">
        <f t="shared" si="384"/>
        <v>42300</v>
      </c>
      <c r="I2495" s="2">
        <f t="shared" si="385"/>
        <v>62.85</v>
      </c>
      <c r="K2495" s="2">
        <f t="shared" si="386"/>
        <v>0</v>
      </c>
      <c r="L2495" s="2">
        <f t="shared" si="387"/>
        <v>0</v>
      </c>
      <c r="M2495" s="2">
        <f t="shared" si="388"/>
        <v>1</v>
      </c>
      <c r="N2495">
        <f t="shared" si="389"/>
        <v>-7.6436119265851765</v>
      </c>
    </row>
    <row r="2496" spans="1:14" x14ac:dyDescent="0.3">
      <c r="A2496" s="1">
        <v>42311</v>
      </c>
      <c r="B2496">
        <v>58.225000000000001</v>
      </c>
      <c r="D2496">
        <f t="shared" si="380"/>
        <v>2</v>
      </c>
      <c r="E2496" s="1">
        <f t="shared" si="381"/>
        <v>42304</v>
      </c>
      <c r="F2496" s="1">
        <f t="shared" si="382"/>
        <v>42303</v>
      </c>
      <c r="G2496" s="1">
        <f t="shared" si="383"/>
        <v>42302</v>
      </c>
      <c r="H2496" s="1">
        <f t="shared" si="384"/>
        <v>42301</v>
      </c>
      <c r="I2496" s="2">
        <f t="shared" si="385"/>
        <v>61.25</v>
      </c>
      <c r="K2496" s="2">
        <f t="shared" si="386"/>
        <v>0</v>
      </c>
      <c r="L2496" s="2">
        <f t="shared" si="387"/>
        <v>0</v>
      </c>
      <c r="M2496" s="2">
        <f t="shared" si="388"/>
        <v>1</v>
      </c>
      <c r="N2496">
        <f t="shared" si="389"/>
        <v>-5.0649033654431594</v>
      </c>
    </row>
    <row r="2497" spans="1:14" x14ac:dyDescent="0.3">
      <c r="A2497" s="1">
        <v>42312</v>
      </c>
      <c r="B2497">
        <v>57.375</v>
      </c>
      <c r="D2497">
        <f t="shared" si="380"/>
        <v>3</v>
      </c>
      <c r="E2497" s="1">
        <f t="shared" si="381"/>
        <v>42305</v>
      </c>
      <c r="F2497" s="1">
        <f t="shared" si="382"/>
        <v>42304</v>
      </c>
      <c r="G2497" s="1">
        <f t="shared" si="383"/>
        <v>42303</v>
      </c>
      <c r="H2497" s="1">
        <f t="shared" si="384"/>
        <v>42302</v>
      </c>
      <c r="I2497" s="2">
        <f t="shared" si="385"/>
        <v>61.4</v>
      </c>
      <c r="K2497" s="2">
        <f t="shared" si="386"/>
        <v>0</v>
      </c>
      <c r="L2497" s="2">
        <f t="shared" si="387"/>
        <v>0</v>
      </c>
      <c r="M2497" s="2">
        <f t="shared" si="388"/>
        <v>1</v>
      </c>
      <c r="N2497">
        <f t="shared" si="389"/>
        <v>-6.7801166772387527</v>
      </c>
    </row>
    <row r="2498" spans="1:14" x14ac:dyDescent="0.3">
      <c r="A2498" s="1">
        <v>42313</v>
      </c>
      <c r="B2498">
        <v>55.4</v>
      </c>
      <c r="D2498">
        <f t="shared" si="380"/>
        <v>4</v>
      </c>
      <c r="E2498" s="1">
        <f t="shared" si="381"/>
        <v>42306</v>
      </c>
      <c r="F2498" s="1">
        <f t="shared" si="382"/>
        <v>42305</v>
      </c>
      <c r="G2498" s="1">
        <f t="shared" si="383"/>
        <v>42304</v>
      </c>
      <c r="H2498" s="1">
        <f t="shared" si="384"/>
        <v>42303</v>
      </c>
      <c r="I2498" s="2">
        <f t="shared" si="385"/>
        <v>59.875</v>
      </c>
      <c r="K2498" s="2">
        <f t="shared" si="386"/>
        <v>0</v>
      </c>
      <c r="L2498" s="2">
        <f t="shared" si="387"/>
        <v>0</v>
      </c>
      <c r="M2498" s="2">
        <f t="shared" si="388"/>
        <v>1</v>
      </c>
      <c r="N2498">
        <f t="shared" si="389"/>
        <v>-7.7679461977841253</v>
      </c>
    </row>
    <row r="2499" spans="1:14" x14ac:dyDescent="0.3">
      <c r="A2499" s="1">
        <v>42314</v>
      </c>
      <c r="B2499">
        <v>55</v>
      </c>
      <c r="D2499">
        <f t="shared" ref="D2499:D2562" si="390">WEEKDAY(A2499,2)</f>
        <v>5</v>
      </c>
      <c r="E2499" s="1">
        <f t="shared" si="381"/>
        <v>42307</v>
      </c>
      <c r="F2499" s="1">
        <f t="shared" si="382"/>
        <v>42306</v>
      </c>
      <c r="G2499" s="1">
        <f t="shared" si="383"/>
        <v>42305</v>
      </c>
      <c r="H2499" s="1">
        <f t="shared" si="384"/>
        <v>42304</v>
      </c>
      <c r="I2499" s="2">
        <f t="shared" si="385"/>
        <v>59.2</v>
      </c>
      <c r="K2499" s="2">
        <f t="shared" si="386"/>
        <v>0</v>
      </c>
      <c r="L2499" s="2">
        <f t="shared" si="387"/>
        <v>0</v>
      </c>
      <c r="M2499" s="2">
        <f t="shared" si="388"/>
        <v>1</v>
      </c>
      <c r="N2499">
        <f t="shared" si="389"/>
        <v>-7.3588356657489067</v>
      </c>
    </row>
    <row r="2500" spans="1:14" x14ac:dyDescent="0.3">
      <c r="A2500" s="1">
        <v>42317</v>
      </c>
      <c r="B2500">
        <v>53.725000000000001</v>
      </c>
      <c r="D2500">
        <f t="shared" si="390"/>
        <v>1</v>
      </c>
      <c r="E2500" s="1">
        <f t="shared" si="381"/>
        <v>42310</v>
      </c>
      <c r="F2500" s="1">
        <f t="shared" si="382"/>
        <v>42309</v>
      </c>
      <c r="G2500" s="1">
        <f t="shared" si="383"/>
        <v>42308</v>
      </c>
      <c r="H2500" s="1">
        <f t="shared" si="384"/>
        <v>42307</v>
      </c>
      <c r="I2500" s="2">
        <f t="shared" si="385"/>
        <v>58.225000000000001</v>
      </c>
      <c r="K2500" s="2">
        <f t="shared" si="386"/>
        <v>0</v>
      </c>
      <c r="L2500" s="2">
        <f t="shared" si="387"/>
        <v>0</v>
      </c>
      <c r="M2500" s="2">
        <f t="shared" si="388"/>
        <v>1</v>
      </c>
      <c r="N2500">
        <f t="shared" si="389"/>
        <v>-8.0436373241830506</v>
      </c>
    </row>
    <row r="2501" spans="1:14" x14ac:dyDescent="0.3">
      <c r="A2501" s="1">
        <v>42318</v>
      </c>
      <c r="B2501">
        <v>53.55</v>
      </c>
      <c r="D2501">
        <f t="shared" si="390"/>
        <v>2</v>
      </c>
      <c r="E2501" s="1">
        <f t="shared" si="381"/>
        <v>42311</v>
      </c>
      <c r="F2501" s="1">
        <f t="shared" si="382"/>
        <v>42310</v>
      </c>
      <c r="G2501" s="1">
        <f t="shared" si="383"/>
        <v>42309</v>
      </c>
      <c r="H2501" s="1">
        <f t="shared" si="384"/>
        <v>42308</v>
      </c>
      <c r="I2501" s="2">
        <f t="shared" si="385"/>
        <v>58.225000000000001</v>
      </c>
      <c r="K2501" s="2">
        <f t="shared" si="386"/>
        <v>0</v>
      </c>
      <c r="L2501" s="2">
        <f t="shared" si="387"/>
        <v>0</v>
      </c>
      <c r="M2501" s="2">
        <f t="shared" si="388"/>
        <v>1</v>
      </c>
      <c r="N2501">
        <f t="shared" si="389"/>
        <v>-8.3699018876647049</v>
      </c>
    </row>
    <row r="2502" spans="1:14" x14ac:dyDescent="0.3">
      <c r="A2502" s="1">
        <v>42319</v>
      </c>
      <c r="B2502">
        <v>56.174999999999997</v>
      </c>
      <c r="D2502">
        <f t="shared" si="390"/>
        <v>3</v>
      </c>
      <c r="E2502" s="1">
        <f t="shared" si="381"/>
        <v>42312</v>
      </c>
      <c r="F2502" s="1">
        <f t="shared" si="382"/>
        <v>42311</v>
      </c>
      <c r="G2502" s="1">
        <f t="shared" si="383"/>
        <v>42310</v>
      </c>
      <c r="H2502" s="1">
        <f t="shared" si="384"/>
        <v>42309</v>
      </c>
      <c r="I2502" s="2">
        <f t="shared" si="385"/>
        <v>57.375</v>
      </c>
      <c r="K2502" s="2">
        <f t="shared" si="386"/>
        <v>0</v>
      </c>
      <c r="L2502" s="2">
        <f t="shared" si="387"/>
        <v>0</v>
      </c>
      <c r="M2502" s="2">
        <f t="shared" si="388"/>
        <v>1</v>
      </c>
      <c r="N2502">
        <f t="shared" si="389"/>
        <v>-2.1136850309316397</v>
      </c>
    </row>
    <row r="2503" spans="1:14" x14ac:dyDescent="0.3">
      <c r="A2503" s="1">
        <v>42320</v>
      </c>
      <c r="B2503">
        <v>56.1</v>
      </c>
      <c r="D2503">
        <f t="shared" si="390"/>
        <v>4</v>
      </c>
      <c r="E2503" s="1">
        <f t="shared" si="381"/>
        <v>42313</v>
      </c>
      <c r="F2503" s="1">
        <f t="shared" si="382"/>
        <v>42312</v>
      </c>
      <c r="G2503" s="1">
        <f t="shared" si="383"/>
        <v>42311</v>
      </c>
      <c r="H2503" s="1">
        <f t="shared" si="384"/>
        <v>42310</v>
      </c>
      <c r="I2503" s="2">
        <f t="shared" si="385"/>
        <v>55.4</v>
      </c>
      <c r="K2503" s="2">
        <f t="shared" si="386"/>
        <v>0</v>
      </c>
      <c r="L2503" s="2">
        <f t="shared" si="387"/>
        <v>0</v>
      </c>
      <c r="M2503" s="2">
        <f t="shared" si="388"/>
        <v>1</v>
      </c>
      <c r="N2503">
        <f t="shared" si="389"/>
        <v>1.2556218775412464</v>
      </c>
    </row>
    <row r="2504" spans="1:14" x14ac:dyDescent="0.3">
      <c r="A2504" s="1">
        <v>42321</v>
      </c>
      <c r="B2504">
        <v>54.8</v>
      </c>
      <c r="D2504">
        <f t="shared" si="390"/>
        <v>5</v>
      </c>
      <c r="E2504" s="1">
        <f t="shared" ref="E2504:E2567" si="391">A2504-7</f>
        <v>42314</v>
      </c>
      <c r="F2504" s="1">
        <f t="shared" ref="F2504:F2567" si="392">E2504-1</f>
        <v>42313</v>
      </c>
      <c r="G2504" s="1">
        <f t="shared" ref="G2504:G2567" si="393">E2504-2</f>
        <v>42312</v>
      </c>
      <c r="H2504" s="1">
        <f t="shared" ref="H2504:H2567" si="394">E2504-3</f>
        <v>42311</v>
      </c>
      <c r="I2504" s="2">
        <f t="shared" si="385"/>
        <v>55</v>
      </c>
      <c r="K2504" s="2">
        <f t="shared" si="386"/>
        <v>0</v>
      </c>
      <c r="L2504" s="2">
        <f t="shared" si="387"/>
        <v>0</v>
      </c>
      <c r="M2504" s="2">
        <f t="shared" si="388"/>
        <v>1</v>
      </c>
      <c r="N2504">
        <f t="shared" si="389"/>
        <v>-0.36429912785010921</v>
      </c>
    </row>
    <row r="2505" spans="1:14" x14ac:dyDescent="0.3">
      <c r="A2505" s="1">
        <v>42324</v>
      </c>
      <c r="B2505">
        <v>51.8</v>
      </c>
      <c r="D2505">
        <f t="shared" si="390"/>
        <v>1</v>
      </c>
      <c r="E2505" s="1">
        <f t="shared" si="391"/>
        <v>42317</v>
      </c>
      <c r="F2505" s="1">
        <f t="shared" si="392"/>
        <v>42316</v>
      </c>
      <c r="G2505" s="1">
        <f t="shared" si="393"/>
        <v>42315</v>
      </c>
      <c r="H2505" s="1">
        <f t="shared" si="394"/>
        <v>42314</v>
      </c>
      <c r="I2505" s="2">
        <f t="shared" ref="I2505:I2568" si="395">IF(SUMIFS($B$2:$B$3569,$A$2:$A$3569,"="&amp;E2505)=0,IF(SUMIFS($B$2:$B$3569,$A$2:$A$3569,"="&amp;F2505)=0,IF(SUMIFS($B$2:$B$3569,$A$2:$A$3569,"="&amp;G2505)=0,SUMIFS($B$2:$B$3569,$A$2:$A$3569,"="&amp;H2505),SUMIFS($B$2:$B$3569,$A$2:$A$3569,"="&amp;G2505)),SUMIFS($B$2:$B$3569,$A$2:$A$3569,"="&amp;F2505)),SUMIFS($B$2:$B$3569,$A$2:$A$3569,"="&amp;E2505))</f>
        <v>53.725000000000001</v>
      </c>
      <c r="K2505" s="2">
        <f t="shared" ref="K2505:K2568" si="396">SUMIFS($J$2:$J$3569,$A$2:$A$3569,"&gt;"&amp;E2505,$A$2:$A$3569,"&lt;="&amp;A2505)</f>
        <v>0</v>
      </c>
      <c r="L2505" s="2">
        <f t="shared" ref="L2505:L2568" si="397">IF(K2505&lt;&gt;0,LOOKUP(K2505,C2499:C2505,B2499:B2505),0)</f>
        <v>0</v>
      </c>
      <c r="M2505" s="2">
        <f t="shared" ref="M2505:M2568" si="398">IF(K2505&lt;&gt;0,L2505/K2505,1)</f>
        <v>1</v>
      </c>
      <c r="N2505">
        <f t="shared" ref="N2505:N2568" si="399">LN(B2505*M2505/I2505)*100</f>
        <v>-3.6488293263136913</v>
      </c>
    </row>
    <row r="2506" spans="1:14" x14ac:dyDescent="0.3">
      <c r="A2506" s="1">
        <v>42325</v>
      </c>
      <c r="B2506">
        <v>54.174999999999997</v>
      </c>
      <c r="D2506">
        <f t="shared" si="390"/>
        <v>2</v>
      </c>
      <c r="E2506" s="1">
        <f t="shared" si="391"/>
        <v>42318</v>
      </c>
      <c r="F2506" s="1">
        <f t="shared" si="392"/>
        <v>42317</v>
      </c>
      <c r="G2506" s="1">
        <f t="shared" si="393"/>
        <v>42316</v>
      </c>
      <c r="H2506" s="1">
        <f t="shared" si="394"/>
        <v>42315</v>
      </c>
      <c r="I2506" s="2">
        <f t="shared" si="395"/>
        <v>53.55</v>
      </c>
      <c r="K2506" s="2">
        <f t="shared" si="396"/>
        <v>0</v>
      </c>
      <c r="L2506" s="2">
        <f t="shared" si="397"/>
        <v>0</v>
      </c>
      <c r="M2506" s="2">
        <f t="shared" si="398"/>
        <v>1</v>
      </c>
      <c r="N2506">
        <f t="shared" si="399"/>
        <v>1.1603750528664933</v>
      </c>
    </row>
    <row r="2507" spans="1:14" x14ac:dyDescent="0.3">
      <c r="A2507" s="1">
        <v>42326</v>
      </c>
      <c r="B2507">
        <v>54.375</v>
      </c>
      <c r="D2507">
        <f t="shared" si="390"/>
        <v>3</v>
      </c>
      <c r="E2507" s="1">
        <f t="shared" si="391"/>
        <v>42319</v>
      </c>
      <c r="F2507" s="1">
        <f t="shared" si="392"/>
        <v>42318</v>
      </c>
      <c r="G2507" s="1">
        <f t="shared" si="393"/>
        <v>42317</v>
      </c>
      <c r="H2507" s="1">
        <f t="shared" si="394"/>
        <v>42316</v>
      </c>
      <c r="I2507" s="2">
        <f t="shared" si="395"/>
        <v>56.174999999999997</v>
      </c>
      <c r="K2507" s="2">
        <f t="shared" si="396"/>
        <v>0</v>
      </c>
      <c r="L2507" s="2">
        <f t="shared" si="397"/>
        <v>0</v>
      </c>
      <c r="M2507" s="2">
        <f t="shared" si="398"/>
        <v>1</v>
      </c>
      <c r="N2507">
        <f t="shared" si="399"/>
        <v>-3.2567328662544637</v>
      </c>
    </row>
    <row r="2508" spans="1:14" x14ac:dyDescent="0.3">
      <c r="A2508" s="1">
        <v>42327</v>
      </c>
      <c r="B2508">
        <v>55.4</v>
      </c>
      <c r="D2508">
        <f t="shared" si="390"/>
        <v>4</v>
      </c>
      <c r="E2508" s="1">
        <f t="shared" si="391"/>
        <v>42320</v>
      </c>
      <c r="F2508" s="1">
        <f t="shared" si="392"/>
        <v>42319</v>
      </c>
      <c r="G2508" s="1">
        <f t="shared" si="393"/>
        <v>42318</v>
      </c>
      <c r="H2508" s="1">
        <f t="shared" si="394"/>
        <v>42317</v>
      </c>
      <c r="I2508" s="2">
        <f t="shared" si="395"/>
        <v>56.1</v>
      </c>
      <c r="K2508" s="2">
        <f t="shared" si="396"/>
        <v>0</v>
      </c>
      <c r="L2508" s="2">
        <f t="shared" si="397"/>
        <v>0</v>
      </c>
      <c r="M2508" s="2">
        <f t="shared" si="398"/>
        <v>1</v>
      </c>
      <c r="N2508">
        <f t="shared" si="399"/>
        <v>-1.2556218775412595</v>
      </c>
    </row>
    <row r="2509" spans="1:14" x14ac:dyDescent="0.3">
      <c r="A2509" s="1">
        <v>42328</v>
      </c>
      <c r="B2509">
        <v>57.45</v>
      </c>
      <c r="D2509">
        <f t="shared" si="390"/>
        <v>5</v>
      </c>
      <c r="E2509" s="1">
        <f t="shared" si="391"/>
        <v>42321</v>
      </c>
      <c r="F2509" s="1">
        <f t="shared" si="392"/>
        <v>42320</v>
      </c>
      <c r="G2509" s="1">
        <f t="shared" si="393"/>
        <v>42319</v>
      </c>
      <c r="H2509" s="1">
        <f t="shared" si="394"/>
        <v>42318</v>
      </c>
      <c r="I2509" s="2">
        <f t="shared" si="395"/>
        <v>54.8</v>
      </c>
      <c r="K2509" s="2">
        <f t="shared" si="396"/>
        <v>0</v>
      </c>
      <c r="L2509" s="2">
        <f t="shared" si="397"/>
        <v>0</v>
      </c>
      <c r="M2509" s="2">
        <f t="shared" si="398"/>
        <v>1</v>
      </c>
      <c r="N2509">
        <f t="shared" si="399"/>
        <v>4.7224810340794985</v>
      </c>
    </row>
    <row r="2510" spans="1:14" x14ac:dyDescent="0.3">
      <c r="A2510" s="1">
        <v>42331</v>
      </c>
      <c r="B2510">
        <v>57.45</v>
      </c>
      <c r="D2510">
        <f t="shared" si="390"/>
        <v>1</v>
      </c>
      <c r="E2510" s="1">
        <f t="shared" si="391"/>
        <v>42324</v>
      </c>
      <c r="F2510" s="1">
        <f t="shared" si="392"/>
        <v>42323</v>
      </c>
      <c r="G2510" s="1">
        <f t="shared" si="393"/>
        <v>42322</v>
      </c>
      <c r="H2510" s="1">
        <f t="shared" si="394"/>
        <v>42321</v>
      </c>
      <c r="I2510" s="2">
        <f t="shared" si="395"/>
        <v>51.8</v>
      </c>
      <c r="K2510" s="2">
        <f t="shared" si="396"/>
        <v>0</v>
      </c>
      <c r="L2510" s="2">
        <f t="shared" si="397"/>
        <v>0</v>
      </c>
      <c r="M2510" s="2">
        <f t="shared" si="398"/>
        <v>1</v>
      </c>
      <c r="N2510">
        <f t="shared" si="399"/>
        <v>10.352485502932748</v>
      </c>
    </row>
    <row r="2511" spans="1:14" x14ac:dyDescent="0.3">
      <c r="A2511" s="1">
        <v>42332</v>
      </c>
      <c r="B2511">
        <v>57.225000000000001</v>
      </c>
      <c r="D2511">
        <f t="shared" si="390"/>
        <v>2</v>
      </c>
      <c r="E2511" s="1">
        <f t="shared" si="391"/>
        <v>42325</v>
      </c>
      <c r="F2511" s="1">
        <f t="shared" si="392"/>
        <v>42324</v>
      </c>
      <c r="G2511" s="1">
        <f t="shared" si="393"/>
        <v>42323</v>
      </c>
      <c r="H2511" s="1">
        <f t="shared" si="394"/>
        <v>42322</v>
      </c>
      <c r="I2511" s="2">
        <f t="shared" si="395"/>
        <v>54.174999999999997</v>
      </c>
      <c r="K2511" s="2">
        <f t="shared" si="396"/>
        <v>0</v>
      </c>
      <c r="L2511" s="2">
        <f t="shared" si="397"/>
        <v>0</v>
      </c>
      <c r="M2511" s="2">
        <f t="shared" si="398"/>
        <v>1</v>
      </c>
      <c r="N2511">
        <f t="shared" si="399"/>
        <v>5.4771318416207828</v>
      </c>
    </row>
    <row r="2512" spans="1:14" x14ac:dyDescent="0.3">
      <c r="A2512" s="1">
        <v>42333</v>
      </c>
      <c r="B2512">
        <v>58.8</v>
      </c>
      <c r="D2512">
        <f t="shared" si="390"/>
        <v>3</v>
      </c>
      <c r="E2512" s="1">
        <f t="shared" si="391"/>
        <v>42326</v>
      </c>
      <c r="F2512" s="1">
        <f t="shared" si="392"/>
        <v>42325</v>
      </c>
      <c r="G2512" s="1">
        <f t="shared" si="393"/>
        <v>42324</v>
      </c>
      <c r="H2512" s="1">
        <f t="shared" si="394"/>
        <v>42323</v>
      </c>
      <c r="I2512" s="2">
        <f t="shared" si="395"/>
        <v>54.375</v>
      </c>
      <c r="K2512" s="2">
        <f t="shared" si="396"/>
        <v>0</v>
      </c>
      <c r="L2512" s="2">
        <f t="shared" si="397"/>
        <v>0</v>
      </c>
      <c r="M2512" s="2">
        <f t="shared" si="398"/>
        <v>1</v>
      </c>
      <c r="N2512">
        <f t="shared" si="399"/>
        <v>7.8237365495732973</v>
      </c>
    </row>
    <row r="2513" spans="1:14" x14ac:dyDescent="0.3">
      <c r="A2513" s="1">
        <v>42335</v>
      </c>
      <c r="B2513">
        <v>58.725000000000001</v>
      </c>
      <c r="D2513">
        <f t="shared" si="390"/>
        <v>5</v>
      </c>
      <c r="E2513" s="1">
        <f t="shared" si="391"/>
        <v>42328</v>
      </c>
      <c r="F2513" s="1">
        <f t="shared" si="392"/>
        <v>42327</v>
      </c>
      <c r="G2513" s="1">
        <f t="shared" si="393"/>
        <v>42326</v>
      </c>
      <c r="H2513" s="1">
        <f t="shared" si="394"/>
        <v>42325</v>
      </c>
      <c r="I2513" s="2">
        <f t="shared" si="395"/>
        <v>57.45</v>
      </c>
      <c r="K2513" s="2">
        <f t="shared" si="396"/>
        <v>0</v>
      </c>
      <c r="L2513" s="2">
        <f t="shared" si="397"/>
        <v>0</v>
      </c>
      <c r="M2513" s="2">
        <f t="shared" si="398"/>
        <v>1</v>
      </c>
      <c r="N2513">
        <f t="shared" si="399"/>
        <v>2.1950526250211748</v>
      </c>
    </row>
    <row r="2514" spans="1:14" x14ac:dyDescent="0.3">
      <c r="A2514" s="1">
        <v>42338</v>
      </c>
      <c r="B2514">
        <v>58.424999999999997</v>
      </c>
      <c r="D2514">
        <f t="shared" si="390"/>
        <v>1</v>
      </c>
      <c r="E2514" s="1">
        <f t="shared" si="391"/>
        <v>42331</v>
      </c>
      <c r="F2514" s="1">
        <f t="shared" si="392"/>
        <v>42330</v>
      </c>
      <c r="G2514" s="1">
        <f t="shared" si="393"/>
        <v>42329</v>
      </c>
      <c r="H2514" s="1">
        <f t="shared" si="394"/>
        <v>42328</v>
      </c>
      <c r="I2514" s="2">
        <f t="shared" si="395"/>
        <v>57.45</v>
      </c>
      <c r="K2514" s="2">
        <f t="shared" si="396"/>
        <v>0</v>
      </c>
      <c r="L2514" s="2">
        <f t="shared" si="397"/>
        <v>0</v>
      </c>
      <c r="M2514" s="2">
        <f t="shared" si="398"/>
        <v>1</v>
      </c>
      <c r="N2514">
        <f t="shared" si="399"/>
        <v>1.6828876130156885</v>
      </c>
    </row>
    <row r="2515" spans="1:14" x14ac:dyDescent="0.3">
      <c r="A2515" s="1">
        <v>42339</v>
      </c>
      <c r="B2515">
        <v>59.95</v>
      </c>
      <c r="D2515">
        <f t="shared" si="390"/>
        <v>2</v>
      </c>
      <c r="E2515" s="1">
        <f t="shared" si="391"/>
        <v>42332</v>
      </c>
      <c r="F2515" s="1">
        <f t="shared" si="392"/>
        <v>42331</v>
      </c>
      <c r="G2515" s="1">
        <f t="shared" si="393"/>
        <v>42330</v>
      </c>
      <c r="H2515" s="1">
        <f t="shared" si="394"/>
        <v>42329</v>
      </c>
      <c r="I2515" s="2">
        <f t="shared" si="395"/>
        <v>57.225000000000001</v>
      </c>
      <c r="K2515" s="2">
        <f t="shared" si="396"/>
        <v>0</v>
      </c>
      <c r="L2515" s="2">
        <f t="shared" si="397"/>
        <v>0</v>
      </c>
      <c r="M2515" s="2">
        <f t="shared" si="398"/>
        <v>1</v>
      </c>
      <c r="N2515">
        <f t="shared" si="399"/>
        <v>4.6520015634892911</v>
      </c>
    </row>
    <row r="2516" spans="1:14" x14ac:dyDescent="0.3">
      <c r="A2516" s="1">
        <v>42340</v>
      </c>
      <c r="B2516">
        <v>59.35</v>
      </c>
      <c r="D2516">
        <f t="shared" si="390"/>
        <v>3</v>
      </c>
      <c r="E2516" s="1">
        <f t="shared" si="391"/>
        <v>42333</v>
      </c>
      <c r="F2516" s="1">
        <f t="shared" si="392"/>
        <v>42332</v>
      </c>
      <c r="G2516" s="1">
        <f t="shared" si="393"/>
        <v>42331</v>
      </c>
      <c r="H2516" s="1">
        <f t="shared" si="394"/>
        <v>42330</v>
      </c>
      <c r="I2516" s="2">
        <f t="shared" si="395"/>
        <v>58.8</v>
      </c>
      <c r="K2516" s="2">
        <f t="shared" si="396"/>
        <v>0</v>
      </c>
      <c r="L2516" s="2">
        <f t="shared" si="397"/>
        <v>0</v>
      </c>
      <c r="M2516" s="2">
        <f t="shared" si="398"/>
        <v>1</v>
      </c>
      <c r="N2516">
        <f t="shared" si="399"/>
        <v>0.93102661510959006</v>
      </c>
    </row>
    <row r="2517" spans="1:14" x14ac:dyDescent="0.3">
      <c r="A2517" s="1">
        <v>42341</v>
      </c>
      <c r="B2517">
        <v>58.35</v>
      </c>
      <c r="D2517">
        <f t="shared" si="390"/>
        <v>4</v>
      </c>
      <c r="E2517" s="1">
        <f t="shared" si="391"/>
        <v>42334</v>
      </c>
      <c r="F2517" s="1">
        <f t="shared" si="392"/>
        <v>42333</v>
      </c>
      <c r="G2517" s="1">
        <f t="shared" si="393"/>
        <v>42332</v>
      </c>
      <c r="H2517" s="1">
        <f t="shared" si="394"/>
        <v>42331</v>
      </c>
      <c r="I2517" s="2">
        <f t="shared" si="395"/>
        <v>58.8</v>
      </c>
      <c r="K2517" s="2">
        <f t="shared" si="396"/>
        <v>0</v>
      </c>
      <c r="L2517" s="2">
        <f t="shared" si="397"/>
        <v>0</v>
      </c>
      <c r="M2517" s="2">
        <f t="shared" si="398"/>
        <v>1</v>
      </c>
      <c r="N2517">
        <f t="shared" si="399"/>
        <v>-0.768249617201617</v>
      </c>
    </row>
    <row r="2518" spans="1:14" x14ac:dyDescent="0.3">
      <c r="A2518" s="1">
        <v>42342</v>
      </c>
      <c r="B2518">
        <v>57.05</v>
      </c>
      <c r="D2518">
        <f t="shared" si="390"/>
        <v>5</v>
      </c>
      <c r="E2518" s="1">
        <f t="shared" si="391"/>
        <v>42335</v>
      </c>
      <c r="F2518" s="1">
        <f t="shared" si="392"/>
        <v>42334</v>
      </c>
      <c r="G2518" s="1">
        <f t="shared" si="393"/>
        <v>42333</v>
      </c>
      <c r="H2518" s="1">
        <f t="shared" si="394"/>
        <v>42332</v>
      </c>
      <c r="I2518" s="2">
        <f t="shared" si="395"/>
        <v>58.725000000000001</v>
      </c>
      <c r="K2518" s="2">
        <f t="shared" si="396"/>
        <v>0</v>
      </c>
      <c r="L2518" s="2">
        <f t="shared" si="397"/>
        <v>0</v>
      </c>
      <c r="M2518" s="2">
        <f t="shared" si="398"/>
        <v>1</v>
      </c>
      <c r="N2518">
        <f t="shared" si="399"/>
        <v>-2.8937454236891877</v>
      </c>
    </row>
    <row r="2519" spans="1:14" x14ac:dyDescent="0.3">
      <c r="A2519" s="1">
        <v>42345</v>
      </c>
      <c r="B2519">
        <v>55.475000000000001</v>
      </c>
      <c r="D2519">
        <f t="shared" si="390"/>
        <v>1</v>
      </c>
      <c r="E2519" s="1">
        <f t="shared" si="391"/>
        <v>42338</v>
      </c>
      <c r="F2519" s="1">
        <f t="shared" si="392"/>
        <v>42337</v>
      </c>
      <c r="G2519" s="1">
        <f t="shared" si="393"/>
        <v>42336</v>
      </c>
      <c r="H2519" s="1">
        <f t="shared" si="394"/>
        <v>42335</v>
      </c>
      <c r="I2519" s="2">
        <f t="shared" si="395"/>
        <v>58.424999999999997</v>
      </c>
      <c r="K2519" s="2">
        <f t="shared" si="396"/>
        <v>0</v>
      </c>
      <c r="L2519" s="2">
        <f t="shared" si="397"/>
        <v>0</v>
      </c>
      <c r="M2519" s="2">
        <f t="shared" si="398"/>
        <v>1</v>
      </c>
      <c r="N2519">
        <f t="shared" si="399"/>
        <v>-5.181141160626396</v>
      </c>
    </row>
    <row r="2520" spans="1:14" x14ac:dyDescent="0.3">
      <c r="A2520" s="1">
        <v>42346</v>
      </c>
      <c r="B2520">
        <v>55.325000000000003</v>
      </c>
      <c r="D2520">
        <f t="shared" si="390"/>
        <v>2</v>
      </c>
      <c r="E2520" s="1">
        <f t="shared" si="391"/>
        <v>42339</v>
      </c>
      <c r="F2520" s="1">
        <f t="shared" si="392"/>
        <v>42338</v>
      </c>
      <c r="G2520" s="1">
        <f t="shared" si="393"/>
        <v>42337</v>
      </c>
      <c r="H2520" s="1">
        <f t="shared" si="394"/>
        <v>42336</v>
      </c>
      <c r="I2520" s="2">
        <f t="shared" si="395"/>
        <v>59.95</v>
      </c>
      <c r="K2520" s="2">
        <f t="shared" si="396"/>
        <v>0</v>
      </c>
      <c r="L2520" s="2">
        <f t="shared" si="397"/>
        <v>0</v>
      </c>
      <c r="M2520" s="2">
        <f t="shared" si="398"/>
        <v>1</v>
      </c>
      <c r="N2520">
        <f t="shared" si="399"/>
        <v>-8.0285995536409906</v>
      </c>
    </row>
    <row r="2521" spans="1:14" x14ac:dyDescent="0.3">
      <c r="A2521" s="1">
        <v>42347</v>
      </c>
      <c r="B2521">
        <v>56.75</v>
      </c>
      <c r="C2521">
        <v>59.25</v>
      </c>
      <c r="D2521">
        <f t="shared" si="390"/>
        <v>3</v>
      </c>
      <c r="E2521" s="1">
        <f t="shared" si="391"/>
        <v>42340</v>
      </c>
      <c r="F2521" s="1">
        <f t="shared" si="392"/>
        <v>42339</v>
      </c>
      <c r="G2521" s="1">
        <f t="shared" si="393"/>
        <v>42338</v>
      </c>
      <c r="H2521" s="1">
        <f t="shared" si="394"/>
        <v>42337</v>
      </c>
      <c r="I2521" s="2">
        <f t="shared" si="395"/>
        <v>59.35</v>
      </c>
      <c r="K2521" s="2">
        <f t="shared" si="396"/>
        <v>0</v>
      </c>
      <c r="L2521" s="2">
        <f t="shared" si="397"/>
        <v>0</v>
      </c>
      <c r="M2521" s="2">
        <f t="shared" si="398"/>
        <v>1</v>
      </c>
      <c r="N2521">
        <f t="shared" si="399"/>
        <v>-4.4796464694165001</v>
      </c>
    </row>
    <row r="2522" spans="1:14" x14ac:dyDescent="0.3">
      <c r="A2522" s="1">
        <v>42348</v>
      </c>
      <c r="B2522">
        <v>59.225000000000001</v>
      </c>
      <c r="D2522">
        <f t="shared" si="390"/>
        <v>4</v>
      </c>
      <c r="E2522" s="1">
        <f t="shared" si="391"/>
        <v>42341</v>
      </c>
      <c r="F2522" s="1">
        <f t="shared" si="392"/>
        <v>42340</v>
      </c>
      <c r="G2522" s="1">
        <f t="shared" si="393"/>
        <v>42339</v>
      </c>
      <c r="H2522" s="1">
        <f t="shared" si="394"/>
        <v>42338</v>
      </c>
      <c r="I2522" s="2">
        <f t="shared" si="395"/>
        <v>58.35</v>
      </c>
      <c r="J2522">
        <v>59.25</v>
      </c>
      <c r="K2522" s="2">
        <f t="shared" si="396"/>
        <v>59.25</v>
      </c>
      <c r="L2522" s="2">
        <f t="shared" si="397"/>
        <v>56.75</v>
      </c>
      <c r="M2522" s="2">
        <f t="shared" si="398"/>
        <v>0.95780590717299574</v>
      </c>
      <c r="N2522">
        <f t="shared" si="399"/>
        <v>-2.8225732341444463</v>
      </c>
    </row>
    <row r="2523" spans="1:14" x14ac:dyDescent="0.3">
      <c r="A2523" s="1">
        <v>42349</v>
      </c>
      <c r="B2523">
        <v>60.55</v>
      </c>
      <c r="D2523">
        <f t="shared" si="390"/>
        <v>5</v>
      </c>
      <c r="E2523" s="1">
        <f t="shared" si="391"/>
        <v>42342</v>
      </c>
      <c r="F2523" s="1">
        <f t="shared" si="392"/>
        <v>42341</v>
      </c>
      <c r="G2523" s="1">
        <f t="shared" si="393"/>
        <v>42340</v>
      </c>
      <c r="H2523" s="1">
        <f t="shared" si="394"/>
        <v>42339</v>
      </c>
      <c r="I2523" s="2">
        <f t="shared" si="395"/>
        <v>57.05</v>
      </c>
      <c r="K2523" s="2">
        <f t="shared" si="396"/>
        <v>59.25</v>
      </c>
      <c r="L2523" s="2">
        <f t="shared" si="397"/>
        <v>56.75</v>
      </c>
      <c r="M2523" s="2">
        <f t="shared" si="398"/>
        <v>0.95780590717299574</v>
      </c>
      <c r="N2523">
        <f t="shared" si="399"/>
        <v>1.643127003728801</v>
      </c>
    </row>
    <row r="2524" spans="1:14" x14ac:dyDescent="0.3">
      <c r="A2524" s="1">
        <v>42352</v>
      </c>
      <c r="B2524">
        <v>60.125</v>
      </c>
      <c r="D2524">
        <f t="shared" si="390"/>
        <v>1</v>
      </c>
      <c r="E2524" s="1">
        <f t="shared" si="391"/>
        <v>42345</v>
      </c>
      <c r="F2524" s="1">
        <f t="shared" si="392"/>
        <v>42344</v>
      </c>
      <c r="G2524" s="1">
        <f t="shared" si="393"/>
        <v>42343</v>
      </c>
      <c r="H2524" s="1">
        <f t="shared" si="394"/>
        <v>42342</v>
      </c>
      <c r="I2524" s="2">
        <f t="shared" si="395"/>
        <v>55.475000000000001</v>
      </c>
      <c r="K2524" s="2">
        <f t="shared" si="396"/>
        <v>59.25</v>
      </c>
      <c r="L2524" s="2">
        <f t="shared" si="397"/>
        <v>56.75</v>
      </c>
      <c r="M2524" s="2">
        <f t="shared" si="398"/>
        <v>0.95780590717299574</v>
      </c>
      <c r="N2524">
        <f t="shared" si="399"/>
        <v>3.7383135953539197</v>
      </c>
    </row>
    <row r="2525" spans="1:14" x14ac:dyDescent="0.3">
      <c r="A2525" s="1">
        <v>42353</v>
      </c>
      <c r="B2525">
        <v>58.924999999999997</v>
      </c>
      <c r="D2525">
        <f t="shared" si="390"/>
        <v>2</v>
      </c>
      <c r="E2525" s="1">
        <f t="shared" si="391"/>
        <v>42346</v>
      </c>
      <c r="F2525" s="1">
        <f t="shared" si="392"/>
        <v>42345</v>
      </c>
      <c r="G2525" s="1">
        <f t="shared" si="393"/>
        <v>42344</v>
      </c>
      <c r="H2525" s="1">
        <f t="shared" si="394"/>
        <v>42343</v>
      </c>
      <c r="I2525" s="2">
        <f t="shared" si="395"/>
        <v>55.325000000000003</v>
      </c>
      <c r="K2525" s="2">
        <f t="shared" si="396"/>
        <v>59.25</v>
      </c>
      <c r="L2525" s="2">
        <f t="shared" si="397"/>
        <v>56.75</v>
      </c>
      <c r="M2525" s="2">
        <f t="shared" si="398"/>
        <v>0.95780590717299574</v>
      </c>
      <c r="N2525">
        <f t="shared" si="399"/>
        <v>1.9930439231352841</v>
      </c>
    </row>
    <row r="2526" spans="1:14" x14ac:dyDescent="0.3">
      <c r="A2526" s="1">
        <v>42354</v>
      </c>
      <c r="B2526">
        <v>57.9</v>
      </c>
      <c r="D2526">
        <f t="shared" si="390"/>
        <v>3</v>
      </c>
      <c r="E2526" s="1">
        <f t="shared" si="391"/>
        <v>42347</v>
      </c>
      <c r="F2526" s="1">
        <f t="shared" si="392"/>
        <v>42346</v>
      </c>
      <c r="G2526" s="1">
        <f t="shared" si="393"/>
        <v>42345</v>
      </c>
      <c r="H2526" s="1">
        <f t="shared" si="394"/>
        <v>42344</v>
      </c>
      <c r="I2526" s="2">
        <f t="shared" si="395"/>
        <v>56.75</v>
      </c>
      <c r="K2526" s="2">
        <f t="shared" si="396"/>
        <v>59.25</v>
      </c>
      <c r="L2526" s="2">
        <f t="shared" si="397"/>
        <v>56.75</v>
      </c>
      <c r="M2526" s="2">
        <f t="shared" si="398"/>
        <v>0.95780590717299574</v>
      </c>
      <c r="N2526">
        <f t="shared" si="399"/>
        <v>-2.3048395436291131</v>
      </c>
    </row>
    <row r="2527" spans="1:14" x14ac:dyDescent="0.3">
      <c r="A2527" s="1">
        <v>42355</v>
      </c>
      <c r="B2527">
        <v>55.774999999999999</v>
      </c>
      <c r="D2527">
        <f t="shared" si="390"/>
        <v>4</v>
      </c>
      <c r="E2527" s="1">
        <f t="shared" si="391"/>
        <v>42348</v>
      </c>
      <c r="F2527" s="1">
        <f t="shared" si="392"/>
        <v>42347</v>
      </c>
      <c r="G2527" s="1">
        <f t="shared" si="393"/>
        <v>42346</v>
      </c>
      <c r="H2527" s="1">
        <f t="shared" si="394"/>
        <v>42345</v>
      </c>
      <c r="I2527" s="2">
        <f t="shared" si="395"/>
        <v>59.225000000000001</v>
      </c>
      <c r="K2527" s="2">
        <f t="shared" si="396"/>
        <v>0</v>
      </c>
      <c r="L2527" s="2">
        <f t="shared" si="397"/>
        <v>0</v>
      </c>
      <c r="M2527" s="2">
        <f t="shared" si="398"/>
        <v>1</v>
      </c>
      <c r="N2527">
        <f t="shared" si="399"/>
        <v>-6.0018009726253041</v>
      </c>
    </row>
    <row r="2528" spans="1:14" x14ac:dyDescent="0.3">
      <c r="A2528" s="1">
        <v>42356</v>
      </c>
      <c r="B2528">
        <v>56.625</v>
      </c>
      <c r="D2528">
        <f t="shared" si="390"/>
        <v>5</v>
      </c>
      <c r="E2528" s="1">
        <f t="shared" si="391"/>
        <v>42349</v>
      </c>
      <c r="F2528" s="1">
        <f t="shared" si="392"/>
        <v>42348</v>
      </c>
      <c r="G2528" s="1">
        <f t="shared" si="393"/>
        <v>42347</v>
      </c>
      <c r="H2528" s="1">
        <f t="shared" si="394"/>
        <v>42346</v>
      </c>
      <c r="I2528" s="2">
        <f t="shared" si="395"/>
        <v>60.55</v>
      </c>
      <c r="K2528" s="2">
        <f t="shared" si="396"/>
        <v>0</v>
      </c>
      <c r="L2528" s="2">
        <f t="shared" si="397"/>
        <v>0</v>
      </c>
      <c r="M2528" s="2">
        <f t="shared" si="398"/>
        <v>1</v>
      </c>
      <c r="N2528">
        <f t="shared" si="399"/>
        <v>-6.7018886195903171</v>
      </c>
    </row>
    <row r="2529" spans="1:14" x14ac:dyDescent="0.3">
      <c r="A2529" s="1">
        <v>42359</v>
      </c>
      <c r="B2529">
        <v>56.45</v>
      </c>
      <c r="D2529">
        <f t="shared" si="390"/>
        <v>1</v>
      </c>
      <c r="E2529" s="1">
        <f t="shared" si="391"/>
        <v>42352</v>
      </c>
      <c r="F2529" s="1">
        <f t="shared" si="392"/>
        <v>42351</v>
      </c>
      <c r="G2529" s="1">
        <f t="shared" si="393"/>
        <v>42350</v>
      </c>
      <c r="H2529" s="1">
        <f t="shared" si="394"/>
        <v>42349</v>
      </c>
      <c r="I2529" s="2">
        <f t="shared" si="395"/>
        <v>60.125</v>
      </c>
      <c r="K2529" s="2">
        <f t="shared" si="396"/>
        <v>0</v>
      </c>
      <c r="L2529" s="2">
        <f t="shared" si="397"/>
        <v>0</v>
      </c>
      <c r="M2529" s="2">
        <f t="shared" si="398"/>
        <v>1</v>
      </c>
      <c r="N2529">
        <f t="shared" si="399"/>
        <v>-6.307043783025418</v>
      </c>
    </row>
    <row r="2530" spans="1:14" x14ac:dyDescent="0.3">
      <c r="A2530" s="1">
        <v>42360</v>
      </c>
      <c r="B2530">
        <v>56.85</v>
      </c>
      <c r="D2530">
        <f t="shared" si="390"/>
        <v>2</v>
      </c>
      <c r="E2530" s="1">
        <f t="shared" si="391"/>
        <v>42353</v>
      </c>
      <c r="F2530" s="1">
        <f t="shared" si="392"/>
        <v>42352</v>
      </c>
      <c r="G2530" s="1">
        <f t="shared" si="393"/>
        <v>42351</v>
      </c>
      <c r="H2530" s="1">
        <f t="shared" si="394"/>
        <v>42350</v>
      </c>
      <c r="I2530" s="2">
        <f t="shared" si="395"/>
        <v>58.924999999999997</v>
      </c>
      <c r="K2530" s="2">
        <f t="shared" si="396"/>
        <v>0</v>
      </c>
      <c r="L2530" s="2">
        <f t="shared" si="397"/>
        <v>0</v>
      </c>
      <c r="M2530" s="2">
        <f t="shared" si="398"/>
        <v>1</v>
      </c>
      <c r="N2530">
        <f t="shared" si="399"/>
        <v>-3.5849228625649703</v>
      </c>
    </row>
    <row r="2531" spans="1:14" x14ac:dyDescent="0.3">
      <c r="A2531" s="1">
        <v>42361</v>
      </c>
      <c r="B2531">
        <v>57.774999999999999</v>
      </c>
      <c r="D2531">
        <f t="shared" si="390"/>
        <v>3</v>
      </c>
      <c r="E2531" s="1">
        <f t="shared" si="391"/>
        <v>42354</v>
      </c>
      <c r="F2531" s="1">
        <f t="shared" si="392"/>
        <v>42353</v>
      </c>
      <c r="G2531" s="1">
        <f t="shared" si="393"/>
        <v>42352</v>
      </c>
      <c r="H2531" s="1">
        <f t="shared" si="394"/>
        <v>42351</v>
      </c>
      <c r="I2531" s="2">
        <f t="shared" si="395"/>
        <v>57.9</v>
      </c>
      <c r="K2531" s="2">
        <f t="shared" si="396"/>
        <v>0</v>
      </c>
      <c r="L2531" s="2">
        <f t="shared" si="397"/>
        <v>0</v>
      </c>
      <c r="M2531" s="2">
        <f t="shared" si="398"/>
        <v>1</v>
      </c>
      <c r="N2531">
        <f t="shared" si="399"/>
        <v>-0.216122841850518</v>
      </c>
    </row>
    <row r="2532" spans="1:14" x14ac:dyDescent="0.3">
      <c r="A2532" s="1">
        <v>42362</v>
      </c>
      <c r="B2532">
        <v>58.3</v>
      </c>
      <c r="D2532">
        <f t="shared" si="390"/>
        <v>4</v>
      </c>
      <c r="E2532" s="1">
        <f t="shared" si="391"/>
        <v>42355</v>
      </c>
      <c r="F2532" s="1">
        <f t="shared" si="392"/>
        <v>42354</v>
      </c>
      <c r="G2532" s="1">
        <f t="shared" si="393"/>
        <v>42353</v>
      </c>
      <c r="H2532" s="1">
        <f t="shared" si="394"/>
        <v>42352</v>
      </c>
      <c r="I2532" s="2">
        <f t="shared" si="395"/>
        <v>55.774999999999999</v>
      </c>
      <c r="K2532" s="2">
        <f t="shared" si="396"/>
        <v>0</v>
      </c>
      <c r="L2532" s="2">
        <f t="shared" si="397"/>
        <v>0</v>
      </c>
      <c r="M2532" s="2">
        <f t="shared" si="398"/>
        <v>1</v>
      </c>
      <c r="N2532">
        <f t="shared" si="399"/>
        <v>4.4276353037850376</v>
      </c>
    </row>
    <row r="2533" spans="1:14" x14ac:dyDescent="0.3">
      <c r="A2533" s="1">
        <v>42366</v>
      </c>
      <c r="B2533">
        <v>59.125</v>
      </c>
      <c r="D2533">
        <f t="shared" si="390"/>
        <v>1</v>
      </c>
      <c r="E2533" s="1">
        <f t="shared" si="391"/>
        <v>42359</v>
      </c>
      <c r="F2533" s="1">
        <f t="shared" si="392"/>
        <v>42358</v>
      </c>
      <c r="G2533" s="1">
        <f t="shared" si="393"/>
        <v>42357</v>
      </c>
      <c r="H2533" s="1">
        <f t="shared" si="394"/>
        <v>42356</v>
      </c>
      <c r="I2533" s="2">
        <f t="shared" si="395"/>
        <v>56.45</v>
      </c>
      <c r="K2533" s="2">
        <f t="shared" si="396"/>
        <v>0</v>
      </c>
      <c r="L2533" s="2">
        <f t="shared" si="397"/>
        <v>0</v>
      </c>
      <c r="M2533" s="2">
        <f t="shared" si="398"/>
        <v>1</v>
      </c>
      <c r="N2533">
        <f t="shared" si="399"/>
        <v>4.6298556216425997</v>
      </c>
    </row>
    <row r="2534" spans="1:14" x14ac:dyDescent="0.3">
      <c r="A2534" s="1">
        <v>42367</v>
      </c>
      <c r="B2534">
        <v>59.15</v>
      </c>
      <c r="D2534">
        <f t="shared" si="390"/>
        <v>2</v>
      </c>
      <c r="E2534" s="1">
        <f t="shared" si="391"/>
        <v>42360</v>
      </c>
      <c r="F2534" s="1">
        <f t="shared" si="392"/>
        <v>42359</v>
      </c>
      <c r="G2534" s="1">
        <f t="shared" si="393"/>
        <v>42358</v>
      </c>
      <c r="H2534" s="1">
        <f t="shared" si="394"/>
        <v>42357</v>
      </c>
      <c r="I2534" s="2">
        <f t="shared" si="395"/>
        <v>56.85</v>
      </c>
      <c r="K2534" s="2">
        <f t="shared" si="396"/>
        <v>0</v>
      </c>
      <c r="L2534" s="2">
        <f t="shared" si="397"/>
        <v>0</v>
      </c>
      <c r="M2534" s="2">
        <f t="shared" si="398"/>
        <v>1</v>
      </c>
      <c r="N2534">
        <f t="shared" si="399"/>
        <v>3.966037022785065</v>
      </c>
    </row>
    <row r="2535" spans="1:14" x14ac:dyDescent="0.3">
      <c r="A2535" s="1">
        <v>42368</v>
      </c>
      <c r="B2535">
        <v>59.774999999999999</v>
      </c>
      <c r="D2535">
        <f t="shared" si="390"/>
        <v>3</v>
      </c>
      <c r="E2535" s="1">
        <f t="shared" si="391"/>
        <v>42361</v>
      </c>
      <c r="F2535" s="1">
        <f t="shared" si="392"/>
        <v>42360</v>
      </c>
      <c r="G2535" s="1">
        <f t="shared" si="393"/>
        <v>42359</v>
      </c>
      <c r="H2535" s="1">
        <f t="shared" si="394"/>
        <v>42358</v>
      </c>
      <c r="I2535" s="2">
        <f t="shared" si="395"/>
        <v>57.774999999999999</v>
      </c>
      <c r="K2535" s="2">
        <f t="shared" si="396"/>
        <v>0</v>
      </c>
      <c r="L2535" s="2">
        <f t="shared" si="397"/>
        <v>0</v>
      </c>
      <c r="M2535" s="2">
        <f t="shared" si="398"/>
        <v>1</v>
      </c>
      <c r="N2535">
        <f t="shared" si="399"/>
        <v>3.4031357183944011</v>
      </c>
    </row>
    <row r="2536" spans="1:14" x14ac:dyDescent="0.3">
      <c r="A2536" s="1">
        <v>42369</v>
      </c>
      <c r="B2536">
        <v>59.8</v>
      </c>
      <c r="D2536">
        <f t="shared" si="390"/>
        <v>4</v>
      </c>
      <c r="E2536" s="1">
        <f t="shared" si="391"/>
        <v>42362</v>
      </c>
      <c r="F2536" s="1">
        <f t="shared" si="392"/>
        <v>42361</v>
      </c>
      <c r="G2536" s="1">
        <f t="shared" si="393"/>
        <v>42360</v>
      </c>
      <c r="H2536" s="1">
        <f t="shared" si="394"/>
        <v>42359</v>
      </c>
      <c r="I2536" s="2">
        <f t="shared" si="395"/>
        <v>58.3</v>
      </c>
      <c r="K2536" s="2">
        <f t="shared" si="396"/>
        <v>0</v>
      </c>
      <c r="L2536" s="2">
        <f t="shared" si="397"/>
        <v>0</v>
      </c>
      <c r="M2536" s="2">
        <f t="shared" si="398"/>
        <v>1</v>
      </c>
      <c r="N2536">
        <f t="shared" si="399"/>
        <v>2.5403567600139252</v>
      </c>
    </row>
    <row r="2537" spans="1:14" x14ac:dyDescent="0.3">
      <c r="A2537" s="1">
        <v>42373</v>
      </c>
      <c r="B2537">
        <v>59.424999999999997</v>
      </c>
      <c r="D2537">
        <f t="shared" si="390"/>
        <v>1</v>
      </c>
      <c r="E2537" s="1">
        <f t="shared" si="391"/>
        <v>42366</v>
      </c>
      <c r="F2537" s="1">
        <f t="shared" si="392"/>
        <v>42365</v>
      </c>
      <c r="G2537" s="1">
        <f t="shared" si="393"/>
        <v>42364</v>
      </c>
      <c r="H2537" s="1">
        <f t="shared" si="394"/>
        <v>42363</v>
      </c>
      <c r="I2537" s="2">
        <f t="shared" si="395"/>
        <v>59.125</v>
      </c>
      <c r="K2537" s="2">
        <f t="shared" si="396"/>
        <v>0</v>
      </c>
      <c r="L2537" s="2">
        <f t="shared" si="397"/>
        <v>0</v>
      </c>
      <c r="M2537" s="2">
        <f t="shared" si="398"/>
        <v>1</v>
      </c>
      <c r="N2537">
        <f t="shared" si="399"/>
        <v>0.50611664341605056</v>
      </c>
    </row>
    <row r="2538" spans="1:14" x14ac:dyDescent="0.3">
      <c r="A2538" s="1">
        <v>42374</v>
      </c>
      <c r="B2538">
        <v>61.1</v>
      </c>
      <c r="D2538">
        <f t="shared" si="390"/>
        <v>2</v>
      </c>
      <c r="E2538" s="1">
        <f t="shared" si="391"/>
        <v>42367</v>
      </c>
      <c r="F2538" s="1">
        <f t="shared" si="392"/>
        <v>42366</v>
      </c>
      <c r="G2538" s="1">
        <f t="shared" si="393"/>
        <v>42365</v>
      </c>
      <c r="H2538" s="1">
        <f t="shared" si="394"/>
        <v>42364</v>
      </c>
      <c r="I2538" s="2">
        <f t="shared" si="395"/>
        <v>59.15</v>
      </c>
      <c r="K2538" s="2">
        <f t="shared" si="396"/>
        <v>0</v>
      </c>
      <c r="L2538" s="2">
        <f t="shared" si="397"/>
        <v>0</v>
      </c>
      <c r="M2538" s="2">
        <f t="shared" si="398"/>
        <v>1</v>
      </c>
      <c r="N2538">
        <f t="shared" si="399"/>
        <v>3.2435275753153956</v>
      </c>
    </row>
    <row r="2539" spans="1:14" x14ac:dyDescent="0.3">
      <c r="A2539" s="1">
        <v>42375</v>
      </c>
      <c r="B2539">
        <v>60.825000000000003</v>
      </c>
      <c r="D2539">
        <f t="shared" si="390"/>
        <v>3</v>
      </c>
      <c r="E2539" s="1">
        <f t="shared" si="391"/>
        <v>42368</v>
      </c>
      <c r="F2539" s="1">
        <f t="shared" si="392"/>
        <v>42367</v>
      </c>
      <c r="G2539" s="1">
        <f t="shared" si="393"/>
        <v>42366</v>
      </c>
      <c r="H2539" s="1">
        <f t="shared" si="394"/>
        <v>42365</v>
      </c>
      <c r="I2539" s="2">
        <f t="shared" si="395"/>
        <v>59.774999999999999</v>
      </c>
      <c r="K2539" s="2">
        <f t="shared" si="396"/>
        <v>0</v>
      </c>
      <c r="L2539" s="2">
        <f t="shared" si="397"/>
        <v>0</v>
      </c>
      <c r="M2539" s="2">
        <f t="shared" si="398"/>
        <v>1</v>
      </c>
      <c r="N2539">
        <f t="shared" si="399"/>
        <v>1.7413375325197913</v>
      </c>
    </row>
    <row r="2540" spans="1:14" x14ac:dyDescent="0.3">
      <c r="A2540" s="1">
        <v>42376</v>
      </c>
      <c r="B2540">
        <v>59.55</v>
      </c>
      <c r="D2540">
        <f t="shared" si="390"/>
        <v>4</v>
      </c>
      <c r="E2540" s="1">
        <f t="shared" si="391"/>
        <v>42369</v>
      </c>
      <c r="F2540" s="1">
        <f t="shared" si="392"/>
        <v>42368</v>
      </c>
      <c r="G2540" s="1">
        <f t="shared" si="393"/>
        <v>42367</v>
      </c>
      <c r="H2540" s="1">
        <f t="shared" si="394"/>
        <v>42366</v>
      </c>
      <c r="I2540" s="2">
        <f t="shared" si="395"/>
        <v>59.8</v>
      </c>
      <c r="K2540" s="2">
        <f t="shared" si="396"/>
        <v>0</v>
      </c>
      <c r="L2540" s="2">
        <f t="shared" si="397"/>
        <v>0</v>
      </c>
      <c r="M2540" s="2">
        <f t="shared" si="398"/>
        <v>1</v>
      </c>
      <c r="N2540">
        <f t="shared" si="399"/>
        <v>-0.41893651552769939</v>
      </c>
    </row>
    <row r="2541" spans="1:14" x14ac:dyDescent="0.3">
      <c r="A2541" s="1">
        <v>42377</v>
      </c>
      <c r="B2541">
        <v>59.85</v>
      </c>
      <c r="D2541">
        <f t="shared" si="390"/>
        <v>5</v>
      </c>
      <c r="E2541" s="1">
        <f t="shared" si="391"/>
        <v>42370</v>
      </c>
      <c r="F2541" s="1">
        <f t="shared" si="392"/>
        <v>42369</v>
      </c>
      <c r="G2541" s="1">
        <f t="shared" si="393"/>
        <v>42368</v>
      </c>
      <c r="H2541" s="1">
        <f t="shared" si="394"/>
        <v>42367</v>
      </c>
      <c r="I2541" s="2">
        <f t="shared" si="395"/>
        <v>59.8</v>
      </c>
      <c r="K2541" s="2">
        <f t="shared" si="396"/>
        <v>0</v>
      </c>
      <c r="L2541" s="2">
        <f t="shared" si="397"/>
        <v>0</v>
      </c>
      <c r="M2541" s="2">
        <f t="shared" si="398"/>
        <v>1</v>
      </c>
      <c r="N2541">
        <f t="shared" si="399"/>
        <v>8.3577104739615715E-2</v>
      </c>
    </row>
    <row r="2542" spans="1:14" x14ac:dyDescent="0.3">
      <c r="A2542" s="1">
        <v>42380</v>
      </c>
      <c r="B2542">
        <v>59.7</v>
      </c>
      <c r="D2542">
        <f t="shared" si="390"/>
        <v>1</v>
      </c>
      <c r="E2542" s="1">
        <f t="shared" si="391"/>
        <v>42373</v>
      </c>
      <c r="F2542" s="1">
        <f t="shared" si="392"/>
        <v>42372</v>
      </c>
      <c r="G2542" s="1">
        <f t="shared" si="393"/>
        <v>42371</v>
      </c>
      <c r="H2542" s="1">
        <f t="shared" si="394"/>
        <v>42370</v>
      </c>
      <c r="I2542" s="2">
        <f t="shared" si="395"/>
        <v>59.424999999999997</v>
      </c>
      <c r="K2542" s="2">
        <f t="shared" si="396"/>
        <v>0</v>
      </c>
      <c r="L2542" s="2">
        <f t="shared" si="397"/>
        <v>0</v>
      </c>
      <c r="M2542" s="2">
        <f t="shared" si="398"/>
        <v>1</v>
      </c>
      <c r="N2542">
        <f t="shared" si="399"/>
        <v>0.46170071522989464</v>
      </c>
    </row>
    <row r="2543" spans="1:14" x14ac:dyDescent="0.3">
      <c r="A2543" s="1">
        <v>42381</v>
      </c>
      <c r="B2543">
        <v>61.9</v>
      </c>
      <c r="D2543">
        <f t="shared" si="390"/>
        <v>2</v>
      </c>
      <c r="E2543" s="1">
        <f t="shared" si="391"/>
        <v>42374</v>
      </c>
      <c r="F2543" s="1">
        <f t="shared" si="392"/>
        <v>42373</v>
      </c>
      <c r="G2543" s="1">
        <f t="shared" si="393"/>
        <v>42372</v>
      </c>
      <c r="H2543" s="1">
        <f t="shared" si="394"/>
        <v>42371</v>
      </c>
      <c r="I2543" s="2">
        <f t="shared" si="395"/>
        <v>61.1</v>
      </c>
      <c r="K2543" s="2">
        <f t="shared" si="396"/>
        <v>0</v>
      </c>
      <c r="L2543" s="2">
        <f t="shared" si="397"/>
        <v>0</v>
      </c>
      <c r="M2543" s="2">
        <f t="shared" si="398"/>
        <v>1</v>
      </c>
      <c r="N2543">
        <f t="shared" si="399"/>
        <v>1.3008313513000747</v>
      </c>
    </row>
    <row r="2544" spans="1:14" x14ac:dyDescent="0.3">
      <c r="A2544" s="1">
        <v>42382</v>
      </c>
      <c r="B2544">
        <v>61.625</v>
      </c>
      <c r="D2544">
        <f t="shared" si="390"/>
        <v>3</v>
      </c>
      <c r="E2544" s="1">
        <f t="shared" si="391"/>
        <v>42375</v>
      </c>
      <c r="F2544" s="1">
        <f t="shared" si="392"/>
        <v>42374</v>
      </c>
      <c r="G2544" s="1">
        <f t="shared" si="393"/>
        <v>42373</v>
      </c>
      <c r="H2544" s="1">
        <f t="shared" si="394"/>
        <v>42372</v>
      </c>
      <c r="I2544" s="2">
        <f t="shared" si="395"/>
        <v>60.825000000000003</v>
      </c>
      <c r="K2544" s="2">
        <f t="shared" si="396"/>
        <v>0</v>
      </c>
      <c r="L2544" s="2">
        <f t="shared" si="397"/>
        <v>0</v>
      </c>
      <c r="M2544" s="2">
        <f t="shared" si="398"/>
        <v>1</v>
      </c>
      <c r="N2544">
        <f t="shared" si="399"/>
        <v>1.3066743693267751</v>
      </c>
    </row>
    <row r="2545" spans="1:14" x14ac:dyDescent="0.3">
      <c r="A2545" s="1">
        <v>42383</v>
      </c>
      <c r="B2545">
        <v>62.35</v>
      </c>
      <c r="D2545">
        <f t="shared" si="390"/>
        <v>4</v>
      </c>
      <c r="E2545" s="1">
        <f t="shared" si="391"/>
        <v>42376</v>
      </c>
      <c r="F2545" s="1">
        <f t="shared" si="392"/>
        <v>42375</v>
      </c>
      <c r="G2545" s="1">
        <f t="shared" si="393"/>
        <v>42374</v>
      </c>
      <c r="H2545" s="1">
        <f t="shared" si="394"/>
        <v>42373</v>
      </c>
      <c r="I2545" s="2">
        <f t="shared" si="395"/>
        <v>59.55</v>
      </c>
      <c r="K2545" s="2">
        <f t="shared" si="396"/>
        <v>0</v>
      </c>
      <c r="L2545" s="2">
        <f t="shared" si="397"/>
        <v>0</v>
      </c>
      <c r="M2545" s="2">
        <f t="shared" si="398"/>
        <v>1</v>
      </c>
      <c r="N2545">
        <f t="shared" si="399"/>
        <v>4.5947376324736338</v>
      </c>
    </row>
    <row r="2546" spans="1:14" x14ac:dyDescent="0.3">
      <c r="A2546" s="1">
        <v>42384</v>
      </c>
      <c r="B2546">
        <v>62.024999999999999</v>
      </c>
      <c r="D2546">
        <f t="shared" si="390"/>
        <v>5</v>
      </c>
      <c r="E2546" s="1">
        <f t="shared" si="391"/>
        <v>42377</v>
      </c>
      <c r="F2546" s="1">
        <f t="shared" si="392"/>
        <v>42376</v>
      </c>
      <c r="G2546" s="1">
        <f t="shared" si="393"/>
        <v>42375</v>
      </c>
      <c r="H2546" s="1">
        <f t="shared" si="394"/>
        <v>42374</v>
      </c>
      <c r="I2546" s="2">
        <f t="shared" si="395"/>
        <v>59.85</v>
      </c>
      <c r="K2546" s="2">
        <f t="shared" si="396"/>
        <v>0</v>
      </c>
      <c r="L2546" s="2">
        <f t="shared" si="397"/>
        <v>0</v>
      </c>
      <c r="M2546" s="2">
        <f t="shared" si="398"/>
        <v>1</v>
      </c>
      <c r="N2546">
        <f t="shared" si="399"/>
        <v>3.5696097573882408</v>
      </c>
    </row>
    <row r="2547" spans="1:14" x14ac:dyDescent="0.3">
      <c r="A2547" s="1">
        <v>42388</v>
      </c>
      <c r="B2547">
        <v>62.85</v>
      </c>
      <c r="D2547">
        <f t="shared" si="390"/>
        <v>2</v>
      </c>
      <c r="E2547" s="1">
        <f t="shared" si="391"/>
        <v>42381</v>
      </c>
      <c r="F2547" s="1">
        <f t="shared" si="392"/>
        <v>42380</v>
      </c>
      <c r="G2547" s="1">
        <f t="shared" si="393"/>
        <v>42379</v>
      </c>
      <c r="H2547" s="1">
        <f t="shared" si="394"/>
        <v>42378</v>
      </c>
      <c r="I2547" s="2">
        <f t="shared" si="395"/>
        <v>61.9</v>
      </c>
      <c r="K2547" s="2">
        <f t="shared" si="396"/>
        <v>0</v>
      </c>
      <c r="L2547" s="2">
        <f t="shared" si="397"/>
        <v>0</v>
      </c>
      <c r="M2547" s="2">
        <f t="shared" si="398"/>
        <v>1</v>
      </c>
      <c r="N2547">
        <f t="shared" si="399"/>
        <v>1.5230755345705953</v>
      </c>
    </row>
    <row r="2548" spans="1:14" x14ac:dyDescent="0.3">
      <c r="A2548" s="1">
        <v>42389</v>
      </c>
      <c r="B2548">
        <v>62.725000000000001</v>
      </c>
      <c r="D2548">
        <f t="shared" si="390"/>
        <v>3</v>
      </c>
      <c r="E2548" s="1">
        <f t="shared" si="391"/>
        <v>42382</v>
      </c>
      <c r="F2548" s="1">
        <f t="shared" si="392"/>
        <v>42381</v>
      </c>
      <c r="G2548" s="1">
        <f t="shared" si="393"/>
        <v>42380</v>
      </c>
      <c r="H2548" s="1">
        <f t="shared" si="394"/>
        <v>42379</v>
      </c>
      <c r="I2548" s="2">
        <f t="shared" si="395"/>
        <v>61.625</v>
      </c>
      <c r="K2548" s="2">
        <f t="shared" si="396"/>
        <v>0</v>
      </c>
      <c r="L2548" s="2">
        <f t="shared" si="397"/>
        <v>0</v>
      </c>
      <c r="M2548" s="2">
        <f t="shared" si="398"/>
        <v>1</v>
      </c>
      <c r="N2548">
        <f t="shared" si="399"/>
        <v>1.7692459889631751</v>
      </c>
    </row>
    <row r="2549" spans="1:14" x14ac:dyDescent="0.3">
      <c r="A2549" s="1">
        <v>42390</v>
      </c>
      <c r="B2549">
        <v>63.75</v>
      </c>
      <c r="D2549">
        <f t="shared" si="390"/>
        <v>4</v>
      </c>
      <c r="E2549" s="1">
        <f t="shared" si="391"/>
        <v>42383</v>
      </c>
      <c r="F2549" s="1">
        <f t="shared" si="392"/>
        <v>42382</v>
      </c>
      <c r="G2549" s="1">
        <f t="shared" si="393"/>
        <v>42381</v>
      </c>
      <c r="H2549" s="1">
        <f t="shared" si="394"/>
        <v>42380</v>
      </c>
      <c r="I2549" s="2">
        <f t="shared" si="395"/>
        <v>62.35</v>
      </c>
      <c r="K2549" s="2">
        <f t="shared" si="396"/>
        <v>0</v>
      </c>
      <c r="L2549" s="2">
        <f t="shared" si="397"/>
        <v>0</v>
      </c>
      <c r="M2549" s="2">
        <f t="shared" si="398"/>
        <v>1</v>
      </c>
      <c r="N2549">
        <f t="shared" si="399"/>
        <v>2.2205511912490126</v>
      </c>
    </row>
    <row r="2550" spans="1:14" x14ac:dyDescent="0.3">
      <c r="A2550" s="1">
        <v>42391</v>
      </c>
      <c r="B2550">
        <v>63</v>
      </c>
      <c r="D2550">
        <f t="shared" si="390"/>
        <v>5</v>
      </c>
      <c r="E2550" s="1">
        <f t="shared" si="391"/>
        <v>42384</v>
      </c>
      <c r="F2550" s="1">
        <f t="shared" si="392"/>
        <v>42383</v>
      </c>
      <c r="G2550" s="1">
        <f t="shared" si="393"/>
        <v>42382</v>
      </c>
      <c r="H2550" s="1">
        <f t="shared" si="394"/>
        <v>42381</v>
      </c>
      <c r="I2550" s="2">
        <f t="shared" si="395"/>
        <v>62.024999999999999</v>
      </c>
      <c r="K2550" s="2">
        <f t="shared" si="396"/>
        <v>0</v>
      </c>
      <c r="L2550" s="2">
        <f t="shared" si="397"/>
        <v>0</v>
      </c>
      <c r="M2550" s="2">
        <f t="shared" si="398"/>
        <v>1</v>
      </c>
      <c r="N2550">
        <f t="shared" si="399"/>
        <v>1.5597196813667988</v>
      </c>
    </row>
    <row r="2551" spans="1:14" x14ac:dyDescent="0.3">
      <c r="A2551" s="1">
        <v>42394</v>
      </c>
      <c r="B2551">
        <v>63.524999999999999</v>
      </c>
      <c r="D2551">
        <f t="shared" si="390"/>
        <v>1</v>
      </c>
      <c r="E2551" s="1">
        <f t="shared" si="391"/>
        <v>42387</v>
      </c>
      <c r="F2551" s="1">
        <f t="shared" si="392"/>
        <v>42386</v>
      </c>
      <c r="G2551" s="1">
        <f t="shared" si="393"/>
        <v>42385</v>
      </c>
      <c r="H2551" s="1">
        <f t="shared" si="394"/>
        <v>42384</v>
      </c>
      <c r="I2551" s="2">
        <f t="shared" si="395"/>
        <v>62.024999999999999</v>
      </c>
      <c r="K2551" s="2">
        <f t="shared" si="396"/>
        <v>0</v>
      </c>
      <c r="L2551" s="2">
        <f t="shared" si="397"/>
        <v>0</v>
      </c>
      <c r="M2551" s="2">
        <f t="shared" si="398"/>
        <v>1</v>
      </c>
      <c r="N2551">
        <f t="shared" si="399"/>
        <v>2.3895999628363169</v>
      </c>
    </row>
    <row r="2552" spans="1:14" x14ac:dyDescent="0.3">
      <c r="A2552" s="1">
        <v>42395</v>
      </c>
      <c r="B2552">
        <v>64.325000000000003</v>
      </c>
      <c r="D2552">
        <f t="shared" si="390"/>
        <v>2</v>
      </c>
      <c r="E2552" s="1">
        <f t="shared" si="391"/>
        <v>42388</v>
      </c>
      <c r="F2552" s="1">
        <f t="shared" si="392"/>
        <v>42387</v>
      </c>
      <c r="G2552" s="1">
        <f t="shared" si="393"/>
        <v>42386</v>
      </c>
      <c r="H2552" s="1">
        <f t="shared" si="394"/>
        <v>42385</v>
      </c>
      <c r="I2552" s="2">
        <f t="shared" si="395"/>
        <v>62.85</v>
      </c>
      <c r="K2552" s="2">
        <f t="shared" si="396"/>
        <v>0</v>
      </c>
      <c r="L2552" s="2">
        <f t="shared" si="397"/>
        <v>0</v>
      </c>
      <c r="M2552" s="2">
        <f t="shared" si="398"/>
        <v>1</v>
      </c>
      <c r="N2552">
        <f t="shared" si="399"/>
        <v>2.3197423131551425</v>
      </c>
    </row>
    <row r="2553" spans="1:14" x14ac:dyDescent="0.3">
      <c r="A2553" s="1">
        <v>42396</v>
      </c>
      <c r="B2553">
        <v>65.375</v>
      </c>
      <c r="D2553">
        <f t="shared" si="390"/>
        <v>3</v>
      </c>
      <c r="E2553" s="1">
        <f t="shared" si="391"/>
        <v>42389</v>
      </c>
      <c r="F2553" s="1">
        <f t="shared" si="392"/>
        <v>42388</v>
      </c>
      <c r="G2553" s="1">
        <f t="shared" si="393"/>
        <v>42387</v>
      </c>
      <c r="H2553" s="1">
        <f t="shared" si="394"/>
        <v>42386</v>
      </c>
      <c r="I2553" s="2">
        <f t="shared" si="395"/>
        <v>62.725000000000001</v>
      </c>
      <c r="K2553" s="2">
        <f t="shared" si="396"/>
        <v>0</v>
      </c>
      <c r="L2553" s="2">
        <f t="shared" si="397"/>
        <v>0</v>
      </c>
      <c r="M2553" s="2">
        <f t="shared" si="398"/>
        <v>1</v>
      </c>
      <c r="N2553">
        <f t="shared" si="399"/>
        <v>4.1379830132601017</v>
      </c>
    </row>
    <row r="2554" spans="1:14" x14ac:dyDescent="0.3">
      <c r="A2554" s="1">
        <v>42397</v>
      </c>
      <c r="B2554">
        <v>65.3</v>
      </c>
      <c r="D2554">
        <f t="shared" si="390"/>
        <v>4</v>
      </c>
      <c r="E2554" s="1">
        <f t="shared" si="391"/>
        <v>42390</v>
      </c>
      <c r="F2554" s="1">
        <f t="shared" si="392"/>
        <v>42389</v>
      </c>
      <c r="G2554" s="1">
        <f t="shared" si="393"/>
        <v>42388</v>
      </c>
      <c r="H2554" s="1">
        <f t="shared" si="394"/>
        <v>42387</v>
      </c>
      <c r="I2554" s="2">
        <f t="shared" si="395"/>
        <v>63.75</v>
      </c>
      <c r="K2554" s="2">
        <f t="shared" si="396"/>
        <v>0</v>
      </c>
      <c r="L2554" s="2">
        <f t="shared" si="397"/>
        <v>0</v>
      </c>
      <c r="M2554" s="2">
        <f t="shared" si="398"/>
        <v>1</v>
      </c>
      <c r="N2554">
        <f t="shared" si="399"/>
        <v>2.4022852243849724</v>
      </c>
    </row>
    <row r="2555" spans="1:14" x14ac:dyDescent="0.3">
      <c r="A2555" s="1">
        <v>42398</v>
      </c>
      <c r="B2555">
        <v>65.8</v>
      </c>
      <c r="D2555">
        <f t="shared" si="390"/>
        <v>5</v>
      </c>
      <c r="E2555" s="1">
        <f t="shared" si="391"/>
        <v>42391</v>
      </c>
      <c r="F2555" s="1">
        <f t="shared" si="392"/>
        <v>42390</v>
      </c>
      <c r="G2555" s="1">
        <f t="shared" si="393"/>
        <v>42389</v>
      </c>
      <c r="H2555" s="1">
        <f t="shared" si="394"/>
        <v>42388</v>
      </c>
      <c r="I2555" s="2">
        <f t="shared" si="395"/>
        <v>63</v>
      </c>
      <c r="K2555" s="2">
        <f t="shared" si="396"/>
        <v>0</v>
      </c>
      <c r="L2555" s="2">
        <f t="shared" si="397"/>
        <v>0</v>
      </c>
      <c r="M2555" s="2">
        <f t="shared" si="398"/>
        <v>1</v>
      </c>
      <c r="N2555">
        <f t="shared" si="399"/>
        <v>4.3485111939738887</v>
      </c>
    </row>
    <row r="2556" spans="1:14" x14ac:dyDescent="0.3">
      <c r="A2556" s="1">
        <v>42401</v>
      </c>
      <c r="B2556">
        <v>65.349999999999994</v>
      </c>
      <c r="D2556">
        <f t="shared" si="390"/>
        <v>1</v>
      </c>
      <c r="E2556" s="1">
        <f t="shared" si="391"/>
        <v>42394</v>
      </c>
      <c r="F2556" s="1">
        <f t="shared" si="392"/>
        <v>42393</v>
      </c>
      <c r="G2556" s="1">
        <f t="shared" si="393"/>
        <v>42392</v>
      </c>
      <c r="H2556" s="1">
        <f t="shared" si="394"/>
        <v>42391</v>
      </c>
      <c r="I2556" s="2">
        <f t="shared" si="395"/>
        <v>63.524999999999999</v>
      </c>
      <c r="K2556" s="2">
        <f t="shared" si="396"/>
        <v>0</v>
      </c>
      <c r="L2556" s="2">
        <f t="shared" si="397"/>
        <v>0</v>
      </c>
      <c r="M2556" s="2">
        <f t="shared" si="398"/>
        <v>1</v>
      </c>
      <c r="N2556">
        <f t="shared" si="399"/>
        <v>2.8323910864003099</v>
      </c>
    </row>
    <row r="2557" spans="1:14" x14ac:dyDescent="0.3">
      <c r="A2557" s="1">
        <v>42402</v>
      </c>
      <c r="B2557">
        <v>64.2</v>
      </c>
      <c r="D2557">
        <f t="shared" si="390"/>
        <v>2</v>
      </c>
      <c r="E2557" s="1">
        <f t="shared" si="391"/>
        <v>42395</v>
      </c>
      <c r="F2557" s="1">
        <f t="shared" si="392"/>
        <v>42394</v>
      </c>
      <c r="G2557" s="1">
        <f t="shared" si="393"/>
        <v>42393</v>
      </c>
      <c r="H2557" s="1">
        <f t="shared" si="394"/>
        <v>42392</v>
      </c>
      <c r="I2557" s="2">
        <f t="shared" si="395"/>
        <v>64.325000000000003</v>
      </c>
      <c r="K2557" s="2">
        <f t="shared" si="396"/>
        <v>0</v>
      </c>
      <c r="L2557" s="2">
        <f t="shared" si="397"/>
        <v>0</v>
      </c>
      <c r="M2557" s="2">
        <f t="shared" si="398"/>
        <v>1</v>
      </c>
      <c r="N2557">
        <f t="shared" si="399"/>
        <v>-0.19451474718923936</v>
      </c>
    </row>
    <row r="2558" spans="1:14" x14ac:dyDescent="0.3">
      <c r="A2558" s="1">
        <v>42403</v>
      </c>
      <c r="B2558">
        <v>64.55</v>
      </c>
      <c r="D2558">
        <f t="shared" si="390"/>
        <v>3</v>
      </c>
      <c r="E2558" s="1">
        <f t="shared" si="391"/>
        <v>42396</v>
      </c>
      <c r="F2558" s="1">
        <f t="shared" si="392"/>
        <v>42395</v>
      </c>
      <c r="G2558" s="1">
        <f t="shared" si="393"/>
        <v>42394</v>
      </c>
      <c r="H2558" s="1">
        <f t="shared" si="394"/>
        <v>42393</v>
      </c>
      <c r="I2558" s="2">
        <f t="shared" si="395"/>
        <v>65.375</v>
      </c>
      <c r="K2558" s="2">
        <f t="shared" si="396"/>
        <v>0</v>
      </c>
      <c r="L2558" s="2">
        <f t="shared" si="397"/>
        <v>0</v>
      </c>
      <c r="M2558" s="2">
        <f t="shared" si="398"/>
        <v>1</v>
      </c>
      <c r="N2558">
        <f t="shared" si="399"/>
        <v>-1.2699805092435532</v>
      </c>
    </row>
    <row r="2559" spans="1:14" x14ac:dyDescent="0.3">
      <c r="A2559" s="1">
        <v>42404</v>
      </c>
      <c r="B2559">
        <v>65.125</v>
      </c>
      <c r="D2559">
        <f t="shared" si="390"/>
        <v>4</v>
      </c>
      <c r="E2559" s="1">
        <f t="shared" si="391"/>
        <v>42397</v>
      </c>
      <c r="F2559" s="1">
        <f t="shared" si="392"/>
        <v>42396</v>
      </c>
      <c r="G2559" s="1">
        <f t="shared" si="393"/>
        <v>42395</v>
      </c>
      <c r="H2559" s="1">
        <f t="shared" si="394"/>
        <v>42394</v>
      </c>
      <c r="I2559" s="2">
        <f t="shared" si="395"/>
        <v>65.3</v>
      </c>
      <c r="K2559" s="2">
        <f t="shared" si="396"/>
        <v>0</v>
      </c>
      <c r="L2559" s="2">
        <f t="shared" si="397"/>
        <v>0</v>
      </c>
      <c r="M2559" s="2">
        <f t="shared" si="398"/>
        <v>1</v>
      </c>
      <c r="N2559">
        <f t="shared" si="399"/>
        <v>-0.26835362088543174</v>
      </c>
    </row>
    <row r="2560" spans="1:14" x14ac:dyDescent="0.3">
      <c r="A2560" s="1">
        <v>42405</v>
      </c>
      <c r="B2560">
        <v>64.8</v>
      </c>
      <c r="D2560">
        <f t="shared" si="390"/>
        <v>5</v>
      </c>
      <c r="E2560" s="1">
        <f t="shared" si="391"/>
        <v>42398</v>
      </c>
      <c r="F2560" s="1">
        <f t="shared" si="392"/>
        <v>42397</v>
      </c>
      <c r="G2560" s="1">
        <f t="shared" si="393"/>
        <v>42396</v>
      </c>
      <c r="H2560" s="1">
        <f t="shared" si="394"/>
        <v>42395</v>
      </c>
      <c r="I2560" s="2">
        <f t="shared" si="395"/>
        <v>65.8</v>
      </c>
      <c r="K2560" s="2">
        <f t="shared" si="396"/>
        <v>0</v>
      </c>
      <c r="L2560" s="2">
        <f t="shared" si="397"/>
        <v>0</v>
      </c>
      <c r="M2560" s="2">
        <f t="shared" si="398"/>
        <v>1</v>
      </c>
      <c r="N2560">
        <f t="shared" si="399"/>
        <v>-1.5314234973042482</v>
      </c>
    </row>
    <row r="2561" spans="1:14" x14ac:dyDescent="0.3">
      <c r="A2561" s="1">
        <v>42408</v>
      </c>
      <c r="B2561">
        <v>65.025000000000006</v>
      </c>
      <c r="D2561">
        <f t="shared" si="390"/>
        <v>1</v>
      </c>
      <c r="E2561" s="1">
        <f t="shared" si="391"/>
        <v>42401</v>
      </c>
      <c r="F2561" s="1">
        <f t="shared" si="392"/>
        <v>42400</v>
      </c>
      <c r="G2561" s="1">
        <f t="shared" si="393"/>
        <v>42399</v>
      </c>
      <c r="H2561" s="1">
        <f t="shared" si="394"/>
        <v>42398</v>
      </c>
      <c r="I2561" s="2">
        <f t="shared" si="395"/>
        <v>65.349999999999994</v>
      </c>
      <c r="K2561" s="2">
        <f t="shared" si="396"/>
        <v>0</v>
      </c>
      <c r="L2561" s="2">
        <f t="shared" si="397"/>
        <v>0</v>
      </c>
      <c r="M2561" s="2">
        <f t="shared" si="398"/>
        <v>1</v>
      </c>
      <c r="N2561">
        <f t="shared" si="399"/>
        <v>-0.49856287355155154</v>
      </c>
    </row>
    <row r="2562" spans="1:14" x14ac:dyDescent="0.3">
      <c r="A2562" s="1">
        <v>42409</v>
      </c>
      <c r="B2562">
        <v>64.849999999999994</v>
      </c>
      <c r="C2562">
        <v>69.625</v>
      </c>
      <c r="D2562">
        <f t="shared" si="390"/>
        <v>2</v>
      </c>
      <c r="E2562" s="1">
        <f t="shared" si="391"/>
        <v>42402</v>
      </c>
      <c r="F2562" s="1">
        <f t="shared" si="392"/>
        <v>42401</v>
      </c>
      <c r="G2562" s="1">
        <f t="shared" si="393"/>
        <v>42400</v>
      </c>
      <c r="H2562" s="1">
        <f t="shared" si="394"/>
        <v>42399</v>
      </c>
      <c r="I2562" s="2">
        <f t="shared" si="395"/>
        <v>64.2</v>
      </c>
      <c r="K2562" s="2">
        <f t="shared" si="396"/>
        <v>0</v>
      </c>
      <c r="L2562" s="2">
        <f t="shared" si="397"/>
        <v>0</v>
      </c>
      <c r="M2562" s="2">
        <f t="shared" si="398"/>
        <v>1</v>
      </c>
      <c r="N2562">
        <f t="shared" si="399"/>
        <v>1.0073700066537261</v>
      </c>
    </row>
    <row r="2563" spans="1:14" x14ac:dyDescent="0.3">
      <c r="A2563" s="1">
        <v>42410</v>
      </c>
      <c r="B2563">
        <v>68.349999999999994</v>
      </c>
      <c r="D2563">
        <f t="shared" ref="D2563:D2626" si="400">WEEKDAY(A2563,2)</f>
        <v>3</v>
      </c>
      <c r="E2563" s="1">
        <f t="shared" si="391"/>
        <v>42403</v>
      </c>
      <c r="F2563" s="1">
        <f t="shared" si="392"/>
        <v>42402</v>
      </c>
      <c r="G2563" s="1">
        <f t="shared" si="393"/>
        <v>42401</v>
      </c>
      <c r="H2563" s="1">
        <f t="shared" si="394"/>
        <v>42400</v>
      </c>
      <c r="I2563" s="2">
        <f t="shared" si="395"/>
        <v>64.55</v>
      </c>
      <c r="J2563">
        <v>69.625</v>
      </c>
      <c r="K2563" s="2">
        <f t="shared" si="396"/>
        <v>69.625</v>
      </c>
      <c r="L2563" s="2">
        <f t="shared" si="397"/>
        <v>64.849999999999994</v>
      </c>
      <c r="M2563" s="2">
        <f t="shared" si="398"/>
        <v>0.93141831238779171</v>
      </c>
      <c r="N2563">
        <f t="shared" si="399"/>
        <v>-1.3845341607688264</v>
      </c>
    </row>
    <row r="2564" spans="1:14" x14ac:dyDescent="0.3">
      <c r="A2564" s="1">
        <v>42411</v>
      </c>
      <c r="B2564">
        <v>69.45</v>
      </c>
      <c r="D2564">
        <f t="shared" si="400"/>
        <v>4</v>
      </c>
      <c r="E2564" s="1">
        <f t="shared" si="391"/>
        <v>42404</v>
      </c>
      <c r="F2564" s="1">
        <f t="shared" si="392"/>
        <v>42403</v>
      </c>
      <c r="G2564" s="1">
        <f t="shared" si="393"/>
        <v>42402</v>
      </c>
      <c r="H2564" s="1">
        <f t="shared" si="394"/>
        <v>42401</v>
      </c>
      <c r="I2564" s="2">
        <f t="shared" si="395"/>
        <v>65.125</v>
      </c>
      <c r="K2564" s="2">
        <f t="shared" si="396"/>
        <v>69.625</v>
      </c>
      <c r="L2564" s="2">
        <f t="shared" si="397"/>
        <v>64.849999999999994</v>
      </c>
      <c r="M2564" s="2">
        <f t="shared" si="398"/>
        <v>0.93141831238779171</v>
      </c>
      <c r="N2564">
        <f t="shared" si="399"/>
        <v>-0.67482183581734656</v>
      </c>
    </row>
    <row r="2565" spans="1:14" x14ac:dyDescent="0.3">
      <c r="A2565" s="1">
        <v>42412</v>
      </c>
      <c r="B2565">
        <v>70.375</v>
      </c>
      <c r="D2565">
        <f t="shared" si="400"/>
        <v>5</v>
      </c>
      <c r="E2565" s="1">
        <f t="shared" si="391"/>
        <v>42405</v>
      </c>
      <c r="F2565" s="1">
        <f t="shared" si="392"/>
        <v>42404</v>
      </c>
      <c r="G2565" s="1">
        <f t="shared" si="393"/>
        <v>42403</v>
      </c>
      <c r="H2565" s="1">
        <f t="shared" si="394"/>
        <v>42402</v>
      </c>
      <c r="I2565" s="2">
        <f t="shared" si="395"/>
        <v>64.8</v>
      </c>
      <c r="K2565" s="2">
        <f t="shared" si="396"/>
        <v>69.625</v>
      </c>
      <c r="L2565" s="2">
        <f t="shared" si="397"/>
        <v>64.849999999999994</v>
      </c>
      <c r="M2565" s="2">
        <f t="shared" si="398"/>
        <v>0.93141831238779171</v>
      </c>
      <c r="N2565">
        <f t="shared" si="399"/>
        <v>1.1485695616630163</v>
      </c>
    </row>
    <row r="2566" spans="1:14" x14ac:dyDescent="0.3">
      <c r="A2566" s="1">
        <v>42416</v>
      </c>
      <c r="B2566">
        <v>70.150000000000006</v>
      </c>
      <c r="D2566">
        <f t="shared" si="400"/>
        <v>2</v>
      </c>
      <c r="E2566" s="1">
        <f t="shared" si="391"/>
        <v>42409</v>
      </c>
      <c r="F2566" s="1">
        <f t="shared" si="392"/>
        <v>42408</v>
      </c>
      <c r="G2566" s="1">
        <f t="shared" si="393"/>
        <v>42407</v>
      </c>
      <c r="H2566" s="1">
        <f t="shared" si="394"/>
        <v>42406</v>
      </c>
      <c r="I2566" s="2">
        <f t="shared" si="395"/>
        <v>64.849999999999994</v>
      </c>
      <c r="K2566" s="2">
        <f t="shared" si="396"/>
        <v>69.625</v>
      </c>
      <c r="L2566" s="2">
        <f t="shared" si="397"/>
        <v>64.849999999999994</v>
      </c>
      <c r="M2566" s="2">
        <f t="shared" si="398"/>
        <v>0.93141831238779171</v>
      </c>
      <c r="N2566">
        <f t="shared" si="399"/>
        <v>0.75121083010219647</v>
      </c>
    </row>
    <row r="2567" spans="1:14" x14ac:dyDescent="0.3">
      <c r="A2567" s="1">
        <v>42417</v>
      </c>
      <c r="B2567">
        <v>71.150000000000006</v>
      </c>
      <c r="D2567">
        <f t="shared" si="400"/>
        <v>3</v>
      </c>
      <c r="E2567" s="1">
        <f t="shared" si="391"/>
        <v>42410</v>
      </c>
      <c r="F2567" s="1">
        <f t="shared" si="392"/>
        <v>42409</v>
      </c>
      <c r="G2567" s="1">
        <f t="shared" si="393"/>
        <v>42408</v>
      </c>
      <c r="H2567" s="1">
        <f t="shared" si="394"/>
        <v>42407</v>
      </c>
      <c r="I2567" s="2">
        <f t="shared" si="395"/>
        <v>68.349999999999994</v>
      </c>
      <c r="K2567" s="2">
        <f t="shared" si="396"/>
        <v>0</v>
      </c>
      <c r="L2567" s="2">
        <f t="shared" si="397"/>
        <v>0</v>
      </c>
      <c r="M2567" s="2">
        <f t="shared" si="398"/>
        <v>1</v>
      </c>
      <c r="N2567">
        <f t="shared" si="399"/>
        <v>4.0148761365902885</v>
      </c>
    </row>
    <row r="2568" spans="1:14" x14ac:dyDescent="0.3">
      <c r="A2568" s="1">
        <v>42418</v>
      </c>
      <c r="B2568">
        <v>70.775000000000006</v>
      </c>
      <c r="D2568">
        <f t="shared" si="400"/>
        <v>4</v>
      </c>
      <c r="E2568" s="1">
        <f t="shared" ref="E2568:E2631" si="401">A2568-7</f>
        <v>42411</v>
      </c>
      <c r="F2568" s="1">
        <f t="shared" ref="F2568:F2631" si="402">E2568-1</f>
        <v>42410</v>
      </c>
      <c r="G2568" s="1">
        <f t="shared" ref="G2568:G2631" si="403">E2568-2</f>
        <v>42409</v>
      </c>
      <c r="H2568" s="1">
        <f t="shared" ref="H2568:H2631" si="404">E2568-3</f>
        <v>42408</v>
      </c>
      <c r="I2568" s="2">
        <f t="shared" si="395"/>
        <v>69.45</v>
      </c>
      <c r="K2568" s="2">
        <f t="shared" si="396"/>
        <v>0</v>
      </c>
      <c r="L2568" s="2">
        <f t="shared" si="397"/>
        <v>0</v>
      </c>
      <c r="M2568" s="2">
        <f t="shared" si="398"/>
        <v>1</v>
      </c>
      <c r="N2568">
        <f t="shared" si="399"/>
        <v>1.8898761797610655</v>
      </c>
    </row>
    <row r="2569" spans="1:14" x14ac:dyDescent="0.3">
      <c r="A2569" s="1">
        <v>42419</v>
      </c>
      <c r="B2569">
        <v>68.900000000000006</v>
      </c>
      <c r="D2569">
        <f t="shared" si="400"/>
        <v>5</v>
      </c>
      <c r="E2569" s="1">
        <f t="shared" si="401"/>
        <v>42412</v>
      </c>
      <c r="F2569" s="1">
        <f t="shared" si="402"/>
        <v>42411</v>
      </c>
      <c r="G2569" s="1">
        <f t="shared" si="403"/>
        <v>42410</v>
      </c>
      <c r="H2569" s="1">
        <f t="shared" si="404"/>
        <v>42409</v>
      </c>
      <c r="I2569" s="2">
        <f t="shared" ref="I2569:I2632" si="405">IF(SUMIFS($B$2:$B$3569,$A$2:$A$3569,"="&amp;E2569)=0,IF(SUMIFS($B$2:$B$3569,$A$2:$A$3569,"="&amp;F2569)=0,IF(SUMIFS($B$2:$B$3569,$A$2:$A$3569,"="&amp;G2569)=0,SUMIFS($B$2:$B$3569,$A$2:$A$3569,"="&amp;H2569),SUMIFS($B$2:$B$3569,$A$2:$A$3569,"="&amp;G2569)),SUMIFS($B$2:$B$3569,$A$2:$A$3569,"="&amp;F2569)),SUMIFS($B$2:$B$3569,$A$2:$A$3569,"="&amp;E2569))</f>
        <v>70.375</v>
      </c>
      <c r="K2569" s="2">
        <f t="shared" ref="K2569:K2632" si="406">SUMIFS($J$2:$J$3569,$A$2:$A$3569,"&gt;"&amp;E2569,$A$2:$A$3569,"&lt;="&amp;A2569)</f>
        <v>0</v>
      </c>
      <c r="L2569" s="2">
        <f t="shared" ref="L2569:L2632" si="407">IF(K2569&lt;&gt;0,LOOKUP(K2569,C2563:C2569,B2563:B2569),0)</f>
        <v>0</v>
      </c>
      <c r="M2569" s="2">
        <f t="shared" ref="M2569:M2632" si="408">IF(K2569&lt;&gt;0,L2569/K2569,1)</f>
        <v>1</v>
      </c>
      <c r="N2569">
        <f t="shared" ref="N2569:N2632" si="409">LN(B2569*M2569/I2569)*100</f>
        <v>-2.1181908440241459</v>
      </c>
    </row>
    <row r="2570" spans="1:14" x14ac:dyDescent="0.3">
      <c r="A2570" s="1">
        <v>42422</v>
      </c>
      <c r="B2570">
        <v>69.25</v>
      </c>
      <c r="D2570">
        <f t="shared" si="400"/>
        <v>1</v>
      </c>
      <c r="E2570" s="1">
        <f t="shared" si="401"/>
        <v>42415</v>
      </c>
      <c r="F2570" s="1">
        <f t="shared" si="402"/>
        <v>42414</v>
      </c>
      <c r="G2570" s="1">
        <f t="shared" si="403"/>
        <v>42413</v>
      </c>
      <c r="H2570" s="1">
        <f t="shared" si="404"/>
        <v>42412</v>
      </c>
      <c r="I2570" s="2">
        <f t="shared" si="405"/>
        <v>70.375</v>
      </c>
      <c r="K2570" s="2">
        <f t="shared" si="406"/>
        <v>0</v>
      </c>
      <c r="L2570" s="2">
        <f t="shared" si="407"/>
        <v>0</v>
      </c>
      <c r="M2570" s="2">
        <f t="shared" si="408"/>
        <v>1</v>
      </c>
      <c r="N2570">
        <f t="shared" si="409"/>
        <v>-1.6114941392406588</v>
      </c>
    </row>
    <row r="2571" spans="1:14" x14ac:dyDescent="0.3">
      <c r="A2571" s="1">
        <v>42423</v>
      </c>
      <c r="B2571">
        <v>69.95</v>
      </c>
      <c r="D2571">
        <f t="shared" si="400"/>
        <v>2</v>
      </c>
      <c r="E2571" s="1">
        <f t="shared" si="401"/>
        <v>42416</v>
      </c>
      <c r="F2571" s="1">
        <f t="shared" si="402"/>
        <v>42415</v>
      </c>
      <c r="G2571" s="1">
        <f t="shared" si="403"/>
        <v>42414</v>
      </c>
      <c r="H2571" s="1">
        <f t="shared" si="404"/>
        <v>42413</v>
      </c>
      <c r="I2571" s="2">
        <f t="shared" si="405"/>
        <v>70.150000000000006</v>
      </c>
      <c r="K2571" s="2">
        <f t="shared" si="406"/>
        <v>0</v>
      </c>
      <c r="L2571" s="2">
        <f t="shared" si="407"/>
        <v>0</v>
      </c>
      <c r="M2571" s="2">
        <f t="shared" si="408"/>
        <v>1</v>
      </c>
      <c r="N2571">
        <f t="shared" si="409"/>
        <v>-0.28551054369798062</v>
      </c>
    </row>
    <row r="2572" spans="1:14" x14ac:dyDescent="0.3">
      <c r="A2572" s="1">
        <v>42424</v>
      </c>
      <c r="B2572">
        <v>71.474999999999994</v>
      </c>
      <c r="D2572">
        <f t="shared" si="400"/>
        <v>3</v>
      </c>
      <c r="E2572" s="1">
        <f t="shared" si="401"/>
        <v>42417</v>
      </c>
      <c r="F2572" s="1">
        <f t="shared" si="402"/>
        <v>42416</v>
      </c>
      <c r="G2572" s="1">
        <f t="shared" si="403"/>
        <v>42415</v>
      </c>
      <c r="H2572" s="1">
        <f t="shared" si="404"/>
        <v>42414</v>
      </c>
      <c r="I2572" s="2">
        <f t="shared" si="405"/>
        <v>71.150000000000006</v>
      </c>
      <c r="K2572" s="2">
        <f t="shared" si="406"/>
        <v>0</v>
      </c>
      <c r="L2572" s="2">
        <f t="shared" si="407"/>
        <v>0</v>
      </c>
      <c r="M2572" s="2">
        <f t="shared" si="408"/>
        <v>1</v>
      </c>
      <c r="N2572">
        <f t="shared" si="409"/>
        <v>0.45574136725139819</v>
      </c>
    </row>
    <row r="2573" spans="1:14" x14ac:dyDescent="0.3">
      <c r="A2573" s="1">
        <v>42425</v>
      </c>
      <c r="B2573">
        <v>71.125</v>
      </c>
      <c r="D2573">
        <f t="shared" si="400"/>
        <v>4</v>
      </c>
      <c r="E2573" s="1">
        <f t="shared" si="401"/>
        <v>42418</v>
      </c>
      <c r="F2573" s="1">
        <f t="shared" si="402"/>
        <v>42417</v>
      </c>
      <c r="G2573" s="1">
        <f t="shared" si="403"/>
        <v>42416</v>
      </c>
      <c r="H2573" s="1">
        <f t="shared" si="404"/>
        <v>42415</v>
      </c>
      <c r="I2573" s="2">
        <f t="shared" si="405"/>
        <v>70.775000000000006</v>
      </c>
      <c r="K2573" s="2">
        <f t="shared" si="406"/>
        <v>0</v>
      </c>
      <c r="L2573" s="2">
        <f t="shared" si="407"/>
        <v>0</v>
      </c>
      <c r="M2573" s="2">
        <f t="shared" si="408"/>
        <v>1</v>
      </c>
      <c r="N2573">
        <f t="shared" si="409"/>
        <v>0.4933061448531606</v>
      </c>
    </row>
    <row r="2574" spans="1:14" x14ac:dyDescent="0.3">
      <c r="A2574" s="1">
        <v>42426</v>
      </c>
      <c r="B2574">
        <v>70.849999999999994</v>
      </c>
      <c r="D2574">
        <f t="shared" si="400"/>
        <v>5</v>
      </c>
      <c r="E2574" s="1">
        <f t="shared" si="401"/>
        <v>42419</v>
      </c>
      <c r="F2574" s="1">
        <f t="shared" si="402"/>
        <v>42418</v>
      </c>
      <c r="G2574" s="1">
        <f t="shared" si="403"/>
        <v>42417</v>
      </c>
      <c r="H2574" s="1">
        <f t="shared" si="404"/>
        <v>42416</v>
      </c>
      <c r="I2574" s="2">
        <f t="shared" si="405"/>
        <v>68.900000000000006</v>
      </c>
      <c r="K2574" s="2">
        <f t="shared" si="406"/>
        <v>0</v>
      </c>
      <c r="L2574" s="2">
        <f t="shared" si="407"/>
        <v>0</v>
      </c>
      <c r="M2574" s="2">
        <f t="shared" si="408"/>
        <v>1</v>
      </c>
      <c r="N2574">
        <f t="shared" si="409"/>
        <v>2.7908788117076444</v>
      </c>
    </row>
    <row r="2575" spans="1:14" x14ac:dyDescent="0.3">
      <c r="A2575" s="1">
        <v>42429</v>
      </c>
      <c r="B2575">
        <v>69.974999999999994</v>
      </c>
      <c r="D2575">
        <f t="shared" si="400"/>
        <v>1</v>
      </c>
      <c r="E2575" s="1">
        <f t="shared" si="401"/>
        <v>42422</v>
      </c>
      <c r="F2575" s="1">
        <f t="shared" si="402"/>
        <v>42421</v>
      </c>
      <c r="G2575" s="1">
        <f t="shared" si="403"/>
        <v>42420</v>
      </c>
      <c r="H2575" s="1">
        <f t="shared" si="404"/>
        <v>42419</v>
      </c>
      <c r="I2575" s="2">
        <f t="shared" si="405"/>
        <v>69.25</v>
      </c>
      <c r="K2575" s="2">
        <f t="shared" si="406"/>
        <v>0</v>
      </c>
      <c r="L2575" s="2">
        <f t="shared" si="407"/>
        <v>0</v>
      </c>
      <c r="M2575" s="2">
        <f t="shared" si="408"/>
        <v>1</v>
      </c>
      <c r="N2575">
        <f t="shared" si="409"/>
        <v>1.0414890334069262</v>
      </c>
    </row>
    <row r="2576" spans="1:14" x14ac:dyDescent="0.3">
      <c r="A2576" s="1">
        <v>42430</v>
      </c>
      <c r="B2576">
        <v>70.400000000000006</v>
      </c>
      <c r="D2576">
        <f t="shared" si="400"/>
        <v>2</v>
      </c>
      <c r="E2576" s="1">
        <f t="shared" si="401"/>
        <v>42423</v>
      </c>
      <c r="F2576" s="1">
        <f t="shared" si="402"/>
        <v>42422</v>
      </c>
      <c r="G2576" s="1">
        <f t="shared" si="403"/>
        <v>42421</v>
      </c>
      <c r="H2576" s="1">
        <f t="shared" si="404"/>
        <v>42420</v>
      </c>
      <c r="I2576" s="2">
        <f t="shared" si="405"/>
        <v>69.95</v>
      </c>
      <c r="K2576" s="2">
        <f t="shared" si="406"/>
        <v>0</v>
      </c>
      <c r="L2576" s="2">
        <f t="shared" si="407"/>
        <v>0</v>
      </c>
      <c r="M2576" s="2">
        <f t="shared" si="408"/>
        <v>1</v>
      </c>
      <c r="N2576">
        <f t="shared" si="409"/>
        <v>0.64125620525064797</v>
      </c>
    </row>
    <row r="2577" spans="1:14" x14ac:dyDescent="0.3">
      <c r="A2577" s="1">
        <v>42431</v>
      </c>
      <c r="B2577">
        <v>70.05</v>
      </c>
      <c r="D2577">
        <f t="shared" si="400"/>
        <v>3</v>
      </c>
      <c r="E2577" s="1">
        <f t="shared" si="401"/>
        <v>42424</v>
      </c>
      <c r="F2577" s="1">
        <f t="shared" si="402"/>
        <v>42423</v>
      </c>
      <c r="G2577" s="1">
        <f t="shared" si="403"/>
        <v>42422</v>
      </c>
      <c r="H2577" s="1">
        <f t="shared" si="404"/>
        <v>42421</v>
      </c>
      <c r="I2577" s="2">
        <f t="shared" si="405"/>
        <v>71.474999999999994</v>
      </c>
      <c r="K2577" s="2">
        <f t="shared" si="406"/>
        <v>0</v>
      </c>
      <c r="L2577" s="2">
        <f t="shared" si="407"/>
        <v>0</v>
      </c>
      <c r="M2577" s="2">
        <f t="shared" si="408"/>
        <v>1</v>
      </c>
      <c r="N2577">
        <f t="shared" si="409"/>
        <v>-2.0138465425359464</v>
      </c>
    </row>
    <row r="2578" spans="1:14" x14ac:dyDescent="0.3">
      <c r="A2578" s="1">
        <v>42432</v>
      </c>
      <c r="B2578">
        <v>70.349999999999994</v>
      </c>
      <c r="D2578">
        <f t="shared" si="400"/>
        <v>4</v>
      </c>
      <c r="E2578" s="1">
        <f t="shared" si="401"/>
        <v>42425</v>
      </c>
      <c r="F2578" s="1">
        <f t="shared" si="402"/>
        <v>42424</v>
      </c>
      <c r="G2578" s="1">
        <f t="shared" si="403"/>
        <v>42423</v>
      </c>
      <c r="H2578" s="1">
        <f t="shared" si="404"/>
        <v>42422</v>
      </c>
      <c r="I2578" s="2">
        <f t="shared" si="405"/>
        <v>71.125</v>
      </c>
      <c r="K2578" s="2">
        <f t="shared" si="406"/>
        <v>0</v>
      </c>
      <c r="L2578" s="2">
        <f t="shared" si="407"/>
        <v>0</v>
      </c>
      <c r="M2578" s="2">
        <f t="shared" si="408"/>
        <v>1</v>
      </c>
      <c r="N2578">
        <f t="shared" si="409"/>
        <v>-1.0956108886097007</v>
      </c>
    </row>
    <row r="2579" spans="1:14" x14ac:dyDescent="0.3">
      <c r="A2579" s="1">
        <v>42433</v>
      </c>
      <c r="B2579">
        <v>70.8</v>
      </c>
      <c r="D2579">
        <f t="shared" si="400"/>
        <v>5</v>
      </c>
      <c r="E2579" s="1">
        <f t="shared" si="401"/>
        <v>42426</v>
      </c>
      <c r="F2579" s="1">
        <f t="shared" si="402"/>
        <v>42425</v>
      </c>
      <c r="G2579" s="1">
        <f t="shared" si="403"/>
        <v>42424</v>
      </c>
      <c r="H2579" s="1">
        <f t="shared" si="404"/>
        <v>42423</v>
      </c>
      <c r="I2579" s="2">
        <f t="shared" si="405"/>
        <v>70.849999999999994</v>
      </c>
      <c r="K2579" s="2">
        <f t="shared" si="406"/>
        <v>0</v>
      </c>
      <c r="L2579" s="2">
        <f t="shared" si="407"/>
        <v>0</v>
      </c>
      <c r="M2579" s="2">
        <f t="shared" si="408"/>
        <v>1</v>
      </c>
      <c r="N2579">
        <f t="shared" si="409"/>
        <v>-7.0596543701531067E-2</v>
      </c>
    </row>
    <row r="2580" spans="1:14" x14ac:dyDescent="0.3">
      <c r="A2580" s="1">
        <v>42436</v>
      </c>
      <c r="B2580">
        <v>70.05</v>
      </c>
      <c r="D2580">
        <f t="shared" si="400"/>
        <v>1</v>
      </c>
      <c r="E2580" s="1">
        <f t="shared" si="401"/>
        <v>42429</v>
      </c>
      <c r="F2580" s="1">
        <f t="shared" si="402"/>
        <v>42428</v>
      </c>
      <c r="G2580" s="1">
        <f t="shared" si="403"/>
        <v>42427</v>
      </c>
      <c r="H2580" s="1">
        <f t="shared" si="404"/>
        <v>42426</v>
      </c>
      <c r="I2580" s="2">
        <f t="shared" si="405"/>
        <v>69.974999999999994</v>
      </c>
      <c r="K2580" s="2">
        <f t="shared" si="406"/>
        <v>0</v>
      </c>
      <c r="L2580" s="2">
        <f t="shared" si="407"/>
        <v>0</v>
      </c>
      <c r="M2580" s="2">
        <f t="shared" si="408"/>
        <v>1</v>
      </c>
      <c r="N2580">
        <f t="shared" si="409"/>
        <v>0.10712373814988586</v>
      </c>
    </row>
    <row r="2581" spans="1:14" x14ac:dyDescent="0.3">
      <c r="A2581" s="1">
        <v>42437</v>
      </c>
      <c r="B2581">
        <v>69.775000000000006</v>
      </c>
      <c r="D2581">
        <f t="shared" si="400"/>
        <v>2</v>
      </c>
      <c r="E2581" s="1">
        <f t="shared" si="401"/>
        <v>42430</v>
      </c>
      <c r="F2581" s="1">
        <f t="shared" si="402"/>
        <v>42429</v>
      </c>
      <c r="G2581" s="1">
        <f t="shared" si="403"/>
        <v>42428</v>
      </c>
      <c r="H2581" s="1">
        <f t="shared" si="404"/>
        <v>42427</v>
      </c>
      <c r="I2581" s="2">
        <f t="shared" si="405"/>
        <v>70.400000000000006</v>
      </c>
      <c r="K2581" s="2">
        <f t="shared" si="406"/>
        <v>0</v>
      </c>
      <c r="L2581" s="2">
        <f t="shared" si="407"/>
        <v>0</v>
      </c>
      <c r="M2581" s="2">
        <f t="shared" si="408"/>
        <v>1</v>
      </c>
      <c r="N2581">
        <f t="shared" si="409"/>
        <v>-0.89174837416108788</v>
      </c>
    </row>
    <row r="2582" spans="1:14" x14ac:dyDescent="0.3">
      <c r="A2582" s="1">
        <v>42438</v>
      </c>
      <c r="B2582">
        <v>72.099999999999994</v>
      </c>
      <c r="D2582">
        <f t="shared" si="400"/>
        <v>3</v>
      </c>
      <c r="E2582" s="1">
        <f t="shared" si="401"/>
        <v>42431</v>
      </c>
      <c r="F2582" s="1">
        <f t="shared" si="402"/>
        <v>42430</v>
      </c>
      <c r="G2582" s="1">
        <f t="shared" si="403"/>
        <v>42429</v>
      </c>
      <c r="H2582" s="1">
        <f t="shared" si="404"/>
        <v>42428</v>
      </c>
      <c r="I2582" s="2">
        <f t="shared" si="405"/>
        <v>70.05</v>
      </c>
      <c r="K2582" s="2">
        <f t="shared" si="406"/>
        <v>0</v>
      </c>
      <c r="L2582" s="2">
        <f t="shared" si="407"/>
        <v>0</v>
      </c>
      <c r="M2582" s="2">
        <f t="shared" si="408"/>
        <v>1</v>
      </c>
      <c r="N2582">
        <f t="shared" si="409"/>
        <v>2.8844771507887237</v>
      </c>
    </row>
    <row r="2583" spans="1:14" x14ac:dyDescent="0.3">
      <c r="A2583" s="1">
        <v>42439</v>
      </c>
      <c r="B2583">
        <v>72.174999999999997</v>
      </c>
      <c r="D2583">
        <f t="shared" si="400"/>
        <v>4</v>
      </c>
      <c r="E2583" s="1">
        <f t="shared" si="401"/>
        <v>42432</v>
      </c>
      <c r="F2583" s="1">
        <f t="shared" si="402"/>
        <v>42431</v>
      </c>
      <c r="G2583" s="1">
        <f t="shared" si="403"/>
        <v>42430</v>
      </c>
      <c r="H2583" s="1">
        <f t="shared" si="404"/>
        <v>42429</v>
      </c>
      <c r="I2583" s="2">
        <f t="shared" si="405"/>
        <v>70.349999999999994</v>
      </c>
      <c r="K2583" s="2">
        <f t="shared" si="406"/>
        <v>0</v>
      </c>
      <c r="L2583" s="2">
        <f t="shared" si="407"/>
        <v>0</v>
      </c>
      <c r="M2583" s="2">
        <f t="shared" si="408"/>
        <v>1</v>
      </c>
      <c r="N2583">
        <f t="shared" si="409"/>
        <v>2.5610941988600806</v>
      </c>
    </row>
    <row r="2584" spans="1:14" x14ac:dyDescent="0.3">
      <c r="A2584" s="1">
        <v>42440</v>
      </c>
      <c r="B2584">
        <v>71.825000000000003</v>
      </c>
      <c r="D2584">
        <f t="shared" si="400"/>
        <v>5</v>
      </c>
      <c r="E2584" s="1">
        <f t="shared" si="401"/>
        <v>42433</v>
      </c>
      <c r="F2584" s="1">
        <f t="shared" si="402"/>
        <v>42432</v>
      </c>
      <c r="G2584" s="1">
        <f t="shared" si="403"/>
        <v>42431</v>
      </c>
      <c r="H2584" s="1">
        <f t="shared" si="404"/>
        <v>42430</v>
      </c>
      <c r="I2584" s="2">
        <f t="shared" si="405"/>
        <v>70.8</v>
      </c>
      <c r="K2584" s="2">
        <f t="shared" si="406"/>
        <v>0</v>
      </c>
      <c r="L2584" s="2">
        <f t="shared" si="407"/>
        <v>0</v>
      </c>
      <c r="M2584" s="2">
        <f t="shared" si="408"/>
        <v>1</v>
      </c>
      <c r="N2584">
        <f t="shared" si="409"/>
        <v>1.4373604165679226</v>
      </c>
    </row>
    <row r="2585" spans="1:14" x14ac:dyDescent="0.3">
      <c r="A2585" s="1">
        <v>42443</v>
      </c>
      <c r="B2585">
        <v>70.775000000000006</v>
      </c>
      <c r="D2585">
        <f t="shared" si="400"/>
        <v>1</v>
      </c>
      <c r="E2585" s="1">
        <f t="shared" si="401"/>
        <v>42436</v>
      </c>
      <c r="F2585" s="1">
        <f t="shared" si="402"/>
        <v>42435</v>
      </c>
      <c r="G2585" s="1">
        <f t="shared" si="403"/>
        <v>42434</v>
      </c>
      <c r="H2585" s="1">
        <f t="shared" si="404"/>
        <v>42433</v>
      </c>
      <c r="I2585" s="2">
        <f t="shared" si="405"/>
        <v>70.05</v>
      </c>
      <c r="K2585" s="2">
        <f t="shared" si="406"/>
        <v>0</v>
      </c>
      <c r="L2585" s="2">
        <f t="shared" si="407"/>
        <v>0</v>
      </c>
      <c r="M2585" s="2">
        <f t="shared" si="408"/>
        <v>1</v>
      </c>
      <c r="N2585">
        <f t="shared" si="409"/>
        <v>1.0296558214947511</v>
      </c>
    </row>
    <row r="2586" spans="1:14" x14ac:dyDescent="0.3">
      <c r="A2586" s="1">
        <v>42444</v>
      </c>
      <c r="B2586">
        <v>70.724999999999994</v>
      </c>
      <c r="D2586">
        <f t="shared" si="400"/>
        <v>2</v>
      </c>
      <c r="E2586" s="1">
        <f t="shared" si="401"/>
        <v>42437</v>
      </c>
      <c r="F2586" s="1">
        <f t="shared" si="402"/>
        <v>42436</v>
      </c>
      <c r="G2586" s="1">
        <f t="shared" si="403"/>
        <v>42435</v>
      </c>
      <c r="H2586" s="1">
        <f t="shared" si="404"/>
        <v>42434</v>
      </c>
      <c r="I2586" s="2">
        <f t="shared" si="405"/>
        <v>69.775000000000006</v>
      </c>
      <c r="K2586" s="2">
        <f t="shared" si="406"/>
        <v>0</v>
      </c>
      <c r="L2586" s="2">
        <f t="shared" si="407"/>
        <v>0</v>
      </c>
      <c r="M2586" s="2">
        <f t="shared" si="408"/>
        <v>1</v>
      </c>
      <c r="N2586">
        <f t="shared" si="409"/>
        <v>1.3523337765244923</v>
      </c>
    </row>
    <row r="2587" spans="1:14" x14ac:dyDescent="0.3">
      <c r="A2587" s="1">
        <v>42445</v>
      </c>
      <c r="B2587">
        <v>71.3</v>
      </c>
      <c r="D2587">
        <f t="shared" si="400"/>
        <v>3</v>
      </c>
      <c r="E2587" s="1">
        <f t="shared" si="401"/>
        <v>42438</v>
      </c>
      <c r="F2587" s="1">
        <f t="shared" si="402"/>
        <v>42437</v>
      </c>
      <c r="G2587" s="1">
        <f t="shared" si="403"/>
        <v>42436</v>
      </c>
      <c r="H2587" s="1">
        <f t="shared" si="404"/>
        <v>42435</v>
      </c>
      <c r="I2587" s="2">
        <f t="shared" si="405"/>
        <v>72.099999999999994</v>
      </c>
      <c r="K2587" s="2">
        <f t="shared" si="406"/>
        <v>0</v>
      </c>
      <c r="L2587" s="2">
        <f t="shared" si="407"/>
        <v>0</v>
      </c>
      <c r="M2587" s="2">
        <f t="shared" si="408"/>
        <v>1</v>
      </c>
      <c r="N2587">
        <f t="shared" si="409"/>
        <v>-1.1157716870653134</v>
      </c>
    </row>
    <row r="2588" spans="1:14" x14ac:dyDescent="0.3">
      <c r="A2588" s="1">
        <v>42446</v>
      </c>
      <c r="B2588">
        <v>71.3</v>
      </c>
      <c r="D2588">
        <f t="shared" si="400"/>
        <v>4</v>
      </c>
      <c r="E2588" s="1">
        <f t="shared" si="401"/>
        <v>42439</v>
      </c>
      <c r="F2588" s="1">
        <f t="shared" si="402"/>
        <v>42438</v>
      </c>
      <c r="G2588" s="1">
        <f t="shared" si="403"/>
        <v>42437</v>
      </c>
      <c r="H2588" s="1">
        <f t="shared" si="404"/>
        <v>42436</v>
      </c>
      <c r="I2588" s="2">
        <f t="shared" si="405"/>
        <v>72.174999999999997</v>
      </c>
      <c r="K2588" s="2">
        <f t="shared" si="406"/>
        <v>0</v>
      </c>
      <c r="L2588" s="2">
        <f t="shared" si="407"/>
        <v>0</v>
      </c>
      <c r="M2588" s="2">
        <f t="shared" si="408"/>
        <v>1</v>
      </c>
      <c r="N2588">
        <f t="shared" si="409"/>
        <v>-1.2197398128748542</v>
      </c>
    </row>
    <row r="2589" spans="1:14" x14ac:dyDescent="0.3">
      <c r="A2589" s="1">
        <v>42447</v>
      </c>
      <c r="B2589">
        <v>71.45</v>
      </c>
      <c r="D2589">
        <f t="shared" si="400"/>
        <v>5</v>
      </c>
      <c r="E2589" s="1">
        <f t="shared" si="401"/>
        <v>42440</v>
      </c>
      <c r="F2589" s="1">
        <f t="shared" si="402"/>
        <v>42439</v>
      </c>
      <c r="G2589" s="1">
        <f t="shared" si="403"/>
        <v>42438</v>
      </c>
      <c r="H2589" s="1">
        <f t="shared" si="404"/>
        <v>42437</v>
      </c>
      <c r="I2589" s="2">
        <f t="shared" si="405"/>
        <v>71.825000000000003</v>
      </c>
      <c r="K2589" s="2">
        <f t="shared" si="406"/>
        <v>0</v>
      </c>
      <c r="L2589" s="2">
        <f t="shared" si="407"/>
        <v>0</v>
      </c>
      <c r="M2589" s="2">
        <f t="shared" si="408"/>
        <v>1</v>
      </c>
      <c r="N2589">
        <f t="shared" si="409"/>
        <v>-0.52347004894768434</v>
      </c>
    </row>
    <row r="2590" spans="1:14" x14ac:dyDescent="0.3">
      <c r="A2590" s="1">
        <v>42450</v>
      </c>
      <c r="B2590">
        <v>69.349999999999994</v>
      </c>
      <c r="D2590">
        <f t="shared" si="400"/>
        <v>1</v>
      </c>
      <c r="E2590" s="1">
        <f t="shared" si="401"/>
        <v>42443</v>
      </c>
      <c r="F2590" s="1">
        <f t="shared" si="402"/>
        <v>42442</v>
      </c>
      <c r="G2590" s="1">
        <f t="shared" si="403"/>
        <v>42441</v>
      </c>
      <c r="H2590" s="1">
        <f t="shared" si="404"/>
        <v>42440</v>
      </c>
      <c r="I2590" s="2">
        <f t="shared" si="405"/>
        <v>70.775000000000006</v>
      </c>
      <c r="K2590" s="2">
        <f t="shared" si="406"/>
        <v>0</v>
      </c>
      <c r="L2590" s="2">
        <f t="shared" si="407"/>
        <v>0</v>
      </c>
      <c r="M2590" s="2">
        <f t="shared" si="408"/>
        <v>1</v>
      </c>
      <c r="N2590">
        <f t="shared" si="409"/>
        <v>-2.0339684237122899</v>
      </c>
    </row>
    <row r="2591" spans="1:14" x14ac:dyDescent="0.3">
      <c r="A2591" s="1">
        <v>42451</v>
      </c>
      <c r="B2591">
        <v>70.150000000000006</v>
      </c>
      <c r="D2591">
        <f t="shared" si="400"/>
        <v>2</v>
      </c>
      <c r="E2591" s="1">
        <f t="shared" si="401"/>
        <v>42444</v>
      </c>
      <c r="F2591" s="1">
        <f t="shared" si="402"/>
        <v>42443</v>
      </c>
      <c r="G2591" s="1">
        <f t="shared" si="403"/>
        <v>42442</v>
      </c>
      <c r="H2591" s="1">
        <f t="shared" si="404"/>
        <v>42441</v>
      </c>
      <c r="I2591" s="2">
        <f t="shared" si="405"/>
        <v>70.724999999999994</v>
      </c>
      <c r="K2591" s="2">
        <f t="shared" si="406"/>
        <v>0</v>
      </c>
      <c r="L2591" s="2">
        <f t="shared" si="407"/>
        <v>0</v>
      </c>
      <c r="M2591" s="2">
        <f t="shared" si="408"/>
        <v>1</v>
      </c>
      <c r="N2591">
        <f t="shared" si="409"/>
        <v>-0.81633106391607568</v>
      </c>
    </row>
    <row r="2592" spans="1:14" x14ac:dyDescent="0.3">
      <c r="A2592" s="1">
        <v>42452</v>
      </c>
      <c r="B2592">
        <v>69.674999999999997</v>
      </c>
      <c r="D2592">
        <f t="shared" si="400"/>
        <v>3</v>
      </c>
      <c r="E2592" s="1">
        <f t="shared" si="401"/>
        <v>42445</v>
      </c>
      <c r="F2592" s="1">
        <f t="shared" si="402"/>
        <v>42444</v>
      </c>
      <c r="G2592" s="1">
        <f t="shared" si="403"/>
        <v>42443</v>
      </c>
      <c r="H2592" s="1">
        <f t="shared" si="404"/>
        <v>42442</v>
      </c>
      <c r="I2592" s="2">
        <f t="shared" si="405"/>
        <v>71.3</v>
      </c>
      <c r="K2592" s="2">
        <f t="shared" si="406"/>
        <v>0</v>
      </c>
      <c r="L2592" s="2">
        <f t="shared" si="407"/>
        <v>0</v>
      </c>
      <c r="M2592" s="2">
        <f t="shared" si="408"/>
        <v>1</v>
      </c>
      <c r="N2592">
        <f t="shared" si="409"/>
        <v>-2.3054754052238295</v>
      </c>
    </row>
    <row r="2593" spans="1:14" x14ac:dyDescent="0.3">
      <c r="A2593" s="1">
        <v>42453</v>
      </c>
      <c r="B2593">
        <v>69.625</v>
      </c>
      <c r="D2593">
        <f t="shared" si="400"/>
        <v>4</v>
      </c>
      <c r="E2593" s="1">
        <f t="shared" si="401"/>
        <v>42446</v>
      </c>
      <c r="F2593" s="1">
        <f t="shared" si="402"/>
        <v>42445</v>
      </c>
      <c r="G2593" s="1">
        <f t="shared" si="403"/>
        <v>42444</v>
      </c>
      <c r="H2593" s="1">
        <f t="shared" si="404"/>
        <v>42443</v>
      </c>
      <c r="I2593" s="2">
        <f t="shared" si="405"/>
        <v>71.3</v>
      </c>
      <c r="K2593" s="2">
        <f t="shared" si="406"/>
        <v>0</v>
      </c>
      <c r="L2593" s="2">
        <f t="shared" si="407"/>
        <v>0</v>
      </c>
      <c r="M2593" s="2">
        <f t="shared" si="408"/>
        <v>1</v>
      </c>
      <c r="N2593">
        <f t="shared" si="409"/>
        <v>-2.3772629172802122</v>
      </c>
    </row>
    <row r="2594" spans="1:14" x14ac:dyDescent="0.3">
      <c r="A2594" s="1">
        <v>42457</v>
      </c>
      <c r="B2594">
        <v>69.924999999999997</v>
      </c>
      <c r="D2594">
        <f t="shared" si="400"/>
        <v>1</v>
      </c>
      <c r="E2594" s="1">
        <f t="shared" si="401"/>
        <v>42450</v>
      </c>
      <c r="F2594" s="1">
        <f t="shared" si="402"/>
        <v>42449</v>
      </c>
      <c r="G2594" s="1">
        <f t="shared" si="403"/>
        <v>42448</v>
      </c>
      <c r="H2594" s="1">
        <f t="shared" si="404"/>
        <v>42447</v>
      </c>
      <c r="I2594" s="2">
        <f t="shared" si="405"/>
        <v>69.349999999999994</v>
      </c>
      <c r="K2594" s="2">
        <f t="shared" si="406"/>
        <v>0</v>
      </c>
      <c r="L2594" s="2">
        <f t="shared" si="407"/>
        <v>0</v>
      </c>
      <c r="M2594" s="2">
        <f t="shared" si="408"/>
        <v>1</v>
      </c>
      <c r="N2594">
        <f t="shared" si="409"/>
        <v>0.82570923271829655</v>
      </c>
    </row>
    <row r="2595" spans="1:14" x14ac:dyDescent="0.3">
      <c r="A2595" s="1">
        <v>42458</v>
      </c>
      <c r="B2595">
        <v>70.25</v>
      </c>
      <c r="D2595">
        <f t="shared" si="400"/>
        <v>2</v>
      </c>
      <c r="E2595" s="1">
        <f t="shared" si="401"/>
        <v>42451</v>
      </c>
      <c r="F2595" s="1">
        <f t="shared" si="402"/>
        <v>42450</v>
      </c>
      <c r="G2595" s="1">
        <f t="shared" si="403"/>
        <v>42449</v>
      </c>
      <c r="H2595" s="1">
        <f t="shared" si="404"/>
        <v>42448</v>
      </c>
      <c r="I2595" s="2">
        <f t="shared" si="405"/>
        <v>70.150000000000006</v>
      </c>
      <c r="K2595" s="2">
        <f t="shared" si="406"/>
        <v>0</v>
      </c>
      <c r="L2595" s="2">
        <f t="shared" si="407"/>
        <v>0</v>
      </c>
      <c r="M2595" s="2">
        <f t="shared" si="408"/>
        <v>1</v>
      </c>
      <c r="N2595">
        <f t="shared" si="409"/>
        <v>0.1424501665385221</v>
      </c>
    </row>
    <row r="2596" spans="1:14" x14ac:dyDescent="0.3">
      <c r="A2596" s="1">
        <v>42459</v>
      </c>
      <c r="B2596">
        <v>68.924999999999997</v>
      </c>
      <c r="D2596">
        <f t="shared" si="400"/>
        <v>3</v>
      </c>
      <c r="E2596" s="1">
        <f t="shared" si="401"/>
        <v>42452</v>
      </c>
      <c r="F2596" s="1">
        <f t="shared" si="402"/>
        <v>42451</v>
      </c>
      <c r="G2596" s="1">
        <f t="shared" si="403"/>
        <v>42450</v>
      </c>
      <c r="H2596" s="1">
        <f t="shared" si="404"/>
        <v>42449</v>
      </c>
      <c r="I2596" s="2">
        <f t="shared" si="405"/>
        <v>69.674999999999997</v>
      </c>
      <c r="K2596" s="2">
        <f t="shared" si="406"/>
        <v>0</v>
      </c>
      <c r="L2596" s="2">
        <f t="shared" si="407"/>
        <v>0</v>
      </c>
      <c r="M2596" s="2">
        <f t="shared" si="408"/>
        <v>1</v>
      </c>
      <c r="N2596">
        <f t="shared" si="409"/>
        <v>-1.0822616458151417</v>
      </c>
    </row>
    <row r="2597" spans="1:14" x14ac:dyDescent="0.3">
      <c r="A2597" s="1">
        <v>42460</v>
      </c>
      <c r="B2597">
        <v>68.349999999999994</v>
      </c>
      <c r="D2597">
        <f t="shared" si="400"/>
        <v>4</v>
      </c>
      <c r="E2597" s="1">
        <f t="shared" si="401"/>
        <v>42453</v>
      </c>
      <c r="F2597" s="1">
        <f t="shared" si="402"/>
        <v>42452</v>
      </c>
      <c r="G2597" s="1">
        <f t="shared" si="403"/>
        <v>42451</v>
      </c>
      <c r="H2597" s="1">
        <f t="shared" si="404"/>
        <v>42450</v>
      </c>
      <c r="I2597" s="2">
        <f t="shared" si="405"/>
        <v>69.625</v>
      </c>
      <c r="K2597" s="2">
        <f t="shared" si="406"/>
        <v>0</v>
      </c>
      <c r="L2597" s="2">
        <f t="shared" si="407"/>
        <v>0</v>
      </c>
      <c r="M2597" s="2">
        <f t="shared" si="408"/>
        <v>1</v>
      </c>
      <c r="N2597">
        <f t="shared" si="409"/>
        <v>-1.8482135077489661</v>
      </c>
    </row>
    <row r="2598" spans="1:14" x14ac:dyDescent="0.3">
      <c r="A2598" s="1">
        <v>42461</v>
      </c>
      <c r="B2598">
        <v>67.8</v>
      </c>
      <c r="D2598">
        <f t="shared" si="400"/>
        <v>5</v>
      </c>
      <c r="E2598" s="1">
        <f t="shared" si="401"/>
        <v>42454</v>
      </c>
      <c r="F2598" s="1">
        <f t="shared" si="402"/>
        <v>42453</v>
      </c>
      <c r="G2598" s="1">
        <f t="shared" si="403"/>
        <v>42452</v>
      </c>
      <c r="H2598" s="1">
        <f t="shared" si="404"/>
        <v>42451</v>
      </c>
      <c r="I2598" s="2">
        <f t="shared" si="405"/>
        <v>69.625</v>
      </c>
      <c r="K2598" s="2">
        <f t="shared" si="406"/>
        <v>0</v>
      </c>
      <c r="L2598" s="2">
        <f t="shared" si="407"/>
        <v>0</v>
      </c>
      <c r="M2598" s="2">
        <f t="shared" si="408"/>
        <v>1</v>
      </c>
      <c r="N2598">
        <f t="shared" si="409"/>
        <v>-2.6561503301098295</v>
      </c>
    </row>
    <row r="2599" spans="1:14" x14ac:dyDescent="0.3">
      <c r="A2599" s="1">
        <v>42464</v>
      </c>
      <c r="B2599">
        <v>67.674999999999997</v>
      </c>
      <c r="D2599">
        <f t="shared" si="400"/>
        <v>1</v>
      </c>
      <c r="E2599" s="1">
        <f t="shared" si="401"/>
        <v>42457</v>
      </c>
      <c r="F2599" s="1">
        <f t="shared" si="402"/>
        <v>42456</v>
      </c>
      <c r="G2599" s="1">
        <f t="shared" si="403"/>
        <v>42455</v>
      </c>
      <c r="H2599" s="1">
        <f t="shared" si="404"/>
        <v>42454</v>
      </c>
      <c r="I2599" s="2">
        <f t="shared" si="405"/>
        <v>69.924999999999997</v>
      </c>
      <c r="K2599" s="2">
        <f t="shared" si="406"/>
        <v>0</v>
      </c>
      <c r="L2599" s="2">
        <f t="shared" si="407"/>
        <v>0</v>
      </c>
      <c r="M2599" s="2">
        <f t="shared" si="408"/>
        <v>1</v>
      </c>
      <c r="N2599">
        <f t="shared" si="409"/>
        <v>-3.2706403587658599</v>
      </c>
    </row>
    <row r="2600" spans="1:14" x14ac:dyDescent="0.3">
      <c r="A2600" s="1">
        <v>42465</v>
      </c>
      <c r="B2600">
        <v>67.375</v>
      </c>
      <c r="D2600">
        <f t="shared" si="400"/>
        <v>2</v>
      </c>
      <c r="E2600" s="1">
        <f t="shared" si="401"/>
        <v>42458</v>
      </c>
      <c r="F2600" s="1">
        <f t="shared" si="402"/>
        <v>42457</v>
      </c>
      <c r="G2600" s="1">
        <f t="shared" si="403"/>
        <v>42456</v>
      </c>
      <c r="H2600" s="1">
        <f t="shared" si="404"/>
        <v>42455</v>
      </c>
      <c r="I2600" s="2">
        <f t="shared" si="405"/>
        <v>70.25</v>
      </c>
      <c r="K2600" s="2">
        <f t="shared" si="406"/>
        <v>0</v>
      </c>
      <c r="L2600" s="2">
        <f t="shared" si="407"/>
        <v>0</v>
      </c>
      <c r="M2600" s="2">
        <f t="shared" si="408"/>
        <v>1</v>
      </c>
      <c r="N2600">
        <f t="shared" si="409"/>
        <v>-4.1786278984693954</v>
      </c>
    </row>
    <row r="2601" spans="1:14" x14ac:dyDescent="0.3">
      <c r="A2601" s="1">
        <v>42466</v>
      </c>
      <c r="B2601">
        <v>67.5</v>
      </c>
      <c r="D2601">
        <f t="shared" si="400"/>
        <v>3</v>
      </c>
      <c r="E2601" s="1">
        <f t="shared" si="401"/>
        <v>42459</v>
      </c>
      <c r="F2601" s="1">
        <f t="shared" si="402"/>
        <v>42458</v>
      </c>
      <c r="G2601" s="1">
        <f t="shared" si="403"/>
        <v>42457</v>
      </c>
      <c r="H2601" s="1">
        <f t="shared" si="404"/>
        <v>42456</v>
      </c>
      <c r="I2601" s="2">
        <f t="shared" si="405"/>
        <v>68.924999999999997</v>
      </c>
      <c r="K2601" s="2">
        <f t="shared" si="406"/>
        <v>0</v>
      </c>
      <c r="L2601" s="2">
        <f t="shared" si="407"/>
        <v>0</v>
      </c>
      <c r="M2601" s="2">
        <f t="shared" si="408"/>
        <v>1</v>
      </c>
      <c r="N2601">
        <f t="shared" si="409"/>
        <v>-2.0891359031376266</v>
      </c>
    </row>
    <row r="2602" spans="1:14" x14ac:dyDescent="0.3">
      <c r="A2602" s="1">
        <v>42467</v>
      </c>
      <c r="B2602">
        <v>67.125</v>
      </c>
      <c r="D2602">
        <f t="shared" si="400"/>
        <v>4</v>
      </c>
      <c r="E2602" s="1">
        <f t="shared" si="401"/>
        <v>42460</v>
      </c>
      <c r="F2602" s="1">
        <f t="shared" si="402"/>
        <v>42459</v>
      </c>
      <c r="G2602" s="1">
        <f t="shared" si="403"/>
        <v>42458</v>
      </c>
      <c r="H2602" s="1">
        <f t="shared" si="404"/>
        <v>42457</v>
      </c>
      <c r="I2602" s="2">
        <f t="shared" si="405"/>
        <v>68.349999999999994</v>
      </c>
      <c r="K2602" s="2">
        <f t="shared" si="406"/>
        <v>0</v>
      </c>
      <c r="L2602" s="2">
        <f t="shared" si="407"/>
        <v>0</v>
      </c>
      <c r="M2602" s="2">
        <f t="shared" si="408"/>
        <v>1</v>
      </c>
      <c r="N2602">
        <f t="shared" si="409"/>
        <v>-1.8085010340929755</v>
      </c>
    </row>
    <row r="2603" spans="1:14" x14ac:dyDescent="0.3">
      <c r="A2603" s="1">
        <v>42468</v>
      </c>
      <c r="B2603">
        <v>66.825000000000003</v>
      </c>
      <c r="C2603">
        <v>80.875</v>
      </c>
      <c r="D2603">
        <f t="shared" si="400"/>
        <v>5</v>
      </c>
      <c r="E2603" s="1">
        <f t="shared" si="401"/>
        <v>42461</v>
      </c>
      <c r="F2603" s="1">
        <f t="shared" si="402"/>
        <v>42460</v>
      </c>
      <c r="G2603" s="1">
        <f t="shared" si="403"/>
        <v>42459</v>
      </c>
      <c r="H2603" s="1">
        <f t="shared" si="404"/>
        <v>42458</v>
      </c>
      <c r="I2603" s="2">
        <f t="shared" si="405"/>
        <v>67.8</v>
      </c>
      <c r="K2603" s="2">
        <f t="shared" si="406"/>
        <v>0</v>
      </c>
      <c r="L2603" s="2">
        <f t="shared" si="407"/>
        <v>0</v>
      </c>
      <c r="M2603" s="2">
        <f t="shared" si="408"/>
        <v>1</v>
      </c>
      <c r="N2603">
        <f t="shared" si="409"/>
        <v>-1.4484932921367126</v>
      </c>
    </row>
    <row r="2604" spans="1:14" x14ac:dyDescent="0.3">
      <c r="A2604" s="1">
        <v>42471</v>
      </c>
      <c r="B2604">
        <v>79.625</v>
      </c>
      <c r="D2604">
        <f t="shared" si="400"/>
        <v>1</v>
      </c>
      <c r="E2604" s="1">
        <f t="shared" si="401"/>
        <v>42464</v>
      </c>
      <c r="F2604" s="1">
        <f t="shared" si="402"/>
        <v>42463</v>
      </c>
      <c r="G2604" s="1">
        <f t="shared" si="403"/>
        <v>42462</v>
      </c>
      <c r="H2604" s="1">
        <f t="shared" si="404"/>
        <v>42461</v>
      </c>
      <c r="I2604" s="2">
        <f t="shared" si="405"/>
        <v>67.674999999999997</v>
      </c>
      <c r="J2604">
        <v>80.875</v>
      </c>
      <c r="K2604" s="2">
        <f t="shared" si="406"/>
        <v>80.875</v>
      </c>
      <c r="L2604" s="2">
        <f t="shared" si="407"/>
        <v>66.825000000000003</v>
      </c>
      <c r="M2604" s="2">
        <f t="shared" si="408"/>
        <v>0.8262751159196291</v>
      </c>
      <c r="N2604">
        <f t="shared" si="409"/>
        <v>-2.8216212404119392</v>
      </c>
    </row>
    <row r="2605" spans="1:14" x14ac:dyDescent="0.3">
      <c r="A2605" s="1">
        <v>42472</v>
      </c>
      <c r="B2605">
        <v>79.2</v>
      </c>
      <c r="D2605">
        <f t="shared" si="400"/>
        <v>2</v>
      </c>
      <c r="E2605" s="1">
        <f t="shared" si="401"/>
        <v>42465</v>
      </c>
      <c r="F2605" s="1">
        <f t="shared" si="402"/>
        <v>42464</v>
      </c>
      <c r="G2605" s="1">
        <f t="shared" si="403"/>
        <v>42463</v>
      </c>
      <c r="H2605" s="1">
        <f t="shared" si="404"/>
        <v>42462</v>
      </c>
      <c r="I2605" s="2">
        <f t="shared" si="405"/>
        <v>67.375</v>
      </c>
      <c r="K2605" s="2">
        <f t="shared" si="406"/>
        <v>80.875</v>
      </c>
      <c r="L2605" s="2">
        <f t="shared" si="407"/>
        <v>66.825000000000003</v>
      </c>
      <c r="M2605" s="2">
        <f t="shared" si="408"/>
        <v>0.8262751159196291</v>
      </c>
      <c r="N2605">
        <f t="shared" si="409"/>
        <v>-2.912522120486301</v>
      </c>
    </row>
    <row r="2606" spans="1:14" x14ac:dyDescent="0.3">
      <c r="A2606" s="1">
        <v>42473</v>
      </c>
      <c r="B2606">
        <v>78.099999999999994</v>
      </c>
      <c r="D2606">
        <f t="shared" si="400"/>
        <v>3</v>
      </c>
      <c r="E2606" s="1">
        <f t="shared" si="401"/>
        <v>42466</v>
      </c>
      <c r="F2606" s="1">
        <f t="shared" si="402"/>
        <v>42465</v>
      </c>
      <c r="G2606" s="1">
        <f t="shared" si="403"/>
        <v>42464</v>
      </c>
      <c r="H2606" s="1">
        <f t="shared" si="404"/>
        <v>42463</v>
      </c>
      <c r="I2606" s="2">
        <f t="shared" si="405"/>
        <v>67.5</v>
      </c>
      <c r="K2606" s="2">
        <f t="shared" si="406"/>
        <v>80.875</v>
      </c>
      <c r="L2606" s="2">
        <f t="shared" si="407"/>
        <v>66.825000000000003</v>
      </c>
      <c r="M2606" s="2">
        <f t="shared" si="408"/>
        <v>0.8262751159196291</v>
      </c>
      <c r="N2606">
        <f t="shared" si="409"/>
        <v>-4.4965031828925799</v>
      </c>
    </row>
    <row r="2607" spans="1:14" x14ac:dyDescent="0.3">
      <c r="A2607" s="1">
        <v>42474</v>
      </c>
      <c r="B2607">
        <v>77.125</v>
      </c>
      <c r="D2607">
        <f t="shared" si="400"/>
        <v>4</v>
      </c>
      <c r="E2607" s="1">
        <f t="shared" si="401"/>
        <v>42467</v>
      </c>
      <c r="F2607" s="1">
        <f t="shared" si="402"/>
        <v>42466</v>
      </c>
      <c r="G2607" s="1">
        <f t="shared" si="403"/>
        <v>42465</v>
      </c>
      <c r="H2607" s="1">
        <f t="shared" si="404"/>
        <v>42464</v>
      </c>
      <c r="I2607" s="2">
        <f t="shared" si="405"/>
        <v>67.125</v>
      </c>
      <c r="K2607" s="2">
        <f t="shared" si="406"/>
        <v>80.875</v>
      </c>
      <c r="L2607" s="2">
        <f t="shared" si="407"/>
        <v>66.825000000000003</v>
      </c>
      <c r="M2607" s="2">
        <f t="shared" si="408"/>
        <v>0.8262751159196291</v>
      </c>
      <c r="N2607">
        <f t="shared" si="409"/>
        <v>-5.1956561399558732</v>
      </c>
    </row>
    <row r="2608" spans="1:14" x14ac:dyDescent="0.3">
      <c r="A2608" s="1">
        <v>42475</v>
      </c>
      <c r="B2608">
        <v>77.625</v>
      </c>
      <c r="D2608">
        <f t="shared" si="400"/>
        <v>5</v>
      </c>
      <c r="E2608" s="1">
        <f t="shared" si="401"/>
        <v>42468</v>
      </c>
      <c r="F2608" s="1">
        <f t="shared" si="402"/>
        <v>42467</v>
      </c>
      <c r="G2608" s="1">
        <f t="shared" si="403"/>
        <v>42466</v>
      </c>
      <c r="H2608" s="1">
        <f t="shared" si="404"/>
        <v>42465</v>
      </c>
      <c r="I2608" s="2">
        <f t="shared" si="405"/>
        <v>66.825000000000003</v>
      </c>
      <c r="K2608" s="2">
        <f t="shared" si="406"/>
        <v>80.875</v>
      </c>
      <c r="L2608" s="2">
        <f t="shared" si="407"/>
        <v>66.825000000000003</v>
      </c>
      <c r="M2608" s="2">
        <f t="shared" si="408"/>
        <v>0.8262751159196291</v>
      </c>
      <c r="N2608">
        <f t="shared" si="409"/>
        <v>-4.101521256742183</v>
      </c>
    </row>
    <row r="2609" spans="1:14" x14ac:dyDescent="0.3">
      <c r="A2609" s="1">
        <v>42478</v>
      </c>
      <c r="B2609">
        <v>77.825000000000003</v>
      </c>
      <c r="D2609">
        <f t="shared" si="400"/>
        <v>1</v>
      </c>
      <c r="E2609" s="1">
        <f t="shared" si="401"/>
        <v>42471</v>
      </c>
      <c r="F2609" s="1">
        <f t="shared" si="402"/>
        <v>42470</v>
      </c>
      <c r="G2609" s="1">
        <f t="shared" si="403"/>
        <v>42469</v>
      </c>
      <c r="H2609" s="1">
        <f t="shared" si="404"/>
        <v>42468</v>
      </c>
      <c r="I2609" s="2">
        <f t="shared" si="405"/>
        <v>79.625</v>
      </c>
      <c r="K2609" s="2">
        <f t="shared" si="406"/>
        <v>0</v>
      </c>
      <c r="L2609" s="2">
        <f t="shared" si="407"/>
        <v>0</v>
      </c>
      <c r="M2609" s="2">
        <f t="shared" si="408"/>
        <v>1</v>
      </c>
      <c r="N2609">
        <f t="shared" si="409"/>
        <v>-2.2865397564655567</v>
      </c>
    </row>
    <row r="2610" spans="1:14" x14ac:dyDescent="0.3">
      <c r="A2610" s="1">
        <v>42479</v>
      </c>
      <c r="B2610">
        <v>78.924999999999997</v>
      </c>
      <c r="D2610">
        <f t="shared" si="400"/>
        <v>2</v>
      </c>
      <c r="E2610" s="1">
        <f t="shared" si="401"/>
        <v>42472</v>
      </c>
      <c r="F2610" s="1">
        <f t="shared" si="402"/>
        <v>42471</v>
      </c>
      <c r="G2610" s="1">
        <f t="shared" si="403"/>
        <v>42470</v>
      </c>
      <c r="H2610" s="1">
        <f t="shared" si="404"/>
        <v>42469</v>
      </c>
      <c r="I2610" s="2">
        <f t="shared" si="405"/>
        <v>79.2</v>
      </c>
      <c r="K2610" s="2">
        <f t="shared" si="406"/>
        <v>0</v>
      </c>
      <c r="L2610" s="2">
        <f t="shared" si="407"/>
        <v>0</v>
      </c>
      <c r="M2610" s="2">
        <f t="shared" si="408"/>
        <v>1</v>
      </c>
      <c r="N2610">
        <f t="shared" si="409"/>
        <v>-0.34782643763249199</v>
      </c>
    </row>
    <row r="2611" spans="1:14" x14ac:dyDescent="0.3">
      <c r="A2611" s="1">
        <v>42480</v>
      </c>
      <c r="B2611">
        <v>79.599999999999994</v>
      </c>
      <c r="D2611">
        <f t="shared" si="400"/>
        <v>3</v>
      </c>
      <c r="E2611" s="1">
        <f t="shared" si="401"/>
        <v>42473</v>
      </c>
      <c r="F2611" s="1">
        <f t="shared" si="402"/>
        <v>42472</v>
      </c>
      <c r="G2611" s="1">
        <f t="shared" si="403"/>
        <v>42471</v>
      </c>
      <c r="H2611" s="1">
        <f t="shared" si="404"/>
        <v>42470</v>
      </c>
      <c r="I2611" s="2">
        <f t="shared" si="405"/>
        <v>78.099999999999994</v>
      </c>
      <c r="K2611" s="2">
        <f t="shared" si="406"/>
        <v>0</v>
      </c>
      <c r="L2611" s="2">
        <f t="shared" si="407"/>
        <v>0</v>
      </c>
      <c r="M2611" s="2">
        <f t="shared" si="408"/>
        <v>1</v>
      </c>
      <c r="N2611">
        <f t="shared" si="409"/>
        <v>1.9024036004697142</v>
      </c>
    </row>
    <row r="2612" spans="1:14" x14ac:dyDescent="0.3">
      <c r="A2612" s="1">
        <v>42481</v>
      </c>
      <c r="B2612">
        <v>79.525000000000006</v>
      </c>
      <c r="D2612">
        <f t="shared" si="400"/>
        <v>4</v>
      </c>
      <c r="E2612" s="1">
        <f t="shared" si="401"/>
        <v>42474</v>
      </c>
      <c r="F2612" s="1">
        <f t="shared" si="402"/>
        <v>42473</v>
      </c>
      <c r="G2612" s="1">
        <f t="shared" si="403"/>
        <v>42472</v>
      </c>
      <c r="H2612" s="1">
        <f t="shared" si="404"/>
        <v>42471</v>
      </c>
      <c r="I2612" s="2">
        <f t="shared" si="405"/>
        <v>77.125</v>
      </c>
      <c r="K2612" s="2">
        <f t="shared" si="406"/>
        <v>0</v>
      </c>
      <c r="L2612" s="2">
        <f t="shared" si="407"/>
        <v>0</v>
      </c>
      <c r="M2612" s="2">
        <f t="shared" si="408"/>
        <v>1</v>
      </c>
      <c r="N2612">
        <f t="shared" si="409"/>
        <v>3.0643955409656005</v>
      </c>
    </row>
    <row r="2613" spans="1:14" x14ac:dyDescent="0.3">
      <c r="A2613" s="1">
        <v>42482</v>
      </c>
      <c r="B2613">
        <v>78.825000000000003</v>
      </c>
      <c r="D2613">
        <f t="shared" si="400"/>
        <v>5</v>
      </c>
      <c r="E2613" s="1">
        <f t="shared" si="401"/>
        <v>42475</v>
      </c>
      <c r="F2613" s="1">
        <f t="shared" si="402"/>
        <v>42474</v>
      </c>
      <c r="G2613" s="1">
        <f t="shared" si="403"/>
        <v>42473</v>
      </c>
      <c r="H2613" s="1">
        <f t="shared" si="404"/>
        <v>42472</v>
      </c>
      <c r="I2613" s="2">
        <f t="shared" si="405"/>
        <v>77.625</v>
      </c>
      <c r="K2613" s="2">
        <f t="shared" si="406"/>
        <v>0</v>
      </c>
      <c r="L2613" s="2">
        <f t="shared" si="407"/>
        <v>0</v>
      </c>
      <c r="M2613" s="2">
        <f t="shared" si="408"/>
        <v>1</v>
      </c>
      <c r="N2613">
        <f t="shared" si="409"/>
        <v>1.5340665177481614</v>
      </c>
    </row>
    <row r="2614" spans="1:14" x14ac:dyDescent="0.3">
      <c r="A2614" s="1">
        <v>42485</v>
      </c>
      <c r="B2614">
        <v>78.45</v>
      </c>
      <c r="D2614">
        <f t="shared" si="400"/>
        <v>1</v>
      </c>
      <c r="E2614" s="1">
        <f t="shared" si="401"/>
        <v>42478</v>
      </c>
      <c r="F2614" s="1">
        <f t="shared" si="402"/>
        <v>42477</v>
      </c>
      <c r="G2614" s="1">
        <f t="shared" si="403"/>
        <v>42476</v>
      </c>
      <c r="H2614" s="1">
        <f t="shared" si="404"/>
        <v>42475</v>
      </c>
      <c r="I2614" s="2">
        <f t="shared" si="405"/>
        <v>77.825000000000003</v>
      </c>
      <c r="K2614" s="2">
        <f t="shared" si="406"/>
        <v>0</v>
      </c>
      <c r="L2614" s="2">
        <f t="shared" si="407"/>
        <v>0</v>
      </c>
      <c r="M2614" s="2">
        <f t="shared" si="408"/>
        <v>1</v>
      </c>
      <c r="N2614">
        <f t="shared" si="409"/>
        <v>0.79987628513696285</v>
      </c>
    </row>
    <row r="2615" spans="1:14" x14ac:dyDescent="0.3">
      <c r="A2615" s="1">
        <v>42486</v>
      </c>
      <c r="B2615">
        <v>77.825000000000003</v>
      </c>
      <c r="D2615">
        <f t="shared" si="400"/>
        <v>2</v>
      </c>
      <c r="E2615" s="1">
        <f t="shared" si="401"/>
        <v>42479</v>
      </c>
      <c r="F2615" s="1">
        <f t="shared" si="402"/>
        <v>42478</v>
      </c>
      <c r="G2615" s="1">
        <f t="shared" si="403"/>
        <v>42477</v>
      </c>
      <c r="H2615" s="1">
        <f t="shared" si="404"/>
        <v>42476</v>
      </c>
      <c r="I2615" s="2">
        <f t="shared" si="405"/>
        <v>78.924999999999997</v>
      </c>
      <c r="K2615" s="2">
        <f t="shared" si="406"/>
        <v>0</v>
      </c>
      <c r="L2615" s="2">
        <f t="shared" si="407"/>
        <v>0</v>
      </c>
      <c r="M2615" s="2">
        <f t="shared" si="408"/>
        <v>1</v>
      </c>
      <c r="N2615">
        <f t="shared" si="409"/>
        <v>-1.4035318116383368</v>
      </c>
    </row>
    <row r="2616" spans="1:14" x14ac:dyDescent="0.3">
      <c r="A2616" s="1">
        <v>42487</v>
      </c>
      <c r="B2616">
        <v>79.474999999999994</v>
      </c>
      <c r="D2616">
        <f t="shared" si="400"/>
        <v>3</v>
      </c>
      <c r="E2616" s="1">
        <f t="shared" si="401"/>
        <v>42480</v>
      </c>
      <c r="F2616" s="1">
        <f t="shared" si="402"/>
        <v>42479</v>
      </c>
      <c r="G2616" s="1">
        <f t="shared" si="403"/>
        <v>42478</v>
      </c>
      <c r="H2616" s="1">
        <f t="shared" si="404"/>
        <v>42477</v>
      </c>
      <c r="I2616" s="2">
        <f t="shared" si="405"/>
        <v>79.599999999999994</v>
      </c>
      <c r="K2616" s="2">
        <f t="shared" si="406"/>
        <v>0</v>
      </c>
      <c r="L2616" s="2">
        <f t="shared" si="407"/>
        <v>0</v>
      </c>
      <c r="M2616" s="2">
        <f t="shared" si="408"/>
        <v>1</v>
      </c>
      <c r="N2616">
        <f t="shared" si="409"/>
        <v>-0.15715860534709006</v>
      </c>
    </row>
    <row r="2617" spans="1:14" x14ac:dyDescent="0.3">
      <c r="A2617" s="1">
        <v>42488</v>
      </c>
      <c r="B2617">
        <v>80.775000000000006</v>
      </c>
      <c r="D2617">
        <f t="shared" si="400"/>
        <v>4</v>
      </c>
      <c r="E2617" s="1">
        <f t="shared" si="401"/>
        <v>42481</v>
      </c>
      <c r="F2617" s="1">
        <f t="shared" si="402"/>
        <v>42480</v>
      </c>
      <c r="G2617" s="1">
        <f t="shared" si="403"/>
        <v>42479</v>
      </c>
      <c r="H2617" s="1">
        <f t="shared" si="404"/>
        <v>42478</v>
      </c>
      <c r="I2617" s="2">
        <f t="shared" si="405"/>
        <v>79.525000000000006</v>
      </c>
      <c r="K2617" s="2">
        <f t="shared" si="406"/>
        <v>0</v>
      </c>
      <c r="L2617" s="2">
        <f t="shared" si="407"/>
        <v>0</v>
      </c>
      <c r="M2617" s="2">
        <f t="shared" si="408"/>
        <v>1</v>
      </c>
      <c r="N2617">
        <f t="shared" si="409"/>
        <v>1.5596074075354212</v>
      </c>
    </row>
    <row r="2618" spans="1:14" x14ac:dyDescent="0.3">
      <c r="A2618" s="1">
        <v>42489</v>
      </c>
      <c r="B2618">
        <v>81.7</v>
      </c>
      <c r="D2618">
        <f t="shared" si="400"/>
        <v>5</v>
      </c>
      <c r="E2618" s="1">
        <f t="shared" si="401"/>
        <v>42482</v>
      </c>
      <c r="F2618" s="1">
        <f t="shared" si="402"/>
        <v>42481</v>
      </c>
      <c r="G2618" s="1">
        <f t="shared" si="403"/>
        <v>42480</v>
      </c>
      <c r="H2618" s="1">
        <f t="shared" si="404"/>
        <v>42479</v>
      </c>
      <c r="I2618" s="2">
        <f t="shared" si="405"/>
        <v>78.825000000000003</v>
      </c>
      <c r="K2618" s="2">
        <f t="shared" si="406"/>
        <v>0</v>
      </c>
      <c r="L2618" s="2">
        <f t="shared" si="407"/>
        <v>0</v>
      </c>
      <c r="M2618" s="2">
        <f t="shared" si="408"/>
        <v>1</v>
      </c>
      <c r="N2618">
        <f t="shared" si="409"/>
        <v>3.5823796434832662</v>
      </c>
    </row>
    <row r="2619" spans="1:14" x14ac:dyDescent="0.3">
      <c r="A2619" s="1">
        <v>42492</v>
      </c>
      <c r="B2619">
        <v>82.7</v>
      </c>
      <c r="D2619">
        <f t="shared" si="400"/>
        <v>1</v>
      </c>
      <c r="E2619" s="1">
        <f t="shared" si="401"/>
        <v>42485</v>
      </c>
      <c r="F2619" s="1">
        <f t="shared" si="402"/>
        <v>42484</v>
      </c>
      <c r="G2619" s="1">
        <f t="shared" si="403"/>
        <v>42483</v>
      </c>
      <c r="H2619" s="1">
        <f t="shared" si="404"/>
        <v>42482</v>
      </c>
      <c r="I2619" s="2">
        <f t="shared" si="405"/>
        <v>78.45</v>
      </c>
      <c r="K2619" s="2">
        <f t="shared" si="406"/>
        <v>0</v>
      </c>
      <c r="L2619" s="2">
        <f t="shared" si="407"/>
        <v>0</v>
      </c>
      <c r="M2619" s="2">
        <f t="shared" si="408"/>
        <v>1</v>
      </c>
      <c r="N2619">
        <f t="shared" si="409"/>
        <v>5.2758122850603995</v>
      </c>
    </row>
    <row r="2620" spans="1:14" x14ac:dyDescent="0.3">
      <c r="A2620" s="1">
        <v>42493</v>
      </c>
      <c r="B2620">
        <v>82.924999999999997</v>
      </c>
      <c r="D2620">
        <f t="shared" si="400"/>
        <v>2</v>
      </c>
      <c r="E2620" s="1">
        <f t="shared" si="401"/>
        <v>42486</v>
      </c>
      <c r="F2620" s="1">
        <f t="shared" si="402"/>
        <v>42485</v>
      </c>
      <c r="G2620" s="1">
        <f t="shared" si="403"/>
        <v>42484</v>
      </c>
      <c r="H2620" s="1">
        <f t="shared" si="404"/>
        <v>42483</v>
      </c>
      <c r="I2620" s="2">
        <f t="shared" si="405"/>
        <v>77.825000000000003</v>
      </c>
      <c r="K2620" s="2">
        <f t="shared" si="406"/>
        <v>0</v>
      </c>
      <c r="L2620" s="2">
        <f t="shared" si="407"/>
        <v>0</v>
      </c>
      <c r="M2620" s="2">
        <f t="shared" si="408"/>
        <v>1</v>
      </c>
      <c r="N2620">
        <f t="shared" si="409"/>
        <v>6.3473868505444173</v>
      </c>
    </row>
    <row r="2621" spans="1:14" x14ac:dyDescent="0.3">
      <c r="A2621" s="1">
        <v>42494</v>
      </c>
      <c r="B2621">
        <v>81.825000000000003</v>
      </c>
      <c r="D2621">
        <f t="shared" si="400"/>
        <v>3</v>
      </c>
      <c r="E2621" s="1">
        <f t="shared" si="401"/>
        <v>42487</v>
      </c>
      <c r="F2621" s="1">
        <f t="shared" si="402"/>
        <v>42486</v>
      </c>
      <c r="G2621" s="1">
        <f t="shared" si="403"/>
        <v>42485</v>
      </c>
      <c r="H2621" s="1">
        <f t="shared" si="404"/>
        <v>42484</v>
      </c>
      <c r="I2621" s="2">
        <f t="shared" si="405"/>
        <v>79.474999999999994</v>
      </c>
      <c r="K2621" s="2">
        <f t="shared" si="406"/>
        <v>0</v>
      </c>
      <c r="L2621" s="2">
        <f t="shared" si="407"/>
        <v>0</v>
      </c>
      <c r="M2621" s="2">
        <f t="shared" si="408"/>
        <v>1</v>
      </c>
      <c r="N2621">
        <f t="shared" si="409"/>
        <v>2.9140313590377969</v>
      </c>
    </row>
    <row r="2622" spans="1:14" x14ac:dyDescent="0.3">
      <c r="A2622" s="1">
        <v>42495</v>
      </c>
      <c r="B2622">
        <v>82.325000000000003</v>
      </c>
      <c r="D2622">
        <f t="shared" si="400"/>
        <v>4</v>
      </c>
      <c r="E2622" s="1">
        <f t="shared" si="401"/>
        <v>42488</v>
      </c>
      <c r="F2622" s="1">
        <f t="shared" si="402"/>
        <v>42487</v>
      </c>
      <c r="G2622" s="1">
        <f t="shared" si="403"/>
        <v>42486</v>
      </c>
      <c r="H2622" s="1">
        <f t="shared" si="404"/>
        <v>42485</v>
      </c>
      <c r="I2622" s="2">
        <f t="shared" si="405"/>
        <v>80.775000000000006</v>
      </c>
      <c r="K2622" s="2">
        <f t="shared" si="406"/>
        <v>0</v>
      </c>
      <c r="L2622" s="2">
        <f t="shared" si="407"/>
        <v>0</v>
      </c>
      <c r="M2622" s="2">
        <f t="shared" si="408"/>
        <v>1</v>
      </c>
      <c r="N2622">
        <f t="shared" si="409"/>
        <v>1.9007316551865912</v>
      </c>
    </row>
    <row r="2623" spans="1:14" x14ac:dyDescent="0.3">
      <c r="A2623" s="1">
        <v>42496</v>
      </c>
      <c r="B2623">
        <v>81.275000000000006</v>
      </c>
      <c r="D2623">
        <f t="shared" si="400"/>
        <v>5</v>
      </c>
      <c r="E2623" s="1">
        <f t="shared" si="401"/>
        <v>42489</v>
      </c>
      <c r="F2623" s="1">
        <f t="shared" si="402"/>
        <v>42488</v>
      </c>
      <c r="G2623" s="1">
        <f t="shared" si="403"/>
        <v>42487</v>
      </c>
      <c r="H2623" s="1">
        <f t="shared" si="404"/>
        <v>42486</v>
      </c>
      <c r="I2623" s="2">
        <f t="shared" si="405"/>
        <v>81.7</v>
      </c>
      <c r="K2623" s="2">
        <f t="shared" si="406"/>
        <v>0</v>
      </c>
      <c r="L2623" s="2">
        <f t="shared" si="407"/>
        <v>0</v>
      </c>
      <c r="M2623" s="2">
        <f t="shared" si="408"/>
        <v>1</v>
      </c>
      <c r="N2623">
        <f t="shared" si="409"/>
        <v>-0.52155356759881411</v>
      </c>
    </row>
    <row r="2624" spans="1:14" x14ac:dyDescent="0.3">
      <c r="A2624" s="1">
        <v>42499</v>
      </c>
      <c r="B2624">
        <v>80.150000000000006</v>
      </c>
      <c r="D2624">
        <f t="shared" si="400"/>
        <v>1</v>
      </c>
      <c r="E2624" s="1">
        <f t="shared" si="401"/>
        <v>42492</v>
      </c>
      <c r="F2624" s="1">
        <f t="shared" si="402"/>
        <v>42491</v>
      </c>
      <c r="G2624" s="1">
        <f t="shared" si="403"/>
        <v>42490</v>
      </c>
      <c r="H2624" s="1">
        <f t="shared" si="404"/>
        <v>42489</v>
      </c>
      <c r="I2624" s="2">
        <f t="shared" si="405"/>
        <v>82.7</v>
      </c>
      <c r="K2624" s="2">
        <f t="shared" si="406"/>
        <v>0</v>
      </c>
      <c r="L2624" s="2">
        <f t="shared" si="407"/>
        <v>0</v>
      </c>
      <c r="M2624" s="2">
        <f t="shared" si="408"/>
        <v>1</v>
      </c>
      <c r="N2624">
        <f t="shared" si="409"/>
        <v>-3.1319722974083586</v>
      </c>
    </row>
    <row r="2625" spans="1:14" x14ac:dyDescent="0.3">
      <c r="A2625" s="1">
        <v>42500</v>
      </c>
      <c r="B2625">
        <v>80.8</v>
      </c>
      <c r="D2625">
        <f t="shared" si="400"/>
        <v>2</v>
      </c>
      <c r="E2625" s="1">
        <f t="shared" si="401"/>
        <v>42493</v>
      </c>
      <c r="F2625" s="1">
        <f t="shared" si="402"/>
        <v>42492</v>
      </c>
      <c r="G2625" s="1">
        <f t="shared" si="403"/>
        <v>42491</v>
      </c>
      <c r="H2625" s="1">
        <f t="shared" si="404"/>
        <v>42490</v>
      </c>
      <c r="I2625" s="2">
        <f t="shared" si="405"/>
        <v>82.924999999999997</v>
      </c>
      <c r="K2625" s="2">
        <f t="shared" si="406"/>
        <v>0</v>
      </c>
      <c r="L2625" s="2">
        <f t="shared" si="407"/>
        <v>0</v>
      </c>
      <c r="M2625" s="2">
        <f t="shared" si="408"/>
        <v>1</v>
      </c>
      <c r="N2625">
        <f t="shared" si="409"/>
        <v>-2.5959619306066473</v>
      </c>
    </row>
    <row r="2626" spans="1:14" x14ac:dyDescent="0.3">
      <c r="A2626" s="1">
        <v>42501</v>
      </c>
      <c r="B2626">
        <v>82.825000000000003</v>
      </c>
      <c r="D2626">
        <f t="shared" si="400"/>
        <v>3</v>
      </c>
      <c r="E2626" s="1">
        <f t="shared" si="401"/>
        <v>42494</v>
      </c>
      <c r="F2626" s="1">
        <f t="shared" si="402"/>
        <v>42493</v>
      </c>
      <c r="G2626" s="1">
        <f t="shared" si="403"/>
        <v>42492</v>
      </c>
      <c r="H2626" s="1">
        <f t="shared" si="404"/>
        <v>42491</v>
      </c>
      <c r="I2626" s="2">
        <f t="shared" si="405"/>
        <v>81.825000000000003</v>
      </c>
      <c r="K2626" s="2">
        <f t="shared" si="406"/>
        <v>0</v>
      </c>
      <c r="L2626" s="2">
        <f t="shared" si="407"/>
        <v>0</v>
      </c>
      <c r="M2626" s="2">
        <f t="shared" si="408"/>
        <v>1</v>
      </c>
      <c r="N2626">
        <f t="shared" si="409"/>
        <v>1.2147127798715343</v>
      </c>
    </row>
    <row r="2627" spans="1:14" x14ac:dyDescent="0.3">
      <c r="A2627" s="1">
        <v>42502</v>
      </c>
      <c r="B2627">
        <v>83</v>
      </c>
      <c r="D2627">
        <f t="shared" ref="D2627:D2690" si="410">WEEKDAY(A2627,2)</f>
        <v>4</v>
      </c>
      <c r="E2627" s="1">
        <f t="shared" si="401"/>
        <v>42495</v>
      </c>
      <c r="F2627" s="1">
        <f t="shared" si="402"/>
        <v>42494</v>
      </c>
      <c r="G2627" s="1">
        <f t="shared" si="403"/>
        <v>42493</v>
      </c>
      <c r="H2627" s="1">
        <f t="shared" si="404"/>
        <v>42492</v>
      </c>
      <c r="I2627" s="2">
        <f t="shared" si="405"/>
        <v>82.325000000000003</v>
      </c>
      <c r="K2627" s="2">
        <f t="shared" si="406"/>
        <v>0</v>
      </c>
      <c r="L2627" s="2">
        <f t="shared" si="407"/>
        <v>0</v>
      </c>
      <c r="M2627" s="2">
        <f t="shared" si="408"/>
        <v>1</v>
      </c>
      <c r="N2627">
        <f t="shared" si="409"/>
        <v>0.81657795341699702</v>
      </c>
    </row>
    <row r="2628" spans="1:14" x14ac:dyDescent="0.3">
      <c r="A2628" s="1">
        <v>42503</v>
      </c>
      <c r="B2628">
        <v>81.95</v>
      </c>
      <c r="D2628">
        <f t="shared" si="410"/>
        <v>5</v>
      </c>
      <c r="E2628" s="1">
        <f t="shared" si="401"/>
        <v>42496</v>
      </c>
      <c r="F2628" s="1">
        <f t="shared" si="402"/>
        <v>42495</v>
      </c>
      <c r="G2628" s="1">
        <f t="shared" si="403"/>
        <v>42494</v>
      </c>
      <c r="H2628" s="1">
        <f t="shared" si="404"/>
        <v>42493</v>
      </c>
      <c r="I2628" s="2">
        <f t="shared" si="405"/>
        <v>81.275000000000006</v>
      </c>
      <c r="K2628" s="2">
        <f t="shared" si="406"/>
        <v>0</v>
      </c>
      <c r="L2628" s="2">
        <f t="shared" si="407"/>
        <v>0</v>
      </c>
      <c r="M2628" s="2">
        <f t="shared" si="408"/>
        <v>1</v>
      </c>
      <c r="N2628">
        <f t="shared" si="409"/>
        <v>0.82708389998696341</v>
      </c>
    </row>
    <row r="2629" spans="1:14" x14ac:dyDescent="0.3">
      <c r="A2629" s="1">
        <v>42506</v>
      </c>
      <c r="B2629">
        <v>83.025000000000006</v>
      </c>
      <c r="D2629">
        <f t="shared" si="410"/>
        <v>1</v>
      </c>
      <c r="E2629" s="1">
        <f t="shared" si="401"/>
        <v>42499</v>
      </c>
      <c r="F2629" s="1">
        <f t="shared" si="402"/>
        <v>42498</v>
      </c>
      <c r="G2629" s="1">
        <f t="shared" si="403"/>
        <v>42497</v>
      </c>
      <c r="H2629" s="1">
        <f t="shared" si="404"/>
        <v>42496</v>
      </c>
      <c r="I2629" s="2">
        <f t="shared" si="405"/>
        <v>80.150000000000006</v>
      </c>
      <c r="K2629" s="2">
        <f t="shared" si="406"/>
        <v>0</v>
      </c>
      <c r="L2629" s="2">
        <f t="shared" si="407"/>
        <v>0</v>
      </c>
      <c r="M2629" s="2">
        <f t="shared" si="408"/>
        <v>1</v>
      </c>
      <c r="N2629">
        <f t="shared" si="409"/>
        <v>3.5241888207248273</v>
      </c>
    </row>
    <row r="2630" spans="1:14" x14ac:dyDescent="0.3">
      <c r="A2630" s="1">
        <v>42507</v>
      </c>
      <c r="B2630">
        <v>82.75</v>
      </c>
      <c r="D2630">
        <f t="shared" si="410"/>
        <v>2</v>
      </c>
      <c r="E2630" s="1">
        <f t="shared" si="401"/>
        <v>42500</v>
      </c>
      <c r="F2630" s="1">
        <f t="shared" si="402"/>
        <v>42499</v>
      </c>
      <c r="G2630" s="1">
        <f t="shared" si="403"/>
        <v>42498</v>
      </c>
      <c r="H2630" s="1">
        <f t="shared" si="404"/>
        <v>42497</v>
      </c>
      <c r="I2630" s="2">
        <f t="shared" si="405"/>
        <v>80.8</v>
      </c>
      <c r="K2630" s="2">
        <f t="shared" si="406"/>
        <v>0</v>
      </c>
      <c r="L2630" s="2">
        <f t="shared" si="407"/>
        <v>0</v>
      </c>
      <c r="M2630" s="2">
        <f t="shared" si="408"/>
        <v>1</v>
      </c>
      <c r="N2630">
        <f t="shared" si="409"/>
        <v>2.3847048730122662</v>
      </c>
    </row>
    <row r="2631" spans="1:14" x14ac:dyDescent="0.3">
      <c r="A2631" s="1">
        <v>42508</v>
      </c>
      <c r="B2631">
        <v>81.224999999999994</v>
      </c>
      <c r="D2631">
        <f t="shared" si="410"/>
        <v>3</v>
      </c>
      <c r="E2631" s="1">
        <f t="shared" si="401"/>
        <v>42501</v>
      </c>
      <c r="F2631" s="1">
        <f t="shared" si="402"/>
        <v>42500</v>
      </c>
      <c r="G2631" s="1">
        <f t="shared" si="403"/>
        <v>42499</v>
      </c>
      <c r="H2631" s="1">
        <f t="shared" si="404"/>
        <v>42498</v>
      </c>
      <c r="I2631" s="2">
        <f t="shared" si="405"/>
        <v>82.825000000000003</v>
      </c>
      <c r="K2631" s="2">
        <f t="shared" si="406"/>
        <v>0</v>
      </c>
      <c r="L2631" s="2">
        <f t="shared" si="407"/>
        <v>0</v>
      </c>
      <c r="M2631" s="2">
        <f t="shared" si="408"/>
        <v>1</v>
      </c>
      <c r="N2631">
        <f t="shared" si="409"/>
        <v>-1.9506866630795694</v>
      </c>
    </row>
    <row r="2632" spans="1:14" x14ac:dyDescent="0.3">
      <c r="A2632" s="1">
        <v>42509</v>
      </c>
      <c r="B2632">
        <v>80.424999999999997</v>
      </c>
      <c r="D2632">
        <f t="shared" si="410"/>
        <v>4</v>
      </c>
      <c r="E2632" s="1">
        <f t="shared" ref="E2632:E2695" si="411">A2632-7</f>
        <v>42502</v>
      </c>
      <c r="F2632" s="1">
        <f t="shared" ref="F2632:F2695" si="412">E2632-1</f>
        <v>42501</v>
      </c>
      <c r="G2632" s="1">
        <f t="shared" ref="G2632:G2695" si="413">E2632-2</f>
        <v>42500</v>
      </c>
      <c r="H2632" s="1">
        <f t="shared" ref="H2632:H2695" si="414">E2632-3</f>
        <v>42499</v>
      </c>
      <c r="I2632" s="2">
        <f t="shared" si="405"/>
        <v>83</v>
      </c>
      <c r="K2632" s="2">
        <f t="shared" si="406"/>
        <v>0</v>
      </c>
      <c r="L2632" s="2">
        <f t="shared" si="407"/>
        <v>0</v>
      </c>
      <c r="M2632" s="2">
        <f t="shared" si="408"/>
        <v>1</v>
      </c>
      <c r="N2632">
        <f t="shared" si="409"/>
        <v>-3.1515534671507868</v>
      </c>
    </row>
    <row r="2633" spans="1:14" x14ac:dyDescent="0.3">
      <c r="A2633" s="1">
        <v>42510</v>
      </c>
      <c r="B2633">
        <v>79.849999999999994</v>
      </c>
      <c r="D2633">
        <f t="shared" si="410"/>
        <v>5</v>
      </c>
      <c r="E2633" s="1">
        <f t="shared" si="411"/>
        <v>42503</v>
      </c>
      <c r="F2633" s="1">
        <f t="shared" si="412"/>
        <v>42502</v>
      </c>
      <c r="G2633" s="1">
        <f t="shared" si="413"/>
        <v>42501</v>
      </c>
      <c r="H2633" s="1">
        <f t="shared" si="414"/>
        <v>42500</v>
      </c>
      <c r="I2633" s="2">
        <f t="shared" ref="I2633:I2696" si="415">IF(SUMIFS($B$2:$B$3569,$A$2:$A$3569,"="&amp;E2633)=0,IF(SUMIFS($B$2:$B$3569,$A$2:$A$3569,"="&amp;F2633)=0,IF(SUMIFS($B$2:$B$3569,$A$2:$A$3569,"="&amp;G2633)=0,SUMIFS($B$2:$B$3569,$A$2:$A$3569,"="&amp;H2633),SUMIFS($B$2:$B$3569,$A$2:$A$3569,"="&amp;G2633)),SUMIFS($B$2:$B$3569,$A$2:$A$3569,"="&amp;F2633)),SUMIFS($B$2:$B$3569,$A$2:$A$3569,"="&amp;E2633))</f>
        <v>81.95</v>
      </c>
      <c r="K2633" s="2">
        <f t="shared" ref="K2633:K2696" si="416">SUMIFS($J$2:$J$3569,$A$2:$A$3569,"&gt;"&amp;E2633,$A$2:$A$3569,"&lt;="&amp;A2633)</f>
        <v>0</v>
      </c>
      <c r="L2633" s="2">
        <f t="shared" ref="L2633:L2696" si="417">IF(K2633&lt;&gt;0,LOOKUP(K2633,C2627:C2633,B2627:B2633),0)</f>
        <v>0</v>
      </c>
      <c r="M2633" s="2">
        <f t="shared" ref="M2633:M2696" si="418">IF(K2633&lt;&gt;0,L2633/K2633,1)</f>
        <v>1</v>
      </c>
      <c r="N2633">
        <f t="shared" ref="N2633:N2696" si="419">LN(B2633*M2633/I2633)*100</f>
        <v>-2.5959430528817351</v>
      </c>
    </row>
    <row r="2634" spans="1:14" x14ac:dyDescent="0.3">
      <c r="A2634" s="1">
        <v>42513</v>
      </c>
      <c r="B2634">
        <v>79.075000000000003</v>
      </c>
      <c r="D2634">
        <f t="shared" si="410"/>
        <v>1</v>
      </c>
      <c r="E2634" s="1">
        <f t="shared" si="411"/>
        <v>42506</v>
      </c>
      <c r="F2634" s="1">
        <f t="shared" si="412"/>
        <v>42505</v>
      </c>
      <c r="G2634" s="1">
        <f t="shared" si="413"/>
        <v>42504</v>
      </c>
      <c r="H2634" s="1">
        <f t="shared" si="414"/>
        <v>42503</v>
      </c>
      <c r="I2634" s="2">
        <f t="shared" si="415"/>
        <v>83.025000000000006</v>
      </c>
      <c r="K2634" s="2">
        <f t="shared" si="416"/>
        <v>0</v>
      </c>
      <c r="L2634" s="2">
        <f t="shared" si="417"/>
        <v>0</v>
      </c>
      <c r="M2634" s="2">
        <f t="shared" si="418"/>
        <v>1</v>
      </c>
      <c r="N2634">
        <f t="shared" si="419"/>
        <v>-4.8744998071097756</v>
      </c>
    </row>
    <row r="2635" spans="1:14" x14ac:dyDescent="0.3">
      <c r="A2635" s="1">
        <v>42514</v>
      </c>
      <c r="B2635">
        <v>79.674999999999997</v>
      </c>
      <c r="D2635">
        <f t="shared" si="410"/>
        <v>2</v>
      </c>
      <c r="E2635" s="1">
        <f t="shared" si="411"/>
        <v>42507</v>
      </c>
      <c r="F2635" s="1">
        <f t="shared" si="412"/>
        <v>42506</v>
      </c>
      <c r="G2635" s="1">
        <f t="shared" si="413"/>
        <v>42505</v>
      </c>
      <c r="H2635" s="1">
        <f t="shared" si="414"/>
        <v>42504</v>
      </c>
      <c r="I2635" s="2">
        <f t="shared" si="415"/>
        <v>82.75</v>
      </c>
      <c r="K2635" s="2">
        <f t="shared" si="416"/>
        <v>0</v>
      </c>
      <c r="L2635" s="2">
        <f t="shared" si="417"/>
        <v>0</v>
      </c>
      <c r="M2635" s="2">
        <f t="shared" si="418"/>
        <v>1</v>
      </c>
      <c r="N2635">
        <f t="shared" si="419"/>
        <v>-3.7868153953772188</v>
      </c>
    </row>
    <row r="2636" spans="1:14" x14ac:dyDescent="0.3">
      <c r="A2636" s="1">
        <v>42515</v>
      </c>
      <c r="B2636">
        <v>80.174999999999997</v>
      </c>
      <c r="D2636">
        <f t="shared" si="410"/>
        <v>3</v>
      </c>
      <c r="E2636" s="1">
        <f t="shared" si="411"/>
        <v>42508</v>
      </c>
      <c r="F2636" s="1">
        <f t="shared" si="412"/>
        <v>42507</v>
      </c>
      <c r="G2636" s="1">
        <f t="shared" si="413"/>
        <v>42506</v>
      </c>
      <c r="H2636" s="1">
        <f t="shared" si="414"/>
        <v>42505</v>
      </c>
      <c r="I2636" s="2">
        <f t="shared" si="415"/>
        <v>81.224999999999994</v>
      </c>
      <c r="K2636" s="2">
        <f t="shared" si="416"/>
        <v>0</v>
      </c>
      <c r="L2636" s="2">
        <f t="shared" si="417"/>
        <v>0</v>
      </c>
      <c r="M2636" s="2">
        <f t="shared" si="418"/>
        <v>1</v>
      </c>
      <c r="N2636">
        <f t="shared" si="419"/>
        <v>-1.3011335975945373</v>
      </c>
    </row>
    <row r="2637" spans="1:14" x14ac:dyDescent="0.3">
      <c r="A2637" s="1">
        <v>42516</v>
      </c>
      <c r="B2637">
        <v>80.55</v>
      </c>
      <c r="D2637">
        <f t="shared" si="410"/>
        <v>4</v>
      </c>
      <c r="E2637" s="1">
        <f t="shared" si="411"/>
        <v>42509</v>
      </c>
      <c r="F2637" s="1">
        <f t="shared" si="412"/>
        <v>42508</v>
      </c>
      <c r="G2637" s="1">
        <f t="shared" si="413"/>
        <v>42507</v>
      </c>
      <c r="H2637" s="1">
        <f t="shared" si="414"/>
        <v>42506</v>
      </c>
      <c r="I2637" s="2">
        <f t="shared" si="415"/>
        <v>80.424999999999997</v>
      </c>
      <c r="K2637" s="2">
        <f t="shared" si="416"/>
        <v>0</v>
      </c>
      <c r="L2637" s="2">
        <f t="shared" si="417"/>
        <v>0</v>
      </c>
      <c r="M2637" s="2">
        <f t="shared" si="418"/>
        <v>1</v>
      </c>
      <c r="N2637">
        <f t="shared" si="419"/>
        <v>0.15530364978932418</v>
      </c>
    </row>
    <row r="2638" spans="1:14" x14ac:dyDescent="0.3">
      <c r="A2638" s="1">
        <v>42517</v>
      </c>
      <c r="B2638">
        <v>80.525000000000006</v>
      </c>
      <c r="D2638">
        <f t="shared" si="410"/>
        <v>5</v>
      </c>
      <c r="E2638" s="1">
        <f t="shared" si="411"/>
        <v>42510</v>
      </c>
      <c r="F2638" s="1">
        <f t="shared" si="412"/>
        <v>42509</v>
      </c>
      <c r="G2638" s="1">
        <f t="shared" si="413"/>
        <v>42508</v>
      </c>
      <c r="H2638" s="1">
        <f t="shared" si="414"/>
        <v>42507</v>
      </c>
      <c r="I2638" s="2">
        <f t="shared" si="415"/>
        <v>79.849999999999994</v>
      </c>
      <c r="K2638" s="2">
        <f t="shared" si="416"/>
        <v>0</v>
      </c>
      <c r="L2638" s="2">
        <f t="shared" si="417"/>
        <v>0</v>
      </c>
      <c r="M2638" s="2">
        <f t="shared" si="418"/>
        <v>1</v>
      </c>
      <c r="N2638">
        <f t="shared" si="419"/>
        <v>0.84178205562412489</v>
      </c>
    </row>
    <row r="2639" spans="1:14" x14ac:dyDescent="0.3">
      <c r="A2639" s="1">
        <v>42521</v>
      </c>
      <c r="B2639">
        <v>80.575000000000003</v>
      </c>
      <c r="D2639">
        <f t="shared" si="410"/>
        <v>2</v>
      </c>
      <c r="E2639" s="1">
        <f t="shared" si="411"/>
        <v>42514</v>
      </c>
      <c r="F2639" s="1">
        <f t="shared" si="412"/>
        <v>42513</v>
      </c>
      <c r="G2639" s="1">
        <f t="shared" si="413"/>
        <v>42512</v>
      </c>
      <c r="H2639" s="1">
        <f t="shared" si="414"/>
        <v>42511</v>
      </c>
      <c r="I2639" s="2">
        <f t="shared" si="415"/>
        <v>79.674999999999997</v>
      </c>
      <c r="K2639" s="2">
        <f t="shared" si="416"/>
        <v>0</v>
      </c>
      <c r="L2639" s="2">
        <f t="shared" si="417"/>
        <v>0</v>
      </c>
      <c r="M2639" s="2">
        <f t="shared" si="418"/>
        <v>1</v>
      </c>
      <c r="N2639">
        <f t="shared" si="419"/>
        <v>1.1232567398101503</v>
      </c>
    </row>
    <row r="2640" spans="1:14" x14ac:dyDescent="0.3">
      <c r="A2640" s="1">
        <v>42522</v>
      </c>
      <c r="B2640">
        <v>81.150000000000006</v>
      </c>
      <c r="D2640">
        <f t="shared" si="410"/>
        <v>3</v>
      </c>
      <c r="E2640" s="1">
        <f t="shared" si="411"/>
        <v>42515</v>
      </c>
      <c r="F2640" s="1">
        <f t="shared" si="412"/>
        <v>42514</v>
      </c>
      <c r="G2640" s="1">
        <f t="shared" si="413"/>
        <v>42513</v>
      </c>
      <c r="H2640" s="1">
        <f t="shared" si="414"/>
        <v>42512</v>
      </c>
      <c r="I2640" s="2">
        <f t="shared" si="415"/>
        <v>80.174999999999997</v>
      </c>
      <c r="K2640" s="2">
        <f t="shared" si="416"/>
        <v>0</v>
      </c>
      <c r="L2640" s="2">
        <f t="shared" si="417"/>
        <v>0</v>
      </c>
      <c r="M2640" s="2">
        <f t="shared" si="418"/>
        <v>1</v>
      </c>
      <c r="N2640">
        <f t="shared" si="419"/>
        <v>1.2087548381381792</v>
      </c>
    </row>
    <row r="2641" spans="1:14" x14ac:dyDescent="0.3">
      <c r="A2641" s="1">
        <v>42523</v>
      </c>
      <c r="B2641">
        <v>82.025000000000006</v>
      </c>
      <c r="D2641">
        <f t="shared" si="410"/>
        <v>4</v>
      </c>
      <c r="E2641" s="1">
        <f t="shared" si="411"/>
        <v>42516</v>
      </c>
      <c r="F2641" s="1">
        <f t="shared" si="412"/>
        <v>42515</v>
      </c>
      <c r="G2641" s="1">
        <f t="shared" si="413"/>
        <v>42514</v>
      </c>
      <c r="H2641" s="1">
        <f t="shared" si="414"/>
        <v>42513</v>
      </c>
      <c r="I2641" s="2">
        <f t="shared" si="415"/>
        <v>80.55</v>
      </c>
      <c r="K2641" s="2">
        <f t="shared" si="416"/>
        <v>0</v>
      </c>
      <c r="L2641" s="2">
        <f t="shared" si="417"/>
        <v>0</v>
      </c>
      <c r="M2641" s="2">
        <f t="shared" si="418"/>
        <v>1</v>
      </c>
      <c r="N2641">
        <f t="shared" si="419"/>
        <v>1.8145969224182008</v>
      </c>
    </row>
    <row r="2642" spans="1:14" x14ac:dyDescent="0.3">
      <c r="A2642" s="1">
        <v>42524</v>
      </c>
      <c r="B2642">
        <v>82.3</v>
      </c>
      <c r="D2642">
        <f t="shared" si="410"/>
        <v>5</v>
      </c>
      <c r="E2642" s="1">
        <f t="shared" si="411"/>
        <v>42517</v>
      </c>
      <c r="F2642" s="1">
        <f t="shared" si="412"/>
        <v>42516</v>
      </c>
      <c r="G2642" s="1">
        <f t="shared" si="413"/>
        <v>42515</v>
      </c>
      <c r="H2642" s="1">
        <f t="shared" si="414"/>
        <v>42514</v>
      </c>
      <c r="I2642" s="2">
        <f t="shared" si="415"/>
        <v>80.525000000000006</v>
      </c>
      <c r="K2642" s="2">
        <f t="shared" si="416"/>
        <v>0</v>
      </c>
      <c r="L2642" s="2">
        <f t="shared" si="417"/>
        <v>0</v>
      </c>
      <c r="M2642" s="2">
        <f t="shared" si="418"/>
        <v>1</v>
      </c>
      <c r="N2642">
        <f t="shared" si="419"/>
        <v>2.1803412465761474</v>
      </c>
    </row>
    <row r="2643" spans="1:14" x14ac:dyDescent="0.3">
      <c r="A2643" s="1">
        <v>42527</v>
      </c>
      <c r="B2643">
        <v>82.25</v>
      </c>
      <c r="D2643">
        <f t="shared" si="410"/>
        <v>1</v>
      </c>
      <c r="E2643" s="1">
        <f t="shared" si="411"/>
        <v>42520</v>
      </c>
      <c r="F2643" s="1">
        <f t="shared" si="412"/>
        <v>42519</v>
      </c>
      <c r="G2643" s="1">
        <f t="shared" si="413"/>
        <v>42518</v>
      </c>
      <c r="H2643" s="1">
        <f t="shared" si="414"/>
        <v>42517</v>
      </c>
      <c r="I2643" s="2">
        <f t="shared" si="415"/>
        <v>80.525000000000006</v>
      </c>
      <c r="K2643" s="2">
        <f t="shared" si="416"/>
        <v>0</v>
      </c>
      <c r="L2643" s="2">
        <f t="shared" si="417"/>
        <v>0</v>
      </c>
      <c r="M2643" s="2">
        <f t="shared" si="418"/>
        <v>1</v>
      </c>
      <c r="N2643">
        <f t="shared" si="419"/>
        <v>2.1195694428218741</v>
      </c>
    </row>
    <row r="2644" spans="1:14" x14ac:dyDescent="0.3">
      <c r="A2644" s="1">
        <v>42528</v>
      </c>
      <c r="B2644">
        <v>81.849999999999994</v>
      </c>
      <c r="D2644">
        <f t="shared" si="410"/>
        <v>2</v>
      </c>
      <c r="E2644" s="1">
        <f t="shared" si="411"/>
        <v>42521</v>
      </c>
      <c r="F2644" s="1">
        <f t="shared" si="412"/>
        <v>42520</v>
      </c>
      <c r="G2644" s="1">
        <f t="shared" si="413"/>
        <v>42519</v>
      </c>
      <c r="H2644" s="1">
        <f t="shared" si="414"/>
        <v>42518</v>
      </c>
      <c r="I2644" s="2">
        <f t="shared" si="415"/>
        <v>80.575000000000003</v>
      </c>
      <c r="K2644" s="2">
        <f t="shared" si="416"/>
        <v>0</v>
      </c>
      <c r="L2644" s="2">
        <f t="shared" si="417"/>
        <v>0</v>
      </c>
      <c r="M2644" s="2">
        <f t="shared" si="418"/>
        <v>1</v>
      </c>
      <c r="N2644">
        <f t="shared" si="419"/>
        <v>1.5699876115642275</v>
      </c>
    </row>
    <row r="2645" spans="1:14" x14ac:dyDescent="0.3">
      <c r="A2645" s="1">
        <v>42529</v>
      </c>
      <c r="B2645">
        <v>82.05</v>
      </c>
      <c r="D2645">
        <f t="shared" si="410"/>
        <v>3</v>
      </c>
      <c r="E2645" s="1">
        <f t="shared" si="411"/>
        <v>42522</v>
      </c>
      <c r="F2645" s="1">
        <f t="shared" si="412"/>
        <v>42521</v>
      </c>
      <c r="G2645" s="1">
        <f t="shared" si="413"/>
        <v>42520</v>
      </c>
      <c r="H2645" s="1">
        <f t="shared" si="414"/>
        <v>42519</v>
      </c>
      <c r="I2645" s="2">
        <f t="shared" si="415"/>
        <v>81.150000000000006</v>
      </c>
      <c r="K2645" s="2">
        <f t="shared" si="416"/>
        <v>0</v>
      </c>
      <c r="L2645" s="2">
        <f t="shared" si="417"/>
        <v>0</v>
      </c>
      <c r="M2645" s="2">
        <f t="shared" si="418"/>
        <v>1</v>
      </c>
      <c r="N2645">
        <f t="shared" si="419"/>
        <v>1.1029523575499605</v>
      </c>
    </row>
    <row r="2646" spans="1:14" x14ac:dyDescent="0.3">
      <c r="A2646" s="1">
        <v>42530</v>
      </c>
      <c r="B2646">
        <v>82.674999999999997</v>
      </c>
      <c r="C2646">
        <v>86.025000000000006</v>
      </c>
      <c r="D2646">
        <f t="shared" si="410"/>
        <v>4</v>
      </c>
      <c r="E2646" s="1">
        <f t="shared" si="411"/>
        <v>42523</v>
      </c>
      <c r="F2646" s="1">
        <f t="shared" si="412"/>
        <v>42522</v>
      </c>
      <c r="G2646" s="1">
        <f t="shared" si="413"/>
        <v>42521</v>
      </c>
      <c r="H2646" s="1">
        <f t="shared" si="414"/>
        <v>42520</v>
      </c>
      <c r="I2646" s="2">
        <f t="shared" si="415"/>
        <v>82.025000000000006</v>
      </c>
      <c r="K2646" s="2">
        <f t="shared" si="416"/>
        <v>0</v>
      </c>
      <c r="L2646" s="2">
        <f t="shared" si="417"/>
        <v>0</v>
      </c>
      <c r="M2646" s="2">
        <f t="shared" si="418"/>
        <v>1</v>
      </c>
      <c r="N2646">
        <f t="shared" si="419"/>
        <v>0.78931800206909974</v>
      </c>
    </row>
    <row r="2647" spans="1:14" x14ac:dyDescent="0.3">
      <c r="A2647" s="1">
        <v>42531</v>
      </c>
      <c r="B2647">
        <v>85.7</v>
      </c>
      <c r="D2647">
        <f t="shared" si="410"/>
        <v>5</v>
      </c>
      <c r="E2647" s="1">
        <f t="shared" si="411"/>
        <v>42524</v>
      </c>
      <c r="F2647" s="1">
        <f t="shared" si="412"/>
        <v>42523</v>
      </c>
      <c r="G2647" s="1">
        <f t="shared" si="413"/>
        <v>42522</v>
      </c>
      <c r="H2647" s="1">
        <f t="shared" si="414"/>
        <v>42521</v>
      </c>
      <c r="I2647" s="2">
        <f t="shared" si="415"/>
        <v>82.3</v>
      </c>
      <c r="J2647">
        <v>86.025000000000006</v>
      </c>
      <c r="K2647" s="2">
        <f t="shared" si="416"/>
        <v>86.025000000000006</v>
      </c>
      <c r="L2647" s="2">
        <f t="shared" si="417"/>
        <v>82.674999999999997</v>
      </c>
      <c r="M2647" s="2">
        <f t="shared" si="418"/>
        <v>0.96105783202557382</v>
      </c>
      <c r="N2647">
        <f t="shared" si="419"/>
        <v>7.6102510502215254E-2</v>
      </c>
    </row>
    <row r="2648" spans="1:14" x14ac:dyDescent="0.3">
      <c r="A2648" s="1">
        <v>42534</v>
      </c>
      <c r="B2648">
        <v>86.1</v>
      </c>
      <c r="D2648">
        <f t="shared" si="410"/>
        <v>1</v>
      </c>
      <c r="E2648" s="1">
        <f t="shared" si="411"/>
        <v>42527</v>
      </c>
      <c r="F2648" s="1">
        <f t="shared" si="412"/>
        <v>42526</v>
      </c>
      <c r="G2648" s="1">
        <f t="shared" si="413"/>
        <v>42525</v>
      </c>
      <c r="H2648" s="1">
        <f t="shared" si="414"/>
        <v>42524</v>
      </c>
      <c r="I2648" s="2">
        <f t="shared" si="415"/>
        <v>82.25</v>
      </c>
      <c r="K2648" s="2">
        <f t="shared" si="416"/>
        <v>86.025000000000006</v>
      </c>
      <c r="L2648" s="2">
        <f t="shared" si="417"/>
        <v>82.674999999999997</v>
      </c>
      <c r="M2648" s="2">
        <f t="shared" si="418"/>
        <v>0.96105783202557382</v>
      </c>
      <c r="N2648">
        <f t="shared" si="419"/>
        <v>0.60253289725159764</v>
      </c>
    </row>
    <row r="2649" spans="1:14" x14ac:dyDescent="0.3">
      <c r="A2649" s="1">
        <v>42535</v>
      </c>
      <c r="B2649">
        <v>88.075000000000003</v>
      </c>
      <c r="D2649">
        <f t="shared" si="410"/>
        <v>2</v>
      </c>
      <c r="E2649" s="1">
        <f t="shared" si="411"/>
        <v>42528</v>
      </c>
      <c r="F2649" s="1">
        <f t="shared" si="412"/>
        <v>42527</v>
      </c>
      <c r="G2649" s="1">
        <f t="shared" si="413"/>
        <v>42526</v>
      </c>
      <c r="H2649" s="1">
        <f t="shared" si="414"/>
        <v>42525</v>
      </c>
      <c r="I2649" s="2">
        <f t="shared" si="415"/>
        <v>81.849999999999994</v>
      </c>
      <c r="K2649" s="2">
        <f t="shared" si="416"/>
        <v>86.025000000000006</v>
      </c>
      <c r="L2649" s="2">
        <f t="shared" si="417"/>
        <v>82.674999999999997</v>
      </c>
      <c r="M2649" s="2">
        <f t="shared" si="418"/>
        <v>0.96105783202557382</v>
      </c>
      <c r="N2649">
        <f t="shared" si="419"/>
        <v>3.357972759446969</v>
      </c>
    </row>
    <row r="2650" spans="1:14" x14ac:dyDescent="0.3">
      <c r="A2650" s="1">
        <v>42536</v>
      </c>
      <c r="B2650">
        <v>86.825000000000003</v>
      </c>
      <c r="D2650">
        <f t="shared" si="410"/>
        <v>3</v>
      </c>
      <c r="E2650" s="1">
        <f t="shared" si="411"/>
        <v>42529</v>
      </c>
      <c r="F2650" s="1">
        <f t="shared" si="412"/>
        <v>42528</v>
      </c>
      <c r="G2650" s="1">
        <f t="shared" si="413"/>
        <v>42527</v>
      </c>
      <c r="H2650" s="1">
        <f t="shared" si="414"/>
        <v>42526</v>
      </c>
      <c r="I2650" s="2">
        <f t="shared" si="415"/>
        <v>82.05</v>
      </c>
      <c r="K2650" s="2">
        <f t="shared" si="416"/>
        <v>86.025000000000006</v>
      </c>
      <c r="L2650" s="2">
        <f t="shared" si="417"/>
        <v>82.674999999999997</v>
      </c>
      <c r="M2650" s="2">
        <f t="shared" si="418"/>
        <v>0.96105783202557382</v>
      </c>
      <c r="N2650">
        <f t="shared" si="419"/>
        <v>1.6845088278350047</v>
      </c>
    </row>
    <row r="2651" spans="1:14" x14ac:dyDescent="0.3">
      <c r="A2651" s="1">
        <v>42537</v>
      </c>
      <c r="B2651">
        <v>87.075000000000003</v>
      </c>
      <c r="D2651">
        <f t="shared" si="410"/>
        <v>4</v>
      </c>
      <c r="E2651" s="1">
        <f t="shared" si="411"/>
        <v>42530</v>
      </c>
      <c r="F2651" s="1">
        <f t="shared" si="412"/>
        <v>42529</v>
      </c>
      <c r="G2651" s="1">
        <f t="shared" si="413"/>
        <v>42528</v>
      </c>
      <c r="H2651" s="1">
        <f t="shared" si="414"/>
        <v>42527</v>
      </c>
      <c r="I2651" s="2">
        <f t="shared" si="415"/>
        <v>82.674999999999997</v>
      </c>
      <c r="K2651" s="2">
        <f t="shared" si="416"/>
        <v>86.025000000000006</v>
      </c>
      <c r="L2651" s="2">
        <f t="shared" si="417"/>
        <v>82.674999999999997</v>
      </c>
      <c r="M2651" s="2">
        <f t="shared" si="418"/>
        <v>0.96105783202557382</v>
      </c>
      <c r="N2651">
        <f t="shared" si="419"/>
        <v>1.2131864568520718</v>
      </c>
    </row>
    <row r="2652" spans="1:14" x14ac:dyDescent="0.3">
      <c r="A2652" s="1">
        <v>42538</v>
      </c>
      <c r="B2652">
        <v>86.174999999999997</v>
      </c>
      <c r="D2652">
        <f t="shared" si="410"/>
        <v>5</v>
      </c>
      <c r="E2652" s="1">
        <f t="shared" si="411"/>
        <v>42531</v>
      </c>
      <c r="F2652" s="1">
        <f t="shared" si="412"/>
        <v>42530</v>
      </c>
      <c r="G2652" s="1">
        <f t="shared" si="413"/>
        <v>42529</v>
      </c>
      <c r="H2652" s="1">
        <f t="shared" si="414"/>
        <v>42528</v>
      </c>
      <c r="I2652" s="2">
        <f t="shared" si="415"/>
        <v>85.7</v>
      </c>
      <c r="K2652" s="2">
        <f t="shared" si="416"/>
        <v>0</v>
      </c>
      <c r="L2652" s="2">
        <f t="shared" si="417"/>
        <v>0</v>
      </c>
      <c r="M2652" s="2">
        <f t="shared" si="418"/>
        <v>1</v>
      </c>
      <c r="N2652">
        <f t="shared" si="419"/>
        <v>0.55272867991948893</v>
      </c>
    </row>
    <row r="2653" spans="1:14" x14ac:dyDescent="0.3">
      <c r="A2653" s="1">
        <v>42541</v>
      </c>
      <c r="B2653">
        <v>86.424999999999997</v>
      </c>
      <c r="D2653">
        <f t="shared" si="410"/>
        <v>1</v>
      </c>
      <c r="E2653" s="1">
        <f t="shared" si="411"/>
        <v>42534</v>
      </c>
      <c r="F2653" s="1">
        <f t="shared" si="412"/>
        <v>42533</v>
      </c>
      <c r="G2653" s="1">
        <f t="shared" si="413"/>
        <v>42532</v>
      </c>
      <c r="H2653" s="1">
        <f t="shared" si="414"/>
        <v>42531</v>
      </c>
      <c r="I2653" s="2">
        <f t="shared" si="415"/>
        <v>86.1</v>
      </c>
      <c r="K2653" s="2">
        <f t="shared" si="416"/>
        <v>0</v>
      </c>
      <c r="L2653" s="2">
        <f t="shared" si="417"/>
        <v>0</v>
      </c>
      <c r="M2653" s="2">
        <f t="shared" si="418"/>
        <v>1</v>
      </c>
      <c r="N2653">
        <f t="shared" si="419"/>
        <v>0.37675743740031392</v>
      </c>
    </row>
    <row r="2654" spans="1:14" x14ac:dyDescent="0.3">
      <c r="A2654" s="1">
        <v>42542</v>
      </c>
      <c r="B2654">
        <v>86.2</v>
      </c>
      <c r="D2654">
        <f t="shared" si="410"/>
        <v>2</v>
      </c>
      <c r="E2654" s="1">
        <f t="shared" si="411"/>
        <v>42535</v>
      </c>
      <c r="F2654" s="1">
        <f t="shared" si="412"/>
        <v>42534</v>
      </c>
      <c r="G2654" s="1">
        <f t="shared" si="413"/>
        <v>42533</v>
      </c>
      <c r="H2654" s="1">
        <f t="shared" si="414"/>
        <v>42532</v>
      </c>
      <c r="I2654" s="2">
        <f t="shared" si="415"/>
        <v>88.075000000000003</v>
      </c>
      <c r="K2654" s="2">
        <f t="shared" si="416"/>
        <v>0</v>
      </c>
      <c r="L2654" s="2">
        <f t="shared" si="417"/>
        <v>0</v>
      </c>
      <c r="M2654" s="2">
        <f t="shared" si="418"/>
        <v>1</v>
      </c>
      <c r="N2654">
        <f t="shared" si="419"/>
        <v>-2.1518546557653897</v>
      </c>
    </row>
    <row r="2655" spans="1:14" x14ac:dyDescent="0.3">
      <c r="A2655" s="1">
        <v>42543</v>
      </c>
      <c r="B2655">
        <v>84.474999999999994</v>
      </c>
      <c r="D2655">
        <f t="shared" si="410"/>
        <v>3</v>
      </c>
      <c r="E2655" s="1">
        <f t="shared" si="411"/>
        <v>42536</v>
      </c>
      <c r="F2655" s="1">
        <f t="shared" si="412"/>
        <v>42535</v>
      </c>
      <c r="G2655" s="1">
        <f t="shared" si="413"/>
        <v>42534</v>
      </c>
      <c r="H2655" s="1">
        <f t="shared" si="414"/>
        <v>42533</v>
      </c>
      <c r="I2655" s="2">
        <f t="shared" si="415"/>
        <v>86.825000000000003</v>
      </c>
      <c r="K2655" s="2">
        <f t="shared" si="416"/>
        <v>0</v>
      </c>
      <c r="L2655" s="2">
        <f t="shared" si="417"/>
        <v>0</v>
      </c>
      <c r="M2655" s="2">
        <f t="shared" si="418"/>
        <v>1</v>
      </c>
      <c r="N2655">
        <f t="shared" si="419"/>
        <v>-2.7438966029784178</v>
      </c>
    </row>
    <row r="2656" spans="1:14" x14ac:dyDescent="0.3">
      <c r="A2656" s="1">
        <v>42544</v>
      </c>
      <c r="B2656">
        <v>84.275000000000006</v>
      </c>
      <c r="D2656">
        <f t="shared" si="410"/>
        <v>4</v>
      </c>
      <c r="E2656" s="1">
        <f t="shared" si="411"/>
        <v>42537</v>
      </c>
      <c r="F2656" s="1">
        <f t="shared" si="412"/>
        <v>42536</v>
      </c>
      <c r="G2656" s="1">
        <f t="shared" si="413"/>
        <v>42535</v>
      </c>
      <c r="H2656" s="1">
        <f t="shared" si="414"/>
        <v>42534</v>
      </c>
      <c r="I2656" s="2">
        <f t="shared" si="415"/>
        <v>87.075000000000003</v>
      </c>
      <c r="K2656" s="2">
        <f t="shared" si="416"/>
        <v>0</v>
      </c>
      <c r="L2656" s="2">
        <f t="shared" si="417"/>
        <v>0</v>
      </c>
      <c r="M2656" s="2">
        <f t="shared" si="418"/>
        <v>1</v>
      </c>
      <c r="N2656">
        <f t="shared" si="419"/>
        <v>-3.2684555131940414</v>
      </c>
    </row>
    <row r="2657" spans="1:14" x14ac:dyDescent="0.3">
      <c r="A2657" s="1">
        <v>42545</v>
      </c>
      <c r="B2657">
        <v>84.05</v>
      </c>
      <c r="D2657">
        <f t="shared" si="410"/>
        <v>5</v>
      </c>
      <c r="E2657" s="1">
        <f t="shared" si="411"/>
        <v>42538</v>
      </c>
      <c r="F2657" s="1">
        <f t="shared" si="412"/>
        <v>42537</v>
      </c>
      <c r="G2657" s="1">
        <f t="shared" si="413"/>
        <v>42536</v>
      </c>
      <c r="H2657" s="1">
        <f t="shared" si="414"/>
        <v>42535</v>
      </c>
      <c r="I2657" s="2">
        <f t="shared" si="415"/>
        <v>86.174999999999997</v>
      </c>
      <c r="K2657" s="2">
        <f t="shared" si="416"/>
        <v>0</v>
      </c>
      <c r="L2657" s="2">
        <f t="shared" si="417"/>
        <v>0</v>
      </c>
      <c r="M2657" s="2">
        <f t="shared" si="418"/>
        <v>1</v>
      </c>
      <c r="N2657">
        <f t="shared" si="419"/>
        <v>-2.4968252548304419</v>
      </c>
    </row>
    <row r="2658" spans="1:14" x14ac:dyDescent="0.3">
      <c r="A2658" s="1">
        <v>42548</v>
      </c>
      <c r="B2658">
        <v>83.15</v>
      </c>
      <c r="D2658">
        <f t="shared" si="410"/>
        <v>1</v>
      </c>
      <c r="E2658" s="1">
        <f t="shared" si="411"/>
        <v>42541</v>
      </c>
      <c r="F2658" s="1">
        <f t="shared" si="412"/>
        <v>42540</v>
      </c>
      <c r="G2658" s="1">
        <f t="shared" si="413"/>
        <v>42539</v>
      </c>
      <c r="H2658" s="1">
        <f t="shared" si="414"/>
        <v>42538</v>
      </c>
      <c r="I2658" s="2">
        <f t="shared" si="415"/>
        <v>86.424999999999997</v>
      </c>
      <c r="K2658" s="2">
        <f t="shared" si="416"/>
        <v>0</v>
      </c>
      <c r="L2658" s="2">
        <f t="shared" si="417"/>
        <v>0</v>
      </c>
      <c r="M2658" s="2">
        <f t="shared" si="418"/>
        <v>1</v>
      </c>
      <c r="N2658">
        <f t="shared" si="419"/>
        <v>-3.8630780168751455</v>
      </c>
    </row>
    <row r="2659" spans="1:14" x14ac:dyDescent="0.3">
      <c r="A2659" s="1">
        <v>42549</v>
      </c>
      <c r="B2659">
        <v>83.15</v>
      </c>
      <c r="D2659">
        <f t="shared" si="410"/>
        <v>2</v>
      </c>
      <c r="E2659" s="1">
        <f t="shared" si="411"/>
        <v>42542</v>
      </c>
      <c r="F2659" s="1">
        <f t="shared" si="412"/>
        <v>42541</v>
      </c>
      <c r="G2659" s="1">
        <f t="shared" si="413"/>
        <v>42540</v>
      </c>
      <c r="H2659" s="1">
        <f t="shared" si="414"/>
        <v>42539</v>
      </c>
      <c r="I2659" s="2">
        <f t="shared" si="415"/>
        <v>86.2</v>
      </c>
      <c r="K2659" s="2">
        <f t="shared" si="416"/>
        <v>0</v>
      </c>
      <c r="L2659" s="2">
        <f t="shared" si="417"/>
        <v>0</v>
      </c>
      <c r="M2659" s="2">
        <f t="shared" si="418"/>
        <v>1</v>
      </c>
      <c r="N2659">
        <f t="shared" si="419"/>
        <v>-3.6023972030710705</v>
      </c>
    </row>
    <row r="2660" spans="1:14" x14ac:dyDescent="0.3">
      <c r="A2660" s="1">
        <v>42550</v>
      </c>
      <c r="B2660">
        <v>83.1</v>
      </c>
      <c r="D2660">
        <f t="shared" si="410"/>
        <v>3</v>
      </c>
      <c r="E2660" s="1">
        <f t="shared" si="411"/>
        <v>42543</v>
      </c>
      <c r="F2660" s="1">
        <f t="shared" si="412"/>
        <v>42542</v>
      </c>
      <c r="G2660" s="1">
        <f t="shared" si="413"/>
        <v>42541</v>
      </c>
      <c r="H2660" s="1">
        <f t="shared" si="414"/>
        <v>42540</v>
      </c>
      <c r="I2660" s="2">
        <f t="shared" si="415"/>
        <v>84.474999999999994</v>
      </c>
      <c r="K2660" s="2">
        <f t="shared" si="416"/>
        <v>0</v>
      </c>
      <c r="L2660" s="2">
        <f t="shared" si="417"/>
        <v>0</v>
      </c>
      <c r="M2660" s="2">
        <f t="shared" si="418"/>
        <v>1</v>
      </c>
      <c r="N2660">
        <f t="shared" si="419"/>
        <v>-1.6410930738951175</v>
      </c>
    </row>
    <row r="2661" spans="1:14" x14ac:dyDescent="0.3">
      <c r="A2661" s="1">
        <v>42551</v>
      </c>
      <c r="B2661">
        <v>82.85</v>
      </c>
      <c r="D2661">
        <f t="shared" si="410"/>
        <v>4</v>
      </c>
      <c r="E2661" s="1">
        <f t="shared" si="411"/>
        <v>42544</v>
      </c>
      <c r="F2661" s="1">
        <f t="shared" si="412"/>
        <v>42543</v>
      </c>
      <c r="G2661" s="1">
        <f t="shared" si="413"/>
        <v>42542</v>
      </c>
      <c r="H2661" s="1">
        <f t="shared" si="414"/>
        <v>42541</v>
      </c>
      <c r="I2661" s="2">
        <f t="shared" si="415"/>
        <v>84.275000000000006</v>
      </c>
      <c r="K2661" s="2">
        <f t="shared" si="416"/>
        <v>0</v>
      </c>
      <c r="L2661" s="2">
        <f t="shared" si="417"/>
        <v>0</v>
      </c>
      <c r="M2661" s="2">
        <f t="shared" si="418"/>
        <v>1</v>
      </c>
      <c r="N2661">
        <f t="shared" si="419"/>
        <v>-1.7053517247552625</v>
      </c>
    </row>
    <row r="2662" spans="1:14" x14ac:dyDescent="0.3">
      <c r="A2662" s="1">
        <v>42552</v>
      </c>
      <c r="B2662">
        <v>82.674999999999997</v>
      </c>
      <c r="D2662">
        <f t="shared" si="410"/>
        <v>5</v>
      </c>
      <c r="E2662" s="1">
        <f t="shared" si="411"/>
        <v>42545</v>
      </c>
      <c r="F2662" s="1">
        <f t="shared" si="412"/>
        <v>42544</v>
      </c>
      <c r="G2662" s="1">
        <f t="shared" si="413"/>
        <v>42543</v>
      </c>
      <c r="H2662" s="1">
        <f t="shared" si="414"/>
        <v>42542</v>
      </c>
      <c r="I2662" s="2">
        <f t="shared" si="415"/>
        <v>84.05</v>
      </c>
      <c r="K2662" s="2">
        <f t="shared" si="416"/>
        <v>0</v>
      </c>
      <c r="L2662" s="2">
        <f t="shared" si="417"/>
        <v>0</v>
      </c>
      <c r="M2662" s="2">
        <f t="shared" si="418"/>
        <v>1</v>
      </c>
      <c r="N2662">
        <f t="shared" si="419"/>
        <v>-1.649460098676818</v>
      </c>
    </row>
    <row r="2663" spans="1:14" x14ac:dyDescent="0.3">
      <c r="A2663" s="1">
        <v>42556</v>
      </c>
      <c r="B2663">
        <v>82.05</v>
      </c>
      <c r="D2663">
        <f t="shared" si="410"/>
        <v>2</v>
      </c>
      <c r="E2663" s="1">
        <f t="shared" si="411"/>
        <v>42549</v>
      </c>
      <c r="F2663" s="1">
        <f t="shared" si="412"/>
        <v>42548</v>
      </c>
      <c r="G2663" s="1">
        <f t="shared" si="413"/>
        <v>42547</v>
      </c>
      <c r="H2663" s="1">
        <f t="shared" si="414"/>
        <v>42546</v>
      </c>
      <c r="I2663" s="2">
        <f t="shared" si="415"/>
        <v>83.15</v>
      </c>
      <c r="K2663" s="2">
        <f t="shared" si="416"/>
        <v>0</v>
      </c>
      <c r="L2663" s="2">
        <f t="shared" si="417"/>
        <v>0</v>
      </c>
      <c r="M2663" s="2">
        <f t="shared" si="418"/>
        <v>1</v>
      </c>
      <c r="N2663">
        <f t="shared" si="419"/>
        <v>-1.3317388102836849</v>
      </c>
    </row>
    <row r="2664" spans="1:14" x14ac:dyDescent="0.3">
      <c r="A2664" s="1">
        <v>42557</v>
      </c>
      <c r="B2664">
        <v>81.575000000000003</v>
      </c>
      <c r="D2664">
        <f t="shared" si="410"/>
        <v>3</v>
      </c>
      <c r="E2664" s="1">
        <f t="shared" si="411"/>
        <v>42550</v>
      </c>
      <c r="F2664" s="1">
        <f t="shared" si="412"/>
        <v>42549</v>
      </c>
      <c r="G2664" s="1">
        <f t="shared" si="413"/>
        <v>42548</v>
      </c>
      <c r="H2664" s="1">
        <f t="shared" si="414"/>
        <v>42547</v>
      </c>
      <c r="I2664" s="2">
        <f t="shared" si="415"/>
        <v>83.1</v>
      </c>
      <c r="K2664" s="2">
        <f t="shared" si="416"/>
        <v>0</v>
      </c>
      <c r="L2664" s="2">
        <f t="shared" si="417"/>
        <v>0</v>
      </c>
      <c r="M2664" s="2">
        <f t="shared" si="418"/>
        <v>1</v>
      </c>
      <c r="N2664">
        <f t="shared" si="419"/>
        <v>-1.8521859382018075</v>
      </c>
    </row>
    <row r="2665" spans="1:14" x14ac:dyDescent="0.3">
      <c r="A2665" s="1">
        <v>42558</v>
      </c>
      <c r="B2665">
        <v>81.05</v>
      </c>
      <c r="D2665">
        <f t="shared" si="410"/>
        <v>4</v>
      </c>
      <c r="E2665" s="1">
        <f t="shared" si="411"/>
        <v>42551</v>
      </c>
      <c r="F2665" s="1">
        <f t="shared" si="412"/>
        <v>42550</v>
      </c>
      <c r="G2665" s="1">
        <f t="shared" si="413"/>
        <v>42549</v>
      </c>
      <c r="H2665" s="1">
        <f t="shared" si="414"/>
        <v>42548</v>
      </c>
      <c r="I2665" s="2">
        <f t="shared" si="415"/>
        <v>82.85</v>
      </c>
      <c r="K2665" s="2">
        <f t="shared" si="416"/>
        <v>0</v>
      </c>
      <c r="L2665" s="2">
        <f t="shared" si="417"/>
        <v>0</v>
      </c>
      <c r="M2665" s="2">
        <f t="shared" si="418"/>
        <v>1</v>
      </c>
      <c r="N2665">
        <f t="shared" si="419"/>
        <v>-2.1965495690886785</v>
      </c>
    </row>
    <row r="2666" spans="1:14" x14ac:dyDescent="0.3">
      <c r="A2666" s="1">
        <v>42559</v>
      </c>
      <c r="B2666">
        <v>80.05</v>
      </c>
      <c r="C2666">
        <v>78.825000000000003</v>
      </c>
      <c r="D2666">
        <f t="shared" si="410"/>
        <v>5</v>
      </c>
      <c r="E2666" s="1">
        <f t="shared" si="411"/>
        <v>42552</v>
      </c>
      <c r="F2666" s="1">
        <f t="shared" si="412"/>
        <v>42551</v>
      </c>
      <c r="G2666" s="1">
        <f t="shared" si="413"/>
        <v>42550</v>
      </c>
      <c r="H2666" s="1">
        <f t="shared" si="414"/>
        <v>42549</v>
      </c>
      <c r="I2666" s="2">
        <f t="shared" si="415"/>
        <v>82.674999999999997</v>
      </c>
      <c r="K2666" s="2">
        <f t="shared" si="416"/>
        <v>0</v>
      </c>
      <c r="L2666" s="2">
        <f t="shared" si="417"/>
        <v>0</v>
      </c>
      <c r="M2666" s="2">
        <f t="shared" si="418"/>
        <v>1</v>
      </c>
      <c r="N2666">
        <f t="shared" si="419"/>
        <v>-3.2265819425132825</v>
      </c>
    </row>
    <row r="2667" spans="1:14" x14ac:dyDescent="0.3">
      <c r="A2667" s="1">
        <v>42562</v>
      </c>
      <c r="B2667">
        <v>78.349999999999994</v>
      </c>
      <c r="D2667">
        <f t="shared" si="410"/>
        <v>1</v>
      </c>
      <c r="E2667" s="1">
        <f t="shared" si="411"/>
        <v>42555</v>
      </c>
      <c r="F2667" s="1">
        <f t="shared" si="412"/>
        <v>42554</v>
      </c>
      <c r="G2667" s="1">
        <f t="shared" si="413"/>
        <v>42553</v>
      </c>
      <c r="H2667" s="1">
        <f t="shared" si="414"/>
        <v>42552</v>
      </c>
      <c r="I2667" s="2">
        <f t="shared" si="415"/>
        <v>82.674999999999997</v>
      </c>
      <c r="J2667">
        <v>78.825000000000003</v>
      </c>
      <c r="K2667" s="2">
        <f t="shared" si="416"/>
        <v>78.825000000000003</v>
      </c>
      <c r="L2667" s="2">
        <f t="shared" si="417"/>
        <v>80.05</v>
      </c>
      <c r="M2667" s="2">
        <f t="shared" si="418"/>
        <v>1.0155407548366635</v>
      </c>
      <c r="N2667">
        <f t="shared" si="419"/>
        <v>-3.8310056054227415</v>
      </c>
    </row>
    <row r="2668" spans="1:14" x14ac:dyDescent="0.3">
      <c r="A2668" s="1">
        <v>42563</v>
      </c>
      <c r="B2668">
        <v>79.174999999999997</v>
      </c>
      <c r="D2668">
        <f t="shared" si="410"/>
        <v>2</v>
      </c>
      <c r="E2668" s="1">
        <f t="shared" si="411"/>
        <v>42556</v>
      </c>
      <c r="F2668" s="1">
        <f t="shared" si="412"/>
        <v>42555</v>
      </c>
      <c r="G2668" s="1">
        <f t="shared" si="413"/>
        <v>42554</v>
      </c>
      <c r="H2668" s="1">
        <f t="shared" si="414"/>
        <v>42553</v>
      </c>
      <c r="I2668" s="2">
        <f t="shared" si="415"/>
        <v>82.05</v>
      </c>
      <c r="K2668" s="2">
        <f t="shared" si="416"/>
        <v>78.825000000000003</v>
      </c>
      <c r="L2668" s="2">
        <f t="shared" si="417"/>
        <v>80.05</v>
      </c>
      <c r="M2668" s="2">
        <f t="shared" si="418"/>
        <v>1.0155407548366635</v>
      </c>
      <c r="N2668">
        <f t="shared" si="419"/>
        <v>-2.0246991099797196</v>
      </c>
    </row>
    <row r="2669" spans="1:14" x14ac:dyDescent="0.3">
      <c r="A2669" s="1">
        <v>42564</v>
      </c>
      <c r="B2669">
        <v>79.2</v>
      </c>
      <c r="D2669">
        <f t="shared" si="410"/>
        <v>3</v>
      </c>
      <c r="E2669" s="1">
        <f t="shared" si="411"/>
        <v>42557</v>
      </c>
      <c r="F2669" s="1">
        <f t="shared" si="412"/>
        <v>42556</v>
      </c>
      <c r="G2669" s="1">
        <f t="shared" si="413"/>
        <v>42555</v>
      </c>
      <c r="H2669" s="1">
        <f t="shared" si="414"/>
        <v>42554</v>
      </c>
      <c r="I2669" s="2">
        <f t="shared" si="415"/>
        <v>81.575000000000003</v>
      </c>
      <c r="K2669" s="2">
        <f t="shared" si="416"/>
        <v>78.825000000000003</v>
      </c>
      <c r="L2669" s="2">
        <f t="shared" si="417"/>
        <v>80.05</v>
      </c>
      <c r="M2669" s="2">
        <f t="shared" si="418"/>
        <v>1.0155407548366635</v>
      </c>
      <c r="N2669">
        <f t="shared" si="419"/>
        <v>-1.412530964740502</v>
      </c>
    </row>
    <row r="2670" spans="1:14" x14ac:dyDescent="0.3">
      <c r="A2670" s="1">
        <v>42565</v>
      </c>
      <c r="B2670">
        <v>78.599999999999994</v>
      </c>
      <c r="D2670">
        <f t="shared" si="410"/>
        <v>4</v>
      </c>
      <c r="E2670" s="1">
        <f t="shared" si="411"/>
        <v>42558</v>
      </c>
      <c r="F2670" s="1">
        <f t="shared" si="412"/>
        <v>42557</v>
      </c>
      <c r="G2670" s="1">
        <f t="shared" si="413"/>
        <v>42556</v>
      </c>
      <c r="H2670" s="1">
        <f t="shared" si="414"/>
        <v>42555</v>
      </c>
      <c r="I2670" s="2">
        <f t="shared" si="415"/>
        <v>81.05</v>
      </c>
      <c r="K2670" s="2">
        <f t="shared" si="416"/>
        <v>78.825000000000003</v>
      </c>
      <c r="L2670" s="2">
        <f t="shared" si="417"/>
        <v>80.05</v>
      </c>
      <c r="M2670" s="2">
        <f t="shared" si="418"/>
        <v>1.0155407548366635</v>
      </c>
      <c r="N2670">
        <f t="shared" si="419"/>
        <v>-1.5273314734925061</v>
      </c>
    </row>
    <row r="2671" spans="1:14" x14ac:dyDescent="0.3">
      <c r="A2671" s="1">
        <v>42566</v>
      </c>
      <c r="B2671">
        <v>77.924999999999997</v>
      </c>
      <c r="D2671">
        <f t="shared" si="410"/>
        <v>5</v>
      </c>
      <c r="E2671" s="1">
        <f t="shared" si="411"/>
        <v>42559</v>
      </c>
      <c r="F2671" s="1">
        <f t="shared" si="412"/>
        <v>42558</v>
      </c>
      <c r="G2671" s="1">
        <f t="shared" si="413"/>
        <v>42557</v>
      </c>
      <c r="H2671" s="1">
        <f t="shared" si="414"/>
        <v>42556</v>
      </c>
      <c r="I2671" s="2">
        <f t="shared" si="415"/>
        <v>80.05</v>
      </c>
      <c r="K2671" s="2">
        <f t="shared" si="416"/>
        <v>78.825000000000003</v>
      </c>
      <c r="L2671" s="2">
        <f t="shared" si="417"/>
        <v>80.05</v>
      </c>
      <c r="M2671" s="2">
        <f t="shared" si="418"/>
        <v>1.0155407548366635</v>
      </c>
      <c r="N2671">
        <f t="shared" si="419"/>
        <v>-1.1483379777723826</v>
      </c>
    </row>
    <row r="2672" spans="1:14" x14ac:dyDescent="0.3">
      <c r="A2672" s="1">
        <v>42569</v>
      </c>
      <c r="B2672">
        <v>77.825000000000003</v>
      </c>
      <c r="D2672">
        <f t="shared" si="410"/>
        <v>1</v>
      </c>
      <c r="E2672" s="1">
        <f t="shared" si="411"/>
        <v>42562</v>
      </c>
      <c r="F2672" s="1">
        <f t="shared" si="412"/>
        <v>42561</v>
      </c>
      <c r="G2672" s="1">
        <f t="shared" si="413"/>
        <v>42560</v>
      </c>
      <c r="H2672" s="1">
        <f t="shared" si="414"/>
        <v>42559</v>
      </c>
      <c r="I2672" s="2">
        <f t="shared" si="415"/>
        <v>78.349999999999994</v>
      </c>
      <c r="K2672" s="2">
        <f t="shared" si="416"/>
        <v>0</v>
      </c>
      <c r="L2672" s="2">
        <f t="shared" si="417"/>
        <v>0</v>
      </c>
      <c r="M2672" s="2">
        <f t="shared" si="418"/>
        <v>1</v>
      </c>
      <c r="N2672">
        <f t="shared" si="419"/>
        <v>-0.67232524743578936</v>
      </c>
    </row>
    <row r="2673" spans="1:14" x14ac:dyDescent="0.3">
      <c r="A2673" s="1">
        <v>42570</v>
      </c>
      <c r="B2673">
        <v>77.349999999999994</v>
      </c>
      <c r="D2673">
        <f t="shared" si="410"/>
        <v>2</v>
      </c>
      <c r="E2673" s="1">
        <f t="shared" si="411"/>
        <v>42563</v>
      </c>
      <c r="F2673" s="1">
        <f t="shared" si="412"/>
        <v>42562</v>
      </c>
      <c r="G2673" s="1">
        <f t="shared" si="413"/>
        <v>42561</v>
      </c>
      <c r="H2673" s="1">
        <f t="shared" si="414"/>
        <v>42560</v>
      </c>
      <c r="I2673" s="2">
        <f t="shared" si="415"/>
        <v>79.174999999999997</v>
      </c>
      <c r="K2673" s="2">
        <f t="shared" si="416"/>
        <v>0</v>
      </c>
      <c r="L2673" s="2">
        <f t="shared" si="417"/>
        <v>0</v>
      </c>
      <c r="M2673" s="2">
        <f t="shared" si="418"/>
        <v>1</v>
      </c>
      <c r="N2673">
        <f t="shared" si="419"/>
        <v>-2.3320015405628389</v>
      </c>
    </row>
    <row r="2674" spans="1:14" x14ac:dyDescent="0.3">
      <c r="A2674" s="1">
        <v>42571</v>
      </c>
      <c r="B2674">
        <v>76.2</v>
      </c>
      <c r="D2674">
        <f t="shared" si="410"/>
        <v>3</v>
      </c>
      <c r="E2674" s="1">
        <f t="shared" si="411"/>
        <v>42564</v>
      </c>
      <c r="F2674" s="1">
        <f t="shared" si="412"/>
        <v>42563</v>
      </c>
      <c r="G2674" s="1">
        <f t="shared" si="413"/>
        <v>42562</v>
      </c>
      <c r="H2674" s="1">
        <f t="shared" si="414"/>
        <v>42561</v>
      </c>
      <c r="I2674" s="2">
        <f t="shared" si="415"/>
        <v>79.2</v>
      </c>
      <c r="K2674" s="2">
        <f t="shared" si="416"/>
        <v>0</v>
      </c>
      <c r="L2674" s="2">
        <f t="shared" si="417"/>
        <v>0</v>
      </c>
      <c r="M2674" s="2">
        <f t="shared" si="418"/>
        <v>1</v>
      </c>
      <c r="N2674">
        <f t="shared" si="419"/>
        <v>-3.8614836127779544</v>
      </c>
    </row>
    <row r="2675" spans="1:14" x14ac:dyDescent="0.3">
      <c r="A2675" s="1">
        <v>42572</v>
      </c>
      <c r="B2675">
        <v>74.45</v>
      </c>
      <c r="D2675">
        <f t="shared" si="410"/>
        <v>4</v>
      </c>
      <c r="E2675" s="1">
        <f t="shared" si="411"/>
        <v>42565</v>
      </c>
      <c r="F2675" s="1">
        <f t="shared" si="412"/>
        <v>42564</v>
      </c>
      <c r="G2675" s="1">
        <f t="shared" si="413"/>
        <v>42563</v>
      </c>
      <c r="H2675" s="1">
        <f t="shared" si="414"/>
        <v>42562</v>
      </c>
      <c r="I2675" s="2">
        <f t="shared" si="415"/>
        <v>78.599999999999994</v>
      </c>
      <c r="K2675" s="2">
        <f t="shared" si="416"/>
        <v>0</v>
      </c>
      <c r="L2675" s="2">
        <f t="shared" si="417"/>
        <v>0</v>
      </c>
      <c r="M2675" s="2">
        <f t="shared" si="418"/>
        <v>1</v>
      </c>
      <c r="N2675">
        <f t="shared" si="419"/>
        <v>-5.4243940305142733</v>
      </c>
    </row>
    <row r="2676" spans="1:14" x14ac:dyDescent="0.3">
      <c r="A2676" s="1">
        <v>42573</v>
      </c>
      <c r="B2676">
        <v>75.275000000000006</v>
      </c>
      <c r="D2676">
        <f t="shared" si="410"/>
        <v>5</v>
      </c>
      <c r="E2676" s="1">
        <f t="shared" si="411"/>
        <v>42566</v>
      </c>
      <c r="F2676" s="1">
        <f t="shared" si="412"/>
        <v>42565</v>
      </c>
      <c r="G2676" s="1">
        <f t="shared" si="413"/>
        <v>42564</v>
      </c>
      <c r="H2676" s="1">
        <f t="shared" si="414"/>
        <v>42563</v>
      </c>
      <c r="I2676" s="2">
        <f t="shared" si="415"/>
        <v>77.924999999999997</v>
      </c>
      <c r="K2676" s="2">
        <f t="shared" si="416"/>
        <v>0</v>
      </c>
      <c r="L2676" s="2">
        <f t="shared" si="417"/>
        <v>0</v>
      </c>
      <c r="M2676" s="2">
        <f t="shared" si="418"/>
        <v>1</v>
      </c>
      <c r="N2676">
        <f t="shared" si="419"/>
        <v>-3.4598751285603164</v>
      </c>
    </row>
    <row r="2677" spans="1:14" x14ac:dyDescent="0.3">
      <c r="A2677" s="1">
        <v>42576</v>
      </c>
      <c r="B2677">
        <v>75.674999999999997</v>
      </c>
      <c r="D2677">
        <f t="shared" si="410"/>
        <v>1</v>
      </c>
      <c r="E2677" s="1">
        <f t="shared" si="411"/>
        <v>42569</v>
      </c>
      <c r="F2677" s="1">
        <f t="shared" si="412"/>
        <v>42568</v>
      </c>
      <c r="G2677" s="1">
        <f t="shared" si="413"/>
        <v>42567</v>
      </c>
      <c r="H2677" s="1">
        <f t="shared" si="414"/>
        <v>42566</v>
      </c>
      <c r="I2677" s="2">
        <f t="shared" si="415"/>
        <v>77.825000000000003</v>
      </c>
      <c r="K2677" s="2">
        <f t="shared" si="416"/>
        <v>0</v>
      </c>
      <c r="L2677" s="2">
        <f t="shared" si="417"/>
        <v>0</v>
      </c>
      <c r="M2677" s="2">
        <f t="shared" si="418"/>
        <v>1</v>
      </c>
      <c r="N2677">
        <f t="shared" si="419"/>
        <v>-2.8014861419889567</v>
      </c>
    </row>
    <row r="2678" spans="1:14" x14ac:dyDescent="0.3">
      <c r="A2678" s="1">
        <v>42577</v>
      </c>
      <c r="B2678">
        <v>74.599999999999994</v>
      </c>
      <c r="D2678">
        <f t="shared" si="410"/>
        <v>2</v>
      </c>
      <c r="E2678" s="1">
        <f t="shared" si="411"/>
        <v>42570</v>
      </c>
      <c r="F2678" s="1">
        <f t="shared" si="412"/>
        <v>42569</v>
      </c>
      <c r="G2678" s="1">
        <f t="shared" si="413"/>
        <v>42568</v>
      </c>
      <c r="H2678" s="1">
        <f t="shared" si="414"/>
        <v>42567</v>
      </c>
      <c r="I2678" s="2">
        <f t="shared" si="415"/>
        <v>77.349999999999994</v>
      </c>
      <c r="K2678" s="2">
        <f t="shared" si="416"/>
        <v>0</v>
      </c>
      <c r="L2678" s="2">
        <f t="shared" si="417"/>
        <v>0</v>
      </c>
      <c r="M2678" s="2">
        <f t="shared" si="418"/>
        <v>1</v>
      </c>
      <c r="N2678">
        <f t="shared" si="419"/>
        <v>-3.6200069809359947</v>
      </c>
    </row>
    <row r="2679" spans="1:14" x14ac:dyDescent="0.3">
      <c r="A2679" s="1">
        <v>42578</v>
      </c>
      <c r="B2679">
        <v>71.674999999999997</v>
      </c>
      <c r="D2679">
        <f t="shared" si="410"/>
        <v>3</v>
      </c>
      <c r="E2679" s="1">
        <f t="shared" si="411"/>
        <v>42571</v>
      </c>
      <c r="F2679" s="1">
        <f t="shared" si="412"/>
        <v>42570</v>
      </c>
      <c r="G2679" s="1">
        <f t="shared" si="413"/>
        <v>42569</v>
      </c>
      <c r="H2679" s="1">
        <f t="shared" si="414"/>
        <v>42568</v>
      </c>
      <c r="I2679" s="2">
        <f t="shared" si="415"/>
        <v>76.2</v>
      </c>
      <c r="K2679" s="2">
        <f t="shared" si="416"/>
        <v>0</v>
      </c>
      <c r="L2679" s="2">
        <f t="shared" si="417"/>
        <v>0</v>
      </c>
      <c r="M2679" s="2">
        <f t="shared" si="418"/>
        <v>1</v>
      </c>
      <c r="N2679">
        <f t="shared" si="419"/>
        <v>-6.12194509231671</v>
      </c>
    </row>
    <row r="2680" spans="1:14" x14ac:dyDescent="0.3">
      <c r="A2680" s="1">
        <v>42579</v>
      </c>
      <c r="B2680">
        <v>68.849999999999994</v>
      </c>
      <c r="D2680">
        <f t="shared" si="410"/>
        <v>4</v>
      </c>
      <c r="E2680" s="1">
        <f t="shared" si="411"/>
        <v>42572</v>
      </c>
      <c r="F2680" s="1">
        <f t="shared" si="412"/>
        <v>42571</v>
      </c>
      <c r="G2680" s="1">
        <f t="shared" si="413"/>
        <v>42570</v>
      </c>
      <c r="H2680" s="1">
        <f t="shared" si="414"/>
        <v>42569</v>
      </c>
      <c r="I2680" s="2">
        <f t="shared" si="415"/>
        <v>74.45</v>
      </c>
      <c r="K2680" s="2">
        <f t="shared" si="416"/>
        <v>0</v>
      </c>
      <c r="L2680" s="2">
        <f t="shared" si="417"/>
        <v>0</v>
      </c>
      <c r="M2680" s="2">
        <f t="shared" si="418"/>
        <v>1</v>
      </c>
      <c r="N2680">
        <f t="shared" si="419"/>
        <v>-7.819753395535427</v>
      </c>
    </row>
    <row r="2681" spans="1:14" x14ac:dyDescent="0.3">
      <c r="A2681" s="1">
        <v>42580</v>
      </c>
      <c r="B2681">
        <v>68.974999999999994</v>
      </c>
      <c r="D2681">
        <f t="shared" si="410"/>
        <v>5</v>
      </c>
      <c r="E2681" s="1">
        <f t="shared" si="411"/>
        <v>42573</v>
      </c>
      <c r="F2681" s="1">
        <f t="shared" si="412"/>
        <v>42572</v>
      </c>
      <c r="G2681" s="1">
        <f t="shared" si="413"/>
        <v>42571</v>
      </c>
      <c r="H2681" s="1">
        <f t="shared" si="414"/>
        <v>42570</v>
      </c>
      <c r="I2681" s="2">
        <f t="shared" si="415"/>
        <v>75.275000000000006</v>
      </c>
      <c r="K2681" s="2">
        <f t="shared" si="416"/>
        <v>0</v>
      </c>
      <c r="L2681" s="2">
        <f t="shared" si="417"/>
        <v>0</v>
      </c>
      <c r="M2681" s="2">
        <f t="shared" si="418"/>
        <v>1</v>
      </c>
      <c r="N2681">
        <f t="shared" si="419"/>
        <v>-8.7403954264447847</v>
      </c>
    </row>
    <row r="2682" spans="1:14" x14ac:dyDescent="0.3">
      <c r="A2682" s="1">
        <v>42583</v>
      </c>
      <c r="B2682">
        <v>68.650000000000006</v>
      </c>
      <c r="D2682">
        <f t="shared" si="410"/>
        <v>1</v>
      </c>
      <c r="E2682" s="1">
        <f t="shared" si="411"/>
        <v>42576</v>
      </c>
      <c r="F2682" s="1">
        <f t="shared" si="412"/>
        <v>42575</v>
      </c>
      <c r="G2682" s="1">
        <f t="shared" si="413"/>
        <v>42574</v>
      </c>
      <c r="H2682" s="1">
        <f t="shared" si="414"/>
        <v>42573</v>
      </c>
      <c r="I2682" s="2">
        <f t="shared" si="415"/>
        <v>75.674999999999997</v>
      </c>
      <c r="K2682" s="2">
        <f t="shared" si="416"/>
        <v>0</v>
      </c>
      <c r="L2682" s="2">
        <f t="shared" si="417"/>
        <v>0</v>
      </c>
      <c r="M2682" s="2">
        <f t="shared" si="418"/>
        <v>1</v>
      </c>
      <c r="N2682">
        <f t="shared" si="419"/>
        <v>-9.7426722693802184</v>
      </c>
    </row>
    <row r="2683" spans="1:14" x14ac:dyDescent="0.3">
      <c r="A2683" s="1">
        <v>42584</v>
      </c>
      <c r="B2683">
        <v>68.924999999999997</v>
      </c>
      <c r="D2683">
        <f t="shared" si="410"/>
        <v>2</v>
      </c>
      <c r="E2683" s="1">
        <f t="shared" si="411"/>
        <v>42577</v>
      </c>
      <c r="F2683" s="1">
        <f t="shared" si="412"/>
        <v>42576</v>
      </c>
      <c r="G2683" s="1">
        <f t="shared" si="413"/>
        <v>42575</v>
      </c>
      <c r="H2683" s="1">
        <f t="shared" si="414"/>
        <v>42574</v>
      </c>
      <c r="I2683" s="2">
        <f t="shared" si="415"/>
        <v>74.599999999999994</v>
      </c>
      <c r="K2683" s="2">
        <f t="shared" si="416"/>
        <v>0</v>
      </c>
      <c r="L2683" s="2">
        <f t="shared" si="417"/>
        <v>0</v>
      </c>
      <c r="M2683" s="2">
        <f t="shared" si="418"/>
        <v>1</v>
      </c>
      <c r="N2683">
        <f t="shared" si="419"/>
        <v>-7.9121550299854748</v>
      </c>
    </row>
    <row r="2684" spans="1:14" x14ac:dyDescent="0.3">
      <c r="A2684" s="1">
        <v>42585</v>
      </c>
      <c r="B2684">
        <v>68.349999999999994</v>
      </c>
      <c r="D2684">
        <f t="shared" si="410"/>
        <v>3</v>
      </c>
      <c r="E2684" s="1">
        <f t="shared" si="411"/>
        <v>42578</v>
      </c>
      <c r="F2684" s="1">
        <f t="shared" si="412"/>
        <v>42577</v>
      </c>
      <c r="G2684" s="1">
        <f t="shared" si="413"/>
        <v>42576</v>
      </c>
      <c r="H2684" s="1">
        <f t="shared" si="414"/>
        <v>42575</v>
      </c>
      <c r="I2684" s="2">
        <f t="shared" si="415"/>
        <v>71.674999999999997</v>
      </c>
      <c r="K2684" s="2">
        <f t="shared" si="416"/>
        <v>0</v>
      </c>
      <c r="L2684" s="2">
        <f t="shared" si="417"/>
        <v>0</v>
      </c>
      <c r="M2684" s="2">
        <f t="shared" si="418"/>
        <v>1</v>
      </c>
      <c r="N2684">
        <f t="shared" si="419"/>
        <v>-4.7500448599475034</v>
      </c>
    </row>
    <row r="2685" spans="1:14" x14ac:dyDescent="0.3">
      <c r="A2685" s="1">
        <v>42586</v>
      </c>
      <c r="B2685">
        <v>67.7</v>
      </c>
      <c r="D2685">
        <f t="shared" si="410"/>
        <v>4</v>
      </c>
      <c r="E2685" s="1">
        <f t="shared" si="411"/>
        <v>42579</v>
      </c>
      <c r="F2685" s="1">
        <f t="shared" si="412"/>
        <v>42578</v>
      </c>
      <c r="G2685" s="1">
        <f t="shared" si="413"/>
        <v>42577</v>
      </c>
      <c r="H2685" s="1">
        <f t="shared" si="414"/>
        <v>42576</v>
      </c>
      <c r="I2685" s="2">
        <f t="shared" si="415"/>
        <v>68.849999999999994</v>
      </c>
      <c r="K2685" s="2">
        <f t="shared" si="416"/>
        <v>0</v>
      </c>
      <c r="L2685" s="2">
        <f t="shared" si="417"/>
        <v>0</v>
      </c>
      <c r="M2685" s="2">
        <f t="shared" si="418"/>
        <v>1</v>
      </c>
      <c r="N2685">
        <f t="shared" si="419"/>
        <v>-1.6844045256434432</v>
      </c>
    </row>
    <row r="2686" spans="1:14" x14ac:dyDescent="0.3">
      <c r="A2686" s="1">
        <v>42587</v>
      </c>
      <c r="B2686">
        <v>67.45</v>
      </c>
      <c r="D2686">
        <f t="shared" si="410"/>
        <v>5</v>
      </c>
      <c r="E2686" s="1">
        <f t="shared" si="411"/>
        <v>42580</v>
      </c>
      <c r="F2686" s="1">
        <f t="shared" si="412"/>
        <v>42579</v>
      </c>
      <c r="G2686" s="1">
        <f t="shared" si="413"/>
        <v>42578</v>
      </c>
      <c r="H2686" s="1">
        <f t="shared" si="414"/>
        <v>42577</v>
      </c>
      <c r="I2686" s="2">
        <f t="shared" si="415"/>
        <v>68.974999999999994</v>
      </c>
      <c r="K2686" s="2">
        <f t="shared" si="416"/>
        <v>0</v>
      </c>
      <c r="L2686" s="2">
        <f t="shared" si="417"/>
        <v>0</v>
      </c>
      <c r="M2686" s="2">
        <f t="shared" si="418"/>
        <v>1</v>
      </c>
      <c r="N2686">
        <f t="shared" si="419"/>
        <v>-2.2357537449584752</v>
      </c>
    </row>
    <row r="2687" spans="1:14" x14ac:dyDescent="0.3">
      <c r="A2687" s="1">
        <v>42590</v>
      </c>
      <c r="B2687">
        <v>67.099999999999994</v>
      </c>
      <c r="D2687">
        <f t="shared" si="410"/>
        <v>1</v>
      </c>
      <c r="E2687" s="1">
        <f t="shared" si="411"/>
        <v>42583</v>
      </c>
      <c r="F2687" s="1">
        <f t="shared" si="412"/>
        <v>42582</v>
      </c>
      <c r="G2687" s="1">
        <f t="shared" si="413"/>
        <v>42581</v>
      </c>
      <c r="H2687" s="1">
        <f t="shared" si="414"/>
        <v>42580</v>
      </c>
      <c r="I2687" s="2">
        <f t="shared" si="415"/>
        <v>68.650000000000006</v>
      </c>
      <c r="K2687" s="2">
        <f t="shared" si="416"/>
        <v>0</v>
      </c>
      <c r="L2687" s="2">
        <f t="shared" si="417"/>
        <v>0</v>
      </c>
      <c r="M2687" s="2">
        <f t="shared" si="418"/>
        <v>1</v>
      </c>
      <c r="N2687">
        <f t="shared" si="419"/>
        <v>-2.2837088236344099</v>
      </c>
    </row>
    <row r="2688" spans="1:14" x14ac:dyDescent="0.3">
      <c r="A2688" s="1">
        <v>42591</v>
      </c>
      <c r="B2688">
        <v>66.924999999999997</v>
      </c>
      <c r="C2688">
        <v>58.2</v>
      </c>
      <c r="D2688">
        <f t="shared" si="410"/>
        <v>2</v>
      </c>
      <c r="E2688" s="1">
        <f t="shared" si="411"/>
        <v>42584</v>
      </c>
      <c r="F2688" s="1">
        <f t="shared" si="412"/>
        <v>42583</v>
      </c>
      <c r="G2688" s="1">
        <f t="shared" si="413"/>
        <v>42582</v>
      </c>
      <c r="H2688" s="1">
        <f t="shared" si="414"/>
        <v>42581</v>
      </c>
      <c r="I2688" s="2">
        <f t="shared" si="415"/>
        <v>68.924999999999997</v>
      </c>
      <c r="K2688" s="2">
        <f t="shared" si="416"/>
        <v>0</v>
      </c>
      <c r="L2688" s="2">
        <f t="shared" si="417"/>
        <v>0</v>
      </c>
      <c r="M2688" s="2">
        <f t="shared" si="418"/>
        <v>1</v>
      </c>
      <c r="N2688">
        <f t="shared" si="419"/>
        <v>-2.9446367503444266</v>
      </c>
    </row>
    <row r="2689" spans="1:14" x14ac:dyDescent="0.3">
      <c r="A2689" s="1">
        <v>42592</v>
      </c>
      <c r="B2689">
        <v>58.975000000000001</v>
      </c>
      <c r="D2689">
        <f t="shared" si="410"/>
        <v>3</v>
      </c>
      <c r="E2689" s="1">
        <f t="shared" si="411"/>
        <v>42585</v>
      </c>
      <c r="F2689" s="1">
        <f t="shared" si="412"/>
        <v>42584</v>
      </c>
      <c r="G2689" s="1">
        <f t="shared" si="413"/>
        <v>42583</v>
      </c>
      <c r="H2689" s="1">
        <f t="shared" si="414"/>
        <v>42582</v>
      </c>
      <c r="I2689" s="2">
        <f t="shared" si="415"/>
        <v>68.349999999999994</v>
      </c>
      <c r="J2689">
        <v>58.2</v>
      </c>
      <c r="K2689" s="2">
        <f t="shared" si="416"/>
        <v>58.2</v>
      </c>
      <c r="L2689" s="2">
        <f t="shared" si="417"/>
        <v>66.924999999999997</v>
      </c>
      <c r="M2689" s="2">
        <f t="shared" si="418"/>
        <v>1.1499140893470789</v>
      </c>
      <c r="N2689">
        <f t="shared" si="419"/>
        <v>-0.78407032071956884</v>
      </c>
    </row>
    <row r="2690" spans="1:14" x14ac:dyDescent="0.3">
      <c r="A2690" s="1">
        <v>42593</v>
      </c>
      <c r="B2690">
        <v>58.424999999999997</v>
      </c>
      <c r="D2690">
        <f t="shared" si="410"/>
        <v>4</v>
      </c>
      <c r="E2690" s="1">
        <f t="shared" si="411"/>
        <v>42586</v>
      </c>
      <c r="F2690" s="1">
        <f t="shared" si="412"/>
        <v>42585</v>
      </c>
      <c r="G2690" s="1">
        <f t="shared" si="413"/>
        <v>42584</v>
      </c>
      <c r="H2690" s="1">
        <f t="shared" si="414"/>
        <v>42583</v>
      </c>
      <c r="I2690" s="2">
        <f t="shared" si="415"/>
        <v>67.7</v>
      </c>
      <c r="K2690" s="2">
        <f t="shared" si="416"/>
        <v>58.2</v>
      </c>
      <c r="L2690" s="2">
        <f t="shared" si="417"/>
        <v>66.924999999999997</v>
      </c>
      <c r="M2690" s="2">
        <f t="shared" si="418"/>
        <v>1.1499140893470789</v>
      </c>
      <c r="N2690">
        <f t="shared" si="419"/>
        <v>-0.76550648242836605</v>
      </c>
    </row>
    <row r="2691" spans="1:14" x14ac:dyDescent="0.3">
      <c r="A2691" s="1">
        <v>42594</v>
      </c>
      <c r="B2691">
        <v>60</v>
      </c>
      <c r="D2691">
        <f t="shared" ref="D2691:D2754" si="420">WEEKDAY(A2691,2)</f>
        <v>5</v>
      </c>
      <c r="E2691" s="1">
        <f t="shared" si="411"/>
        <v>42587</v>
      </c>
      <c r="F2691" s="1">
        <f t="shared" si="412"/>
        <v>42586</v>
      </c>
      <c r="G2691" s="1">
        <f t="shared" si="413"/>
        <v>42585</v>
      </c>
      <c r="H2691" s="1">
        <f t="shared" si="414"/>
        <v>42584</v>
      </c>
      <c r="I2691" s="2">
        <f t="shared" si="415"/>
        <v>67.45</v>
      </c>
      <c r="K2691" s="2">
        <f t="shared" si="416"/>
        <v>58.2</v>
      </c>
      <c r="L2691" s="2">
        <f t="shared" si="417"/>
        <v>66.924999999999997</v>
      </c>
      <c r="M2691" s="2">
        <f t="shared" si="418"/>
        <v>1.1499140893470789</v>
      </c>
      <c r="N2691">
        <f t="shared" si="419"/>
        <v>2.2645214237359803</v>
      </c>
    </row>
    <row r="2692" spans="1:14" x14ac:dyDescent="0.3">
      <c r="A2692" s="1">
        <v>42597</v>
      </c>
      <c r="B2692">
        <v>62.5</v>
      </c>
      <c r="D2692">
        <f t="shared" si="420"/>
        <v>1</v>
      </c>
      <c r="E2692" s="1">
        <f t="shared" si="411"/>
        <v>42590</v>
      </c>
      <c r="F2692" s="1">
        <f t="shared" si="412"/>
        <v>42589</v>
      </c>
      <c r="G2692" s="1">
        <f t="shared" si="413"/>
        <v>42588</v>
      </c>
      <c r="H2692" s="1">
        <f t="shared" si="414"/>
        <v>42587</v>
      </c>
      <c r="I2692" s="2">
        <f t="shared" si="415"/>
        <v>67.099999999999994</v>
      </c>
      <c r="K2692" s="2">
        <f t="shared" si="416"/>
        <v>58.2</v>
      </c>
      <c r="L2692" s="2">
        <f t="shared" si="417"/>
        <v>66.924999999999997</v>
      </c>
      <c r="M2692" s="2">
        <f t="shared" si="418"/>
        <v>1.1499140893470789</v>
      </c>
      <c r="N2692">
        <f t="shared" si="419"/>
        <v>6.8669747433743877</v>
      </c>
    </row>
    <row r="2693" spans="1:14" x14ac:dyDescent="0.3">
      <c r="A2693" s="1">
        <v>42598</v>
      </c>
      <c r="B2693">
        <v>59.85</v>
      </c>
      <c r="D2693">
        <f t="shared" si="420"/>
        <v>2</v>
      </c>
      <c r="E2693" s="1">
        <f t="shared" si="411"/>
        <v>42591</v>
      </c>
      <c r="F2693" s="1">
        <f t="shared" si="412"/>
        <v>42590</v>
      </c>
      <c r="G2693" s="1">
        <f t="shared" si="413"/>
        <v>42589</v>
      </c>
      <c r="H2693" s="1">
        <f t="shared" si="414"/>
        <v>42588</v>
      </c>
      <c r="I2693" s="2">
        <f t="shared" si="415"/>
        <v>66.924999999999997</v>
      </c>
      <c r="K2693" s="2">
        <f t="shared" si="416"/>
        <v>58.2</v>
      </c>
      <c r="L2693" s="2">
        <f t="shared" si="417"/>
        <v>66.924999999999997</v>
      </c>
      <c r="M2693" s="2">
        <f t="shared" si="418"/>
        <v>1.1499140893470789</v>
      </c>
      <c r="N2693">
        <f t="shared" si="419"/>
        <v>2.7956077266589916</v>
      </c>
    </row>
    <row r="2694" spans="1:14" x14ac:dyDescent="0.3">
      <c r="A2694" s="1">
        <v>42599</v>
      </c>
      <c r="B2694">
        <v>61</v>
      </c>
      <c r="D2694">
        <f t="shared" si="420"/>
        <v>3</v>
      </c>
      <c r="E2694" s="1">
        <f t="shared" si="411"/>
        <v>42592</v>
      </c>
      <c r="F2694" s="1">
        <f t="shared" si="412"/>
        <v>42591</v>
      </c>
      <c r="G2694" s="1">
        <f t="shared" si="413"/>
        <v>42590</v>
      </c>
      <c r="H2694" s="1">
        <f t="shared" si="414"/>
        <v>42589</v>
      </c>
      <c r="I2694" s="2">
        <f t="shared" si="415"/>
        <v>58.975000000000001</v>
      </c>
      <c r="K2694" s="2">
        <f t="shared" si="416"/>
        <v>0</v>
      </c>
      <c r="L2694" s="2">
        <f t="shared" si="417"/>
        <v>0</v>
      </c>
      <c r="M2694" s="2">
        <f t="shared" si="418"/>
        <v>1</v>
      </c>
      <c r="N2694">
        <f t="shared" si="419"/>
        <v>3.3760238879572491</v>
      </c>
    </row>
    <row r="2695" spans="1:14" x14ac:dyDescent="0.3">
      <c r="A2695" s="1">
        <v>42600</v>
      </c>
      <c r="B2695">
        <v>60.7</v>
      </c>
      <c r="D2695">
        <f t="shared" si="420"/>
        <v>4</v>
      </c>
      <c r="E2695" s="1">
        <f t="shared" si="411"/>
        <v>42593</v>
      </c>
      <c r="F2695" s="1">
        <f t="shared" si="412"/>
        <v>42592</v>
      </c>
      <c r="G2695" s="1">
        <f t="shared" si="413"/>
        <v>42591</v>
      </c>
      <c r="H2695" s="1">
        <f t="shared" si="414"/>
        <v>42590</v>
      </c>
      <c r="I2695" s="2">
        <f t="shared" si="415"/>
        <v>58.424999999999997</v>
      </c>
      <c r="K2695" s="2">
        <f t="shared" si="416"/>
        <v>0</v>
      </c>
      <c r="L2695" s="2">
        <f t="shared" si="417"/>
        <v>0</v>
      </c>
      <c r="M2695" s="2">
        <f t="shared" si="418"/>
        <v>1</v>
      </c>
      <c r="N2695">
        <f t="shared" si="419"/>
        <v>3.8199817640530931</v>
      </c>
    </row>
    <row r="2696" spans="1:14" x14ac:dyDescent="0.3">
      <c r="A2696" s="1">
        <v>42601</v>
      </c>
      <c r="B2696">
        <v>61.924999999999997</v>
      </c>
      <c r="D2696">
        <f t="shared" si="420"/>
        <v>5</v>
      </c>
      <c r="E2696" s="1">
        <f t="shared" ref="E2696:E2759" si="421">A2696-7</f>
        <v>42594</v>
      </c>
      <c r="F2696" s="1">
        <f t="shared" ref="F2696:F2759" si="422">E2696-1</f>
        <v>42593</v>
      </c>
      <c r="G2696" s="1">
        <f t="shared" ref="G2696:G2759" si="423">E2696-2</f>
        <v>42592</v>
      </c>
      <c r="H2696" s="1">
        <f t="shared" ref="H2696:H2759" si="424">E2696-3</f>
        <v>42591</v>
      </c>
      <c r="I2696" s="2">
        <f t="shared" si="415"/>
        <v>60</v>
      </c>
      <c r="K2696" s="2">
        <f t="shared" si="416"/>
        <v>0</v>
      </c>
      <c r="L2696" s="2">
        <f t="shared" si="417"/>
        <v>0</v>
      </c>
      <c r="M2696" s="2">
        <f t="shared" si="418"/>
        <v>1</v>
      </c>
      <c r="N2696">
        <f t="shared" si="419"/>
        <v>3.157941315332248</v>
      </c>
    </row>
    <row r="2697" spans="1:14" x14ac:dyDescent="0.3">
      <c r="A2697" s="1">
        <v>42604</v>
      </c>
      <c r="B2697">
        <v>61.15</v>
      </c>
      <c r="D2697">
        <f t="shared" si="420"/>
        <v>1</v>
      </c>
      <c r="E2697" s="1">
        <f t="shared" si="421"/>
        <v>42597</v>
      </c>
      <c r="F2697" s="1">
        <f t="shared" si="422"/>
        <v>42596</v>
      </c>
      <c r="G2697" s="1">
        <f t="shared" si="423"/>
        <v>42595</v>
      </c>
      <c r="H2697" s="1">
        <f t="shared" si="424"/>
        <v>42594</v>
      </c>
      <c r="I2697" s="2">
        <f t="shared" ref="I2697:I2760" si="425">IF(SUMIFS($B$2:$B$3569,$A$2:$A$3569,"="&amp;E2697)=0,IF(SUMIFS($B$2:$B$3569,$A$2:$A$3569,"="&amp;F2697)=0,IF(SUMIFS($B$2:$B$3569,$A$2:$A$3569,"="&amp;G2697)=0,SUMIFS($B$2:$B$3569,$A$2:$A$3569,"="&amp;H2697),SUMIFS($B$2:$B$3569,$A$2:$A$3569,"="&amp;G2697)),SUMIFS($B$2:$B$3569,$A$2:$A$3569,"="&amp;F2697)),SUMIFS($B$2:$B$3569,$A$2:$A$3569,"="&amp;E2697))</f>
        <v>62.5</v>
      </c>
      <c r="K2697" s="2">
        <f t="shared" ref="K2697:K2760" si="426">SUMIFS($J$2:$J$3569,$A$2:$A$3569,"&gt;"&amp;E2697,$A$2:$A$3569,"&lt;="&amp;A2697)</f>
        <v>0</v>
      </c>
      <c r="L2697" s="2">
        <f t="shared" ref="L2697:L2760" si="427">IF(K2697&lt;&gt;0,LOOKUP(K2697,C2691:C2697,B2691:B2697),0)</f>
        <v>0</v>
      </c>
      <c r="M2697" s="2">
        <f t="shared" ref="M2697:M2760" si="428">IF(K2697&lt;&gt;0,L2697/K2697,1)</f>
        <v>1</v>
      </c>
      <c r="N2697">
        <f t="shared" ref="N2697:N2760" si="429">LN(B2697*M2697/I2697)*100</f>
        <v>-2.1836694609174518</v>
      </c>
    </row>
    <row r="2698" spans="1:14" x14ac:dyDescent="0.3">
      <c r="A2698" s="1">
        <v>42605</v>
      </c>
      <c r="B2698">
        <v>60.524999999999999</v>
      </c>
      <c r="D2698">
        <f t="shared" si="420"/>
        <v>2</v>
      </c>
      <c r="E2698" s="1">
        <f t="shared" si="421"/>
        <v>42598</v>
      </c>
      <c r="F2698" s="1">
        <f t="shared" si="422"/>
        <v>42597</v>
      </c>
      <c r="G2698" s="1">
        <f t="shared" si="423"/>
        <v>42596</v>
      </c>
      <c r="H2698" s="1">
        <f t="shared" si="424"/>
        <v>42595</v>
      </c>
      <c r="I2698" s="2">
        <f t="shared" si="425"/>
        <v>59.85</v>
      </c>
      <c r="K2698" s="2">
        <f t="shared" si="426"/>
        <v>0</v>
      </c>
      <c r="L2698" s="2">
        <f t="shared" si="427"/>
        <v>0</v>
      </c>
      <c r="M2698" s="2">
        <f t="shared" si="428"/>
        <v>1</v>
      </c>
      <c r="N2698">
        <f t="shared" si="429"/>
        <v>1.1215070820140003</v>
      </c>
    </row>
    <row r="2699" spans="1:14" x14ac:dyDescent="0.3">
      <c r="A2699" s="1">
        <v>42606</v>
      </c>
      <c r="B2699">
        <v>60.325000000000003</v>
      </c>
      <c r="D2699">
        <f t="shared" si="420"/>
        <v>3</v>
      </c>
      <c r="E2699" s="1">
        <f t="shared" si="421"/>
        <v>42599</v>
      </c>
      <c r="F2699" s="1">
        <f t="shared" si="422"/>
        <v>42598</v>
      </c>
      <c r="G2699" s="1">
        <f t="shared" si="423"/>
        <v>42597</v>
      </c>
      <c r="H2699" s="1">
        <f t="shared" si="424"/>
        <v>42596</v>
      </c>
      <c r="I2699" s="2">
        <f t="shared" si="425"/>
        <v>61</v>
      </c>
      <c r="K2699" s="2">
        <f t="shared" si="426"/>
        <v>0</v>
      </c>
      <c r="L2699" s="2">
        <f t="shared" si="427"/>
        <v>0</v>
      </c>
      <c r="M2699" s="2">
        <f t="shared" si="428"/>
        <v>1</v>
      </c>
      <c r="N2699">
        <f t="shared" si="429"/>
        <v>-1.1127252662215792</v>
      </c>
    </row>
    <row r="2700" spans="1:14" x14ac:dyDescent="0.3">
      <c r="A2700" s="1">
        <v>42607</v>
      </c>
      <c r="B2700">
        <v>58.7</v>
      </c>
      <c r="D2700">
        <f t="shared" si="420"/>
        <v>4</v>
      </c>
      <c r="E2700" s="1">
        <f t="shared" si="421"/>
        <v>42600</v>
      </c>
      <c r="F2700" s="1">
        <f t="shared" si="422"/>
        <v>42599</v>
      </c>
      <c r="G2700" s="1">
        <f t="shared" si="423"/>
        <v>42598</v>
      </c>
      <c r="H2700" s="1">
        <f t="shared" si="424"/>
        <v>42597</v>
      </c>
      <c r="I2700" s="2">
        <f t="shared" si="425"/>
        <v>60.7</v>
      </c>
      <c r="K2700" s="2">
        <f t="shared" si="426"/>
        <v>0</v>
      </c>
      <c r="L2700" s="2">
        <f t="shared" si="427"/>
        <v>0</v>
      </c>
      <c r="M2700" s="2">
        <f t="shared" si="428"/>
        <v>1</v>
      </c>
      <c r="N2700">
        <f t="shared" si="429"/>
        <v>-3.3503971231401808</v>
      </c>
    </row>
    <row r="2701" spans="1:14" x14ac:dyDescent="0.3">
      <c r="A2701" s="1">
        <v>42608</v>
      </c>
      <c r="B2701">
        <v>61.325000000000003</v>
      </c>
      <c r="D2701">
        <f t="shared" si="420"/>
        <v>5</v>
      </c>
      <c r="E2701" s="1">
        <f t="shared" si="421"/>
        <v>42601</v>
      </c>
      <c r="F2701" s="1">
        <f t="shared" si="422"/>
        <v>42600</v>
      </c>
      <c r="G2701" s="1">
        <f t="shared" si="423"/>
        <v>42599</v>
      </c>
      <c r="H2701" s="1">
        <f t="shared" si="424"/>
        <v>42598</v>
      </c>
      <c r="I2701" s="2">
        <f t="shared" si="425"/>
        <v>61.924999999999997</v>
      </c>
      <c r="K2701" s="2">
        <f t="shared" si="426"/>
        <v>0</v>
      </c>
      <c r="L2701" s="2">
        <f t="shared" si="427"/>
        <v>0</v>
      </c>
      <c r="M2701" s="2">
        <f t="shared" si="428"/>
        <v>1</v>
      </c>
      <c r="N2701">
        <f t="shared" si="429"/>
        <v>-0.97363852308701859</v>
      </c>
    </row>
    <row r="2702" spans="1:14" x14ac:dyDescent="0.3">
      <c r="A2702" s="1">
        <v>42611</v>
      </c>
      <c r="B2702">
        <v>61.375</v>
      </c>
      <c r="D2702">
        <f t="shared" si="420"/>
        <v>1</v>
      </c>
      <c r="E2702" s="1">
        <f t="shared" si="421"/>
        <v>42604</v>
      </c>
      <c r="F2702" s="1">
        <f t="shared" si="422"/>
        <v>42603</v>
      </c>
      <c r="G2702" s="1">
        <f t="shared" si="423"/>
        <v>42602</v>
      </c>
      <c r="H2702" s="1">
        <f t="shared" si="424"/>
        <v>42601</v>
      </c>
      <c r="I2702" s="2">
        <f t="shared" si="425"/>
        <v>61.15</v>
      </c>
      <c r="K2702" s="2">
        <f t="shared" si="426"/>
        <v>0</v>
      </c>
      <c r="L2702" s="2">
        <f t="shared" si="427"/>
        <v>0</v>
      </c>
      <c r="M2702" s="2">
        <f t="shared" si="428"/>
        <v>1</v>
      </c>
      <c r="N2702">
        <f t="shared" si="429"/>
        <v>0.36727239815033991</v>
      </c>
    </row>
    <row r="2703" spans="1:14" x14ac:dyDescent="0.3">
      <c r="A2703" s="1">
        <v>42612</v>
      </c>
      <c r="B2703">
        <v>62.05</v>
      </c>
      <c r="D2703">
        <f t="shared" si="420"/>
        <v>2</v>
      </c>
      <c r="E2703" s="1">
        <f t="shared" si="421"/>
        <v>42605</v>
      </c>
      <c r="F2703" s="1">
        <f t="shared" si="422"/>
        <v>42604</v>
      </c>
      <c r="G2703" s="1">
        <f t="shared" si="423"/>
        <v>42603</v>
      </c>
      <c r="H2703" s="1">
        <f t="shared" si="424"/>
        <v>42602</v>
      </c>
      <c r="I2703" s="2">
        <f t="shared" si="425"/>
        <v>60.524999999999999</v>
      </c>
      <c r="K2703" s="2">
        <f t="shared" si="426"/>
        <v>0</v>
      </c>
      <c r="L2703" s="2">
        <f t="shared" si="427"/>
        <v>0</v>
      </c>
      <c r="M2703" s="2">
        <f t="shared" si="428"/>
        <v>1</v>
      </c>
      <c r="N2703">
        <f t="shared" si="429"/>
        <v>2.4884008826494051</v>
      </c>
    </row>
    <row r="2704" spans="1:14" x14ac:dyDescent="0.3">
      <c r="A2704" s="1">
        <v>42613</v>
      </c>
      <c r="B2704">
        <v>62.85</v>
      </c>
      <c r="D2704">
        <f t="shared" si="420"/>
        <v>3</v>
      </c>
      <c r="E2704" s="1">
        <f t="shared" si="421"/>
        <v>42606</v>
      </c>
      <c r="F2704" s="1">
        <f t="shared" si="422"/>
        <v>42605</v>
      </c>
      <c r="G2704" s="1">
        <f t="shared" si="423"/>
        <v>42604</v>
      </c>
      <c r="H2704" s="1">
        <f t="shared" si="424"/>
        <v>42603</v>
      </c>
      <c r="I2704" s="2">
        <f t="shared" si="425"/>
        <v>60.325000000000003</v>
      </c>
      <c r="K2704" s="2">
        <f t="shared" si="426"/>
        <v>0</v>
      </c>
      <c r="L2704" s="2">
        <f t="shared" si="427"/>
        <v>0</v>
      </c>
      <c r="M2704" s="2">
        <f t="shared" si="428"/>
        <v>1</v>
      </c>
      <c r="N2704">
        <f t="shared" si="429"/>
        <v>4.1004323525160897</v>
      </c>
    </row>
    <row r="2705" spans="1:14" x14ac:dyDescent="0.3">
      <c r="A2705" s="1">
        <v>42614</v>
      </c>
      <c r="B2705">
        <v>63.325000000000003</v>
      </c>
      <c r="D2705">
        <f t="shared" si="420"/>
        <v>4</v>
      </c>
      <c r="E2705" s="1">
        <f t="shared" si="421"/>
        <v>42607</v>
      </c>
      <c r="F2705" s="1">
        <f t="shared" si="422"/>
        <v>42606</v>
      </c>
      <c r="G2705" s="1">
        <f t="shared" si="423"/>
        <v>42605</v>
      </c>
      <c r="H2705" s="1">
        <f t="shared" si="424"/>
        <v>42604</v>
      </c>
      <c r="I2705" s="2">
        <f t="shared" si="425"/>
        <v>58.7</v>
      </c>
      <c r="K2705" s="2">
        <f t="shared" si="426"/>
        <v>0</v>
      </c>
      <c r="L2705" s="2">
        <f t="shared" si="427"/>
        <v>0</v>
      </c>
      <c r="M2705" s="2">
        <f t="shared" si="428"/>
        <v>1</v>
      </c>
      <c r="N2705">
        <f t="shared" si="429"/>
        <v>7.5840469053688073</v>
      </c>
    </row>
    <row r="2706" spans="1:14" x14ac:dyDescent="0.3">
      <c r="A2706" s="1">
        <v>42615</v>
      </c>
      <c r="B2706">
        <v>60.75</v>
      </c>
      <c r="D2706">
        <f t="shared" si="420"/>
        <v>5</v>
      </c>
      <c r="E2706" s="1">
        <f t="shared" si="421"/>
        <v>42608</v>
      </c>
      <c r="F2706" s="1">
        <f t="shared" si="422"/>
        <v>42607</v>
      </c>
      <c r="G2706" s="1">
        <f t="shared" si="423"/>
        <v>42606</v>
      </c>
      <c r="H2706" s="1">
        <f t="shared" si="424"/>
        <v>42605</v>
      </c>
      <c r="I2706" s="2">
        <f t="shared" si="425"/>
        <v>61.325000000000003</v>
      </c>
      <c r="K2706" s="2">
        <f t="shared" si="426"/>
        <v>0</v>
      </c>
      <c r="L2706" s="2">
        <f t="shared" si="427"/>
        <v>0</v>
      </c>
      <c r="M2706" s="2">
        <f t="shared" si="428"/>
        <v>1</v>
      </c>
      <c r="N2706">
        <f t="shared" si="429"/>
        <v>-0.94205079238952605</v>
      </c>
    </row>
    <row r="2707" spans="1:14" x14ac:dyDescent="0.3">
      <c r="A2707" s="1">
        <v>42619</v>
      </c>
      <c r="B2707">
        <v>58.924999999999997</v>
      </c>
      <c r="D2707">
        <f t="shared" si="420"/>
        <v>2</v>
      </c>
      <c r="E2707" s="1">
        <f t="shared" si="421"/>
        <v>42612</v>
      </c>
      <c r="F2707" s="1">
        <f t="shared" si="422"/>
        <v>42611</v>
      </c>
      <c r="G2707" s="1">
        <f t="shared" si="423"/>
        <v>42610</v>
      </c>
      <c r="H2707" s="1">
        <f t="shared" si="424"/>
        <v>42609</v>
      </c>
      <c r="I2707" s="2">
        <f t="shared" si="425"/>
        <v>62.05</v>
      </c>
      <c r="K2707" s="2">
        <f t="shared" si="426"/>
        <v>0</v>
      </c>
      <c r="L2707" s="2">
        <f t="shared" si="427"/>
        <v>0</v>
      </c>
      <c r="M2707" s="2">
        <f t="shared" si="428"/>
        <v>1</v>
      </c>
      <c r="N2707">
        <f t="shared" si="429"/>
        <v>-5.1675062828421385</v>
      </c>
    </row>
    <row r="2708" spans="1:14" x14ac:dyDescent="0.3">
      <c r="A2708" s="1">
        <v>42620</v>
      </c>
      <c r="B2708">
        <v>60.875</v>
      </c>
      <c r="D2708">
        <f t="shared" si="420"/>
        <v>3</v>
      </c>
      <c r="E2708" s="1">
        <f t="shared" si="421"/>
        <v>42613</v>
      </c>
      <c r="F2708" s="1">
        <f t="shared" si="422"/>
        <v>42612</v>
      </c>
      <c r="G2708" s="1">
        <f t="shared" si="423"/>
        <v>42611</v>
      </c>
      <c r="H2708" s="1">
        <f t="shared" si="424"/>
        <v>42610</v>
      </c>
      <c r="I2708" s="2">
        <f t="shared" si="425"/>
        <v>62.85</v>
      </c>
      <c r="K2708" s="2">
        <f t="shared" si="426"/>
        <v>0</v>
      </c>
      <c r="L2708" s="2">
        <f t="shared" si="427"/>
        <v>0</v>
      </c>
      <c r="M2708" s="2">
        <f t="shared" si="428"/>
        <v>1</v>
      </c>
      <c r="N2708">
        <f t="shared" si="429"/>
        <v>-3.1928353633502611</v>
      </c>
    </row>
    <row r="2709" spans="1:14" x14ac:dyDescent="0.3">
      <c r="A2709" s="1">
        <v>42621</v>
      </c>
      <c r="B2709">
        <v>61</v>
      </c>
      <c r="D2709">
        <f t="shared" si="420"/>
        <v>4</v>
      </c>
      <c r="E2709" s="1">
        <f t="shared" si="421"/>
        <v>42614</v>
      </c>
      <c r="F2709" s="1">
        <f t="shared" si="422"/>
        <v>42613</v>
      </c>
      <c r="G2709" s="1">
        <f t="shared" si="423"/>
        <v>42612</v>
      </c>
      <c r="H2709" s="1">
        <f t="shared" si="424"/>
        <v>42611</v>
      </c>
      <c r="I2709" s="2">
        <f t="shared" si="425"/>
        <v>63.325000000000003</v>
      </c>
      <c r="K2709" s="2">
        <f t="shared" si="426"/>
        <v>0</v>
      </c>
      <c r="L2709" s="2">
        <f t="shared" si="427"/>
        <v>0</v>
      </c>
      <c r="M2709" s="2">
        <f t="shared" si="428"/>
        <v>1</v>
      </c>
      <c r="N2709">
        <f t="shared" si="429"/>
        <v>-3.7406331714427754</v>
      </c>
    </row>
    <row r="2710" spans="1:14" x14ac:dyDescent="0.3">
      <c r="A2710" s="1">
        <v>42622</v>
      </c>
      <c r="B2710">
        <v>59.225000000000001</v>
      </c>
      <c r="D2710">
        <f t="shared" si="420"/>
        <v>5</v>
      </c>
      <c r="E2710" s="1">
        <f t="shared" si="421"/>
        <v>42615</v>
      </c>
      <c r="F2710" s="1">
        <f t="shared" si="422"/>
        <v>42614</v>
      </c>
      <c r="G2710" s="1">
        <f t="shared" si="423"/>
        <v>42613</v>
      </c>
      <c r="H2710" s="1">
        <f t="shared" si="424"/>
        <v>42612</v>
      </c>
      <c r="I2710" s="2">
        <f t="shared" si="425"/>
        <v>60.75</v>
      </c>
      <c r="K2710" s="2">
        <f t="shared" si="426"/>
        <v>0</v>
      </c>
      <c r="L2710" s="2">
        <f t="shared" si="427"/>
        <v>0</v>
      </c>
      <c r="M2710" s="2">
        <f t="shared" si="428"/>
        <v>1</v>
      </c>
      <c r="N2710">
        <f t="shared" si="429"/>
        <v>-2.5423332175808713</v>
      </c>
    </row>
    <row r="2711" spans="1:14" x14ac:dyDescent="0.3">
      <c r="A2711" s="1">
        <v>42625</v>
      </c>
      <c r="B2711">
        <v>59.424999999999997</v>
      </c>
      <c r="D2711">
        <f t="shared" si="420"/>
        <v>1</v>
      </c>
      <c r="E2711" s="1">
        <f t="shared" si="421"/>
        <v>42618</v>
      </c>
      <c r="F2711" s="1">
        <f t="shared" si="422"/>
        <v>42617</v>
      </c>
      <c r="G2711" s="1">
        <f t="shared" si="423"/>
        <v>42616</v>
      </c>
      <c r="H2711" s="1">
        <f t="shared" si="424"/>
        <v>42615</v>
      </c>
      <c r="I2711" s="2">
        <f t="shared" si="425"/>
        <v>60.75</v>
      </c>
      <c r="K2711" s="2">
        <f t="shared" si="426"/>
        <v>0</v>
      </c>
      <c r="L2711" s="2">
        <f t="shared" si="427"/>
        <v>0</v>
      </c>
      <c r="M2711" s="2">
        <f t="shared" si="428"/>
        <v>1</v>
      </c>
      <c r="N2711">
        <f t="shared" si="429"/>
        <v>-2.2052068974400219</v>
      </c>
    </row>
    <row r="2712" spans="1:14" x14ac:dyDescent="0.3">
      <c r="A2712" s="1">
        <v>42626</v>
      </c>
      <c r="B2712">
        <v>56.75</v>
      </c>
      <c r="D2712">
        <f t="shared" si="420"/>
        <v>2</v>
      </c>
      <c r="E2712" s="1">
        <f t="shared" si="421"/>
        <v>42619</v>
      </c>
      <c r="F2712" s="1">
        <f t="shared" si="422"/>
        <v>42618</v>
      </c>
      <c r="G2712" s="1">
        <f t="shared" si="423"/>
        <v>42617</v>
      </c>
      <c r="H2712" s="1">
        <f t="shared" si="424"/>
        <v>42616</v>
      </c>
      <c r="I2712" s="2">
        <f t="shared" si="425"/>
        <v>58.924999999999997</v>
      </c>
      <c r="K2712" s="2">
        <f t="shared" si="426"/>
        <v>0</v>
      </c>
      <c r="L2712" s="2">
        <f t="shared" si="427"/>
        <v>0</v>
      </c>
      <c r="M2712" s="2">
        <f t="shared" si="428"/>
        <v>1</v>
      </c>
      <c r="N2712">
        <f t="shared" si="429"/>
        <v>-3.7609792460682709</v>
      </c>
    </row>
    <row r="2713" spans="1:14" x14ac:dyDescent="0.3">
      <c r="A2713" s="1">
        <v>42627</v>
      </c>
      <c r="B2713">
        <v>54.924999999999997</v>
      </c>
      <c r="D2713">
        <f t="shared" si="420"/>
        <v>3</v>
      </c>
      <c r="E2713" s="1">
        <f t="shared" si="421"/>
        <v>42620</v>
      </c>
      <c r="F2713" s="1">
        <f t="shared" si="422"/>
        <v>42619</v>
      </c>
      <c r="G2713" s="1">
        <f t="shared" si="423"/>
        <v>42618</v>
      </c>
      <c r="H2713" s="1">
        <f t="shared" si="424"/>
        <v>42617</v>
      </c>
      <c r="I2713" s="2">
        <f t="shared" si="425"/>
        <v>60.875</v>
      </c>
      <c r="K2713" s="2">
        <f t="shared" si="426"/>
        <v>0</v>
      </c>
      <c r="L2713" s="2">
        <f t="shared" si="427"/>
        <v>0</v>
      </c>
      <c r="M2713" s="2">
        <f t="shared" si="428"/>
        <v>1</v>
      </c>
      <c r="N2713">
        <f t="shared" si="429"/>
        <v>-10.285396313208004</v>
      </c>
    </row>
    <row r="2714" spans="1:14" x14ac:dyDescent="0.3">
      <c r="A2714" s="1">
        <v>42628</v>
      </c>
      <c r="B2714">
        <v>55.15</v>
      </c>
      <c r="D2714">
        <f t="shared" si="420"/>
        <v>4</v>
      </c>
      <c r="E2714" s="1">
        <f t="shared" si="421"/>
        <v>42621</v>
      </c>
      <c r="F2714" s="1">
        <f t="shared" si="422"/>
        <v>42620</v>
      </c>
      <c r="G2714" s="1">
        <f t="shared" si="423"/>
        <v>42619</v>
      </c>
      <c r="H2714" s="1">
        <f t="shared" si="424"/>
        <v>42618</v>
      </c>
      <c r="I2714" s="2">
        <f t="shared" si="425"/>
        <v>61</v>
      </c>
      <c r="K2714" s="2">
        <f t="shared" si="426"/>
        <v>0</v>
      </c>
      <c r="L2714" s="2">
        <f t="shared" si="427"/>
        <v>0</v>
      </c>
      <c r="M2714" s="2">
        <f t="shared" si="428"/>
        <v>1</v>
      </c>
      <c r="N2714">
        <f t="shared" si="429"/>
        <v>-10.08171184737998</v>
      </c>
    </row>
    <row r="2715" spans="1:14" x14ac:dyDescent="0.3">
      <c r="A2715" s="1">
        <v>42629</v>
      </c>
      <c r="B2715">
        <v>55.475000000000001</v>
      </c>
      <c r="D2715">
        <f t="shared" si="420"/>
        <v>5</v>
      </c>
      <c r="E2715" s="1">
        <f t="shared" si="421"/>
        <v>42622</v>
      </c>
      <c r="F2715" s="1">
        <f t="shared" si="422"/>
        <v>42621</v>
      </c>
      <c r="G2715" s="1">
        <f t="shared" si="423"/>
        <v>42620</v>
      </c>
      <c r="H2715" s="1">
        <f t="shared" si="424"/>
        <v>42619</v>
      </c>
      <c r="I2715" s="2">
        <f t="shared" si="425"/>
        <v>59.225000000000001</v>
      </c>
      <c r="K2715" s="2">
        <f t="shared" si="426"/>
        <v>0</v>
      </c>
      <c r="L2715" s="2">
        <f t="shared" si="427"/>
        <v>0</v>
      </c>
      <c r="M2715" s="2">
        <f t="shared" si="428"/>
        <v>1</v>
      </c>
      <c r="N2715">
        <f t="shared" si="429"/>
        <v>-6.5411281226191527</v>
      </c>
    </row>
    <row r="2716" spans="1:14" x14ac:dyDescent="0.3">
      <c r="A2716" s="1">
        <v>42632</v>
      </c>
      <c r="B2716">
        <v>54.924999999999997</v>
      </c>
      <c r="D2716">
        <f t="shared" si="420"/>
        <v>1</v>
      </c>
      <c r="E2716" s="1">
        <f t="shared" si="421"/>
        <v>42625</v>
      </c>
      <c r="F2716" s="1">
        <f t="shared" si="422"/>
        <v>42624</v>
      </c>
      <c r="G2716" s="1">
        <f t="shared" si="423"/>
        <v>42623</v>
      </c>
      <c r="H2716" s="1">
        <f t="shared" si="424"/>
        <v>42622</v>
      </c>
      <c r="I2716" s="2">
        <f t="shared" si="425"/>
        <v>59.424999999999997</v>
      </c>
      <c r="K2716" s="2">
        <f t="shared" si="426"/>
        <v>0</v>
      </c>
      <c r="L2716" s="2">
        <f t="shared" si="427"/>
        <v>0</v>
      </c>
      <c r="M2716" s="2">
        <f t="shared" si="428"/>
        <v>1</v>
      </c>
      <c r="N2716">
        <f t="shared" si="429"/>
        <v>-7.8746394975583751</v>
      </c>
    </row>
    <row r="2717" spans="1:14" x14ac:dyDescent="0.3">
      <c r="A2717" s="1">
        <v>42633</v>
      </c>
      <c r="B2717">
        <v>55.55</v>
      </c>
      <c r="D2717">
        <f t="shared" si="420"/>
        <v>2</v>
      </c>
      <c r="E2717" s="1">
        <f t="shared" si="421"/>
        <v>42626</v>
      </c>
      <c r="F2717" s="1">
        <f t="shared" si="422"/>
        <v>42625</v>
      </c>
      <c r="G2717" s="1">
        <f t="shared" si="423"/>
        <v>42624</v>
      </c>
      <c r="H2717" s="1">
        <f t="shared" si="424"/>
        <v>42623</v>
      </c>
      <c r="I2717" s="2">
        <f t="shared" si="425"/>
        <v>56.75</v>
      </c>
      <c r="K2717" s="2">
        <f t="shared" si="426"/>
        <v>0</v>
      </c>
      <c r="L2717" s="2">
        <f t="shared" si="427"/>
        <v>0</v>
      </c>
      <c r="M2717" s="2">
        <f t="shared" si="428"/>
        <v>1</v>
      </c>
      <c r="N2717">
        <f t="shared" si="429"/>
        <v>-2.137214027587313</v>
      </c>
    </row>
    <row r="2718" spans="1:14" x14ac:dyDescent="0.3">
      <c r="A2718" s="1">
        <v>42634</v>
      </c>
      <c r="B2718">
        <v>54.424999999999997</v>
      </c>
      <c r="D2718">
        <f t="shared" si="420"/>
        <v>3</v>
      </c>
      <c r="E2718" s="1">
        <f t="shared" si="421"/>
        <v>42627</v>
      </c>
      <c r="F2718" s="1">
        <f t="shared" si="422"/>
        <v>42626</v>
      </c>
      <c r="G2718" s="1">
        <f t="shared" si="423"/>
        <v>42625</v>
      </c>
      <c r="H2718" s="1">
        <f t="shared" si="424"/>
        <v>42624</v>
      </c>
      <c r="I2718" s="2">
        <f t="shared" si="425"/>
        <v>54.924999999999997</v>
      </c>
      <c r="K2718" s="2">
        <f t="shared" si="426"/>
        <v>0</v>
      </c>
      <c r="L2718" s="2">
        <f t="shared" si="427"/>
        <v>0</v>
      </c>
      <c r="M2718" s="2">
        <f t="shared" si="428"/>
        <v>1</v>
      </c>
      <c r="N2718">
        <f t="shared" si="429"/>
        <v>-0.91450111500627296</v>
      </c>
    </row>
    <row r="2719" spans="1:14" x14ac:dyDescent="0.3">
      <c r="A2719" s="1">
        <v>42635</v>
      </c>
      <c r="B2719">
        <v>54.2</v>
      </c>
      <c r="D2719">
        <f t="shared" si="420"/>
        <v>4</v>
      </c>
      <c r="E2719" s="1">
        <f t="shared" si="421"/>
        <v>42628</v>
      </c>
      <c r="F2719" s="1">
        <f t="shared" si="422"/>
        <v>42627</v>
      </c>
      <c r="G2719" s="1">
        <f t="shared" si="423"/>
        <v>42626</v>
      </c>
      <c r="H2719" s="1">
        <f t="shared" si="424"/>
        <v>42625</v>
      </c>
      <c r="I2719" s="2">
        <f t="shared" si="425"/>
        <v>55.15</v>
      </c>
      <c r="K2719" s="2">
        <f t="shared" si="426"/>
        <v>0</v>
      </c>
      <c r="L2719" s="2">
        <f t="shared" si="427"/>
        <v>0</v>
      </c>
      <c r="M2719" s="2">
        <f t="shared" si="428"/>
        <v>1</v>
      </c>
      <c r="N2719">
        <f t="shared" si="429"/>
        <v>-1.7375837253910829</v>
      </c>
    </row>
    <row r="2720" spans="1:14" x14ac:dyDescent="0.3">
      <c r="A2720" s="1">
        <v>42636</v>
      </c>
      <c r="B2720">
        <v>54</v>
      </c>
      <c r="D2720">
        <f t="shared" si="420"/>
        <v>5</v>
      </c>
      <c r="E2720" s="1">
        <f t="shared" si="421"/>
        <v>42629</v>
      </c>
      <c r="F2720" s="1">
        <f t="shared" si="422"/>
        <v>42628</v>
      </c>
      <c r="G2720" s="1">
        <f t="shared" si="423"/>
        <v>42627</v>
      </c>
      <c r="H2720" s="1">
        <f t="shared" si="424"/>
        <v>42626</v>
      </c>
      <c r="I2720" s="2">
        <f t="shared" si="425"/>
        <v>55.475000000000001</v>
      </c>
      <c r="K2720" s="2">
        <f t="shared" si="426"/>
        <v>0</v>
      </c>
      <c r="L2720" s="2">
        <f t="shared" si="427"/>
        <v>0</v>
      </c>
      <c r="M2720" s="2">
        <f t="shared" si="428"/>
        <v>1</v>
      </c>
      <c r="N2720">
        <f t="shared" si="429"/>
        <v>-2.6948422254383306</v>
      </c>
    </row>
    <row r="2721" spans="1:14" x14ac:dyDescent="0.3">
      <c r="A2721" s="1">
        <v>42639</v>
      </c>
      <c r="B2721">
        <v>53.05</v>
      </c>
      <c r="D2721">
        <f t="shared" si="420"/>
        <v>1</v>
      </c>
      <c r="E2721" s="1">
        <f t="shared" si="421"/>
        <v>42632</v>
      </c>
      <c r="F2721" s="1">
        <f t="shared" si="422"/>
        <v>42631</v>
      </c>
      <c r="G2721" s="1">
        <f t="shared" si="423"/>
        <v>42630</v>
      </c>
      <c r="H2721" s="1">
        <f t="shared" si="424"/>
        <v>42629</v>
      </c>
      <c r="I2721" s="2">
        <f t="shared" si="425"/>
        <v>54.924999999999997</v>
      </c>
      <c r="K2721" s="2">
        <f t="shared" si="426"/>
        <v>0</v>
      </c>
      <c r="L2721" s="2">
        <f t="shared" si="427"/>
        <v>0</v>
      </c>
      <c r="M2721" s="2">
        <f t="shared" si="428"/>
        <v>1</v>
      </c>
      <c r="N2721">
        <f t="shared" si="429"/>
        <v>-3.4733753210681781</v>
      </c>
    </row>
    <row r="2722" spans="1:14" x14ac:dyDescent="0.3">
      <c r="A2722" s="1">
        <v>42640</v>
      </c>
      <c r="B2722">
        <v>51.7</v>
      </c>
      <c r="D2722">
        <f t="shared" si="420"/>
        <v>2</v>
      </c>
      <c r="E2722" s="1">
        <f t="shared" si="421"/>
        <v>42633</v>
      </c>
      <c r="F2722" s="1">
        <f t="shared" si="422"/>
        <v>42632</v>
      </c>
      <c r="G2722" s="1">
        <f t="shared" si="423"/>
        <v>42631</v>
      </c>
      <c r="H2722" s="1">
        <f t="shared" si="424"/>
        <v>42630</v>
      </c>
      <c r="I2722" s="2">
        <f t="shared" si="425"/>
        <v>55.55</v>
      </c>
      <c r="K2722" s="2">
        <f t="shared" si="426"/>
        <v>0</v>
      </c>
      <c r="L2722" s="2">
        <f t="shared" si="427"/>
        <v>0</v>
      </c>
      <c r="M2722" s="2">
        <f t="shared" si="428"/>
        <v>1</v>
      </c>
      <c r="N2722">
        <f t="shared" si="429"/>
        <v>-7.1825734571255504</v>
      </c>
    </row>
    <row r="2723" spans="1:14" x14ac:dyDescent="0.3">
      <c r="A2723" s="1">
        <v>42641</v>
      </c>
      <c r="B2723">
        <v>51.7</v>
      </c>
      <c r="D2723">
        <f t="shared" si="420"/>
        <v>3</v>
      </c>
      <c r="E2723" s="1">
        <f t="shared" si="421"/>
        <v>42634</v>
      </c>
      <c r="F2723" s="1">
        <f t="shared" si="422"/>
        <v>42633</v>
      </c>
      <c r="G2723" s="1">
        <f t="shared" si="423"/>
        <v>42632</v>
      </c>
      <c r="H2723" s="1">
        <f t="shared" si="424"/>
        <v>42631</v>
      </c>
      <c r="I2723" s="2">
        <f t="shared" si="425"/>
        <v>54.424999999999997</v>
      </c>
      <c r="K2723" s="2">
        <f t="shared" si="426"/>
        <v>0</v>
      </c>
      <c r="L2723" s="2">
        <f t="shared" si="427"/>
        <v>0</v>
      </c>
      <c r="M2723" s="2">
        <f t="shared" si="428"/>
        <v>1</v>
      </c>
      <c r="N2723">
        <f t="shared" si="429"/>
        <v>-5.1365825606227595</v>
      </c>
    </row>
    <row r="2724" spans="1:14" x14ac:dyDescent="0.3">
      <c r="A2724" s="1">
        <v>42642</v>
      </c>
      <c r="B2724">
        <v>52.024999999999999</v>
      </c>
      <c r="D2724">
        <f t="shared" si="420"/>
        <v>4</v>
      </c>
      <c r="E2724" s="1">
        <f t="shared" si="421"/>
        <v>42635</v>
      </c>
      <c r="F2724" s="1">
        <f t="shared" si="422"/>
        <v>42634</v>
      </c>
      <c r="G2724" s="1">
        <f t="shared" si="423"/>
        <v>42633</v>
      </c>
      <c r="H2724" s="1">
        <f t="shared" si="424"/>
        <v>42632</v>
      </c>
      <c r="I2724" s="2">
        <f t="shared" si="425"/>
        <v>54.2</v>
      </c>
      <c r="K2724" s="2">
        <f t="shared" si="426"/>
        <v>0</v>
      </c>
      <c r="L2724" s="2">
        <f t="shared" si="427"/>
        <v>0</v>
      </c>
      <c r="M2724" s="2">
        <f t="shared" si="428"/>
        <v>1</v>
      </c>
      <c r="N2724">
        <f t="shared" si="429"/>
        <v>-4.0956536165902442</v>
      </c>
    </row>
    <row r="2725" spans="1:14" x14ac:dyDescent="0.3">
      <c r="A2725" s="1">
        <v>42643</v>
      </c>
      <c r="B2725">
        <v>49.024999999999999</v>
      </c>
      <c r="D2725">
        <f t="shared" si="420"/>
        <v>5</v>
      </c>
      <c r="E2725" s="1">
        <f t="shared" si="421"/>
        <v>42636</v>
      </c>
      <c r="F2725" s="1">
        <f t="shared" si="422"/>
        <v>42635</v>
      </c>
      <c r="G2725" s="1">
        <f t="shared" si="423"/>
        <v>42634</v>
      </c>
      <c r="H2725" s="1">
        <f t="shared" si="424"/>
        <v>42633</v>
      </c>
      <c r="I2725" s="2">
        <f t="shared" si="425"/>
        <v>54</v>
      </c>
      <c r="K2725" s="2">
        <f t="shared" si="426"/>
        <v>0</v>
      </c>
      <c r="L2725" s="2">
        <f t="shared" si="427"/>
        <v>0</v>
      </c>
      <c r="M2725" s="2">
        <f t="shared" si="428"/>
        <v>1</v>
      </c>
      <c r="N2725">
        <f t="shared" si="429"/>
        <v>-9.665367448186446</v>
      </c>
    </row>
    <row r="2726" spans="1:14" x14ac:dyDescent="0.3">
      <c r="A2726" s="1">
        <v>42646</v>
      </c>
      <c r="B2726">
        <v>48.924999999999997</v>
      </c>
      <c r="D2726">
        <f t="shared" si="420"/>
        <v>1</v>
      </c>
      <c r="E2726" s="1">
        <f t="shared" si="421"/>
        <v>42639</v>
      </c>
      <c r="F2726" s="1">
        <f t="shared" si="422"/>
        <v>42638</v>
      </c>
      <c r="G2726" s="1">
        <f t="shared" si="423"/>
        <v>42637</v>
      </c>
      <c r="H2726" s="1">
        <f t="shared" si="424"/>
        <v>42636</v>
      </c>
      <c r="I2726" s="2">
        <f t="shared" si="425"/>
        <v>53.05</v>
      </c>
      <c r="K2726" s="2">
        <f t="shared" si="426"/>
        <v>0</v>
      </c>
      <c r="L2726" s="2">
        <f t="shared" si="427"/>
        <v>0</v>
      </c>
      <c r="M2726" s="2">
        <f t="shared" si="428"/>
        <v>1</v>
      </c>
      <c r="N2726">
        <f t="shared" si="429"/>
        <v>-8.0946351777852215</v>
      </c>
    </row>
    <row r="2727" spans="1:14" x14ac:dyDescent="0.3">
      <c r="A2727" s="1">
        <v>42647</v>
      </c>
      <c r="B2727">
        <v>48.625</v>
      </c>
      <c r="D2727">
        <f t="shared" si="420"/>
        <v>2</v>
      </c>
      <c r="E2727" s="1">
        <f t="shared" si="421"/>
        <v>42640</v>
      </c>
      <c r="F2727" s="1">
        <f t="shared" si="422"/>
        <v>42639</v>
      </c>
      <c r="G2727" s="1">
        <f t="shared" si="423"/>
        <v>42638</v>
      </c>
      <c r="H2727" s="1">
        <f t="shared" si="424"/>
        <v>42637</v>
      </c>
      <c r="I2727" s="2">
        <f t="shared" si="425"/>
        <v>51.7</v>
      </c>
      <c r="K2727" s="2">
        <f t="shared" si="426"/>
        <v>0</v>
      </c>
      <c r="L2727" s="2">
        <f t="shared" si="427"/>
        <v>0</v>
      </c>
      <c r="M2727" s="2">
        <f t="shared" si="428"/>
        <v>1</v>
      </c>
      <c r="N2727">
        <f t="shared" si="429"/>
        <v>-6.1319979575773109</v>
      </c>
    </row>
    <row r="2728" spans="1:14" x14ac:dyDescent="0.3">
      <c r="A2728" s="1">
        <v>42648</v>
      </c>
      <c r="B2728">
        <v>48.225000000000001</v>
      </c>
      <c r="D2728">
        <f t="shared" si="420"/>
        <v>3</v>
      </c>
      <c r="E2728" s="1">
        <f t="shared" si="421"/>
        <v>42641</v>
      </c>
      <c r="F2728" s="1">
        <f t="shared" si="422"/>
        <v>42640</v>
      </c>
      <c r="G2728" s="1">
        <f t="shared" si="423"/>
        <v>42639</v>
      </c>
      <c r="H2728" s="1">
        <f t="shared" si="424"/>
        <v>42638</v>
      </c>
      <c r="I2728" s="2">
        <f t="shared" si="425"/>
        <v>51.7</v>
      </c>
      <c r="K2728" s="2">
        <f t="shared" si="426"/>
        <v>0</v>
      </c>
      <c r="L2728" s="2">
        <f t="shared" si="427"/>
        <v>0</v>
      </c>
      <c r="M2728" s="2">
        <f t="shared" si="428"/>
        <v>1</v>
      </c>
      <c r="N2728">
        <f t="shared" si="429"/>
        <v>-6.9580222722590639</v>
      </c>
    </row>
    <row r="2729" spans="1:14" x14ac:dyDescent="0.3">
      <c r="A2729" s="1">
        <v>42649</v>
      </c>
      <c r="B2729">
        <v>50.375</v>
      </c>
      <c r="D2729">
        <f t="shared" si="420"/>
        <v>4</v>
      </c>
      <c r="E2729" s="1">
        <f t="shared" si="421"/>
        <v>42642</v>
      </c>
      <c r="F2729" s="1">
        <f t="shared" si="422"/>
        <v>42641</v>
      </c>
      <c r="G2729" s="1">
        <f t="shared" si="423"/>
        <v>42640</v>
      </c>
      <c r="H2729" s="1">
        <f t="shared" si="424"/>
        <v>42639</v>
      </c>
      <c r="I2729" s="2">
        <f t="shared" si="425"/>
        <v>52.024999999999999</v>
      </c>
      <c r="K2729" s="2">
        <f t="shared" si="426"/>
        <v>0</v>
      </c>
      <c r="L2729" s="2">
        <f t="shared" si="427"/>
        <v>0</v>
      </c>
      <c r="M2729" s="2">
        <f t="shared" si="428"/>
        <v>1</v>
      </c>
      <c r="N2729">
        <f t="shared" si="429"/>
        <v>-3.2229352012850994</v>
      </c>
    </row>
    <row r="2730" spans="1:14" x14ac:dyDescent="0.3">
      <c r="A2730" s="1">
        <v>42650</v>
      </c>
      <c r="B2730">
        <v>50.674999999999997</v>
      </c>
      <c r="C2730">
        <v>42.6</v>
      </c>
      <c r="D2730">
        <f t="shared" si="420"/>
        <v>5</v>
      </c>
      <c r="E2730" s="1">
        <f t="shared" si="421"/>
        <v>42643</v>
      </c>
      <c r="F2730" s="1">
        <f t="shared" si="422"/>
        <v>42642</v>
      </c>
      <c r="G2730" s="1">
        <f t="shared" si="423"/>
        <v>42641</v>
      </c>
      <c r="H2730" s="1">
        <f t="shared" si="424"/>
        <v>42640</v>
      </c>
      <c r="I2730" s="2">
        <f t="shared" si="425"/>
        <v>49.024999999999999</v>
      </c>
      <c r="K2730" s="2">
        <f t="shared" si="426"/>
        <v>0</v>
      </c>
      <c r="L2730" s="2">
        <f t="shared" si="427"/>
        <v>0</v>
      </c>
      <c r="M2730" s="2">
        <f t="shared" si="428"/>
        <v>1</v>
      </c>
      <c r="N2730">
        <f t="shared" si="429"/>
        <v>3.3102320255653774</v>
      </c>
    </row>
    <row r="2731" spans="1:14" x14ac:dyDescent="0.3">
      <c r="A2731" s="1">
        <v>42653</v>
      </c>
      <c r="B2731">
        <v>42.375</v>
      </c>
      <c r="D2731">
        <f t="shared" si="420"/>
        <v>1</v>
      </c>
      <c r="E2731" s="1">
        <f t="shared" si="421"/>
        <v>42646</v>
      </c>
      <c r="F2731" s="1">
        <f t="shared" si="422"/>
        <v>42645</v>
      </c>
      <c r="G2731" s="1">
        <f t="shared" si="423"/>
        <v>42644</v>
      </c>
      <c r="H2731" s="1">
        <f t="shared" si="424"/>
        <v>42643</v>
      </c>
      <c r="I2731" s="2">
        <f t="shared" si="425"/>
        <v>48.924999999999997</v>
      </c>
      <c r="J2731">
        <v>42.6</v>
      </c>
      <c r="K2731" s="2">
        <f t="shared" si="426"/>
        <v>42.6</v>
      </c>
      <c r="L2731" s="2">
        <f t="shared" si="427"/>
        <v>50.674999999999997</v>
      </c>
      <c r="M2731" s="2">
        <f t="shared" si="428"/>
        <v>1.1895539906103285</v>
      </c>
      <c r="N2731">
        <f t="shared" si="429"/>
        <v>2.9848491481213357</v>
      </c>
    </row>
    <row r="2732" spans="1:14" x14ac:dyDescent="0.3">
      <c r="A2732" s="1">
        <v>42654</v>
      </c>
      <c r="B2732">
        <v>42.774999999999999</v>
      </c>
      <c r="D2732">
        <f t="shared" si="420"/>
        <v>2</v>
      </c>
      <c r="E2732" s="1">
        <f t="shared" si="421"/>
        <v>42647</v>
      </c>
      <c r="F2732" s="1">
        <f t="shared" si="422"/>
        <v>42646</v>
      </c>
      <c r="G2732" s="1">
        <f t="shared" si="423"/>
        <v>42645</v>
      </c>
      <c r="H2732" s="1">
        <f t="shared" si="424"/>
        <v>42644</v>
      </c>
      <c r="I2732" s="2">
        <f t="shared" si="425"/>
        <v>48.625</v>
      </c>
      <c r="K2732" s="2">
        <f t="shared" si="426"/>
        <v>42.6</v>
      </c>
      <c r="L2732" s="2">
        <f t="shared" si="427"/>
        <v>50.674999999999997</v>
      </c>
      <c r="M2732" s="2">
        <f t="shared" si="428"/>
        <v>1.1895539906103285</v>
      </c>
      <c r="N2732">
        <f t="shared" si="429"/>
        <v>4.5394456902385816</v>
      </c>
    </row>
    <row r="2733" spans="1:14" x14ac:dyDescent="0.3">
      <c r="A2733" s="1">
        <v>42655</v>
      </c>
      <c r="B2733">
        <v>44.05</v>
      </c>
      <c r="D2733">
        <f t="shared" si="420"/>
        <v>3</v>
      </c>
      <c r="E2733" s="1">
        <f t="shared" si="421"/>
        <v>42648</v>
      </c>
      <c r="F2733" s="1">
        <f t="shared" si="422"/>
        <v>42647</v>
      </c>
      <c r="G2733" s="1">
        <f t="shared" si="423"/>
        <v>42646</v>
      </c>
      <c r="H2733" s="1">
        <f t="shared" si="424"/>
        <v>42645</v>
      </c>
      <c r="I2733" s="2">
        <f t="shared" si="425"/>
        <v>48.225000000000001</v>
      </c>
      <c r="K2733" s="2">
        <f t="shared" si="426"/>
        <v>42.6</v>
      </c>
      <c r="L2733" s="2">
        <f t="shared" si="427"/>
        <v>50.674999999999997</v>
      </c>
      <c r="M2733" s="2">
        <f t="shared" si="428"/>
        <v>1.1895539906103285</v>
      </c>
      <c r="N2733">
        <f t="shared" si="429"/>
        <v>8.3026232653134606</v>
      </c>
    </row>
    <row r="2734" spans="1:14" x14ac:dyDescent="0.3">
      <c r="A2734" s="1">
        <v>42656</v>
      </c>
      <c r="B2734">
        <v>44.174999999999997</v>
      </c>
      <c r="D2734">
        <f t="shared" si="420"/>
        <v>4</v>
      </c>
      <c r="E2734" s="1">
        <f t="shared" si="421"/>
        <v>42649</v>
      </c>
      <c r="F2734" s="1">
        <f t="shared" si="422"/>
        <v>42648</v>
      </c>
      <c r="G2734" s="1">
        <f t="shared" si="423"/>
        <v>42647</v>
      </c>
      <c r="H2734" s="1">
        <f t="shared" si="424"/>
        <v>42646</v>
      </c>
      <c r="I2734" s="2">
        <f t="shared" si="425"/>
        <v>50.375</v>
      </c>
      <c r="K2734" s="2">
        <f t="shared" si="426"/>
        <v>42.6</v>
      </c>
      <c r="L2734" s="2">
        <f t="shared" si="427"/>
        <v>50.674999999999997</v>
      </c>
      <c r="M2734" s="2">
        <f t="shared" si="428"/>
        <v>1.1895539906103285</v>
      </c>
      <c r="N2734">
        <f t="shared" si="429"/>
        <v>4.2242437001651769</v>
      </c>
    </row>
    <row r="2735" spans="1:14" x14ac:dyDescent="0.3">
      <c r="A2735" s="1">
        <v>42657</v>
      </c>
      <c r="B2735">
        <v>42.225000000000001</v>
      </c>
      <c r="D2735">
        <f t="shared" si="420"/>
        <v>5</v>
      </c>
      <c r="E2735" s="1">
        <f t="shared" si="421"/>
        <v>42650</v>
      </c>
      <c r="F2735" s="1">
        <f t="shared" si="422"/>
        <v>42649</v>
      </c>
      <c r="G2735" s="1">
        <f t="shared" si="423"/>
        <v>42648</v>
      </c>
      <c r="H2735" s="1">
        <f t="shared" si="424"/>
        <v>42647</v>
      </c>
      <c r="I2735" s="2">
        <f t="shared" si="425"/>
        <v>50.674999999999997</v>
      </c>
      <c r="K2735" s="2">
        <f t="shared" si="426"/>
        <v>42.6</v>
      </c>
      <c r="L2735" s="2">
        <f t="shared" si="427"/>
        <v>50.674999999999997</v>
      </c>
      <c r="M2735" s="2">
        <f t="shared" si="428"/>
        <v>1.1895539906103285</v>
      </c>
      <c r="N2735">
        <f t="shared" si="429"/>
        <v>-0.88417905814608988</v>
      </c>
    </row>
    <row r="2736" spans="1:14" x14ac:dyDescent="0.3">
      <c r="A2736" s="1">
        <v>42660</v>
      </c>
      <c r="B2736">
        <v>41.6</v>
      </c>
      <c r="D2736">
        <f t="shared" si="420"/>
        <v>1</v>
      </c>
      <c r="E2736" s="1">
        <f t="shared" si="421"/>
        <v>42653</v>
      </c>
      <c r="F2736" s="1">
        <f t="shared" si="422"/>
        <v>42652</v>
      </c>
      <c r="G2736" s="1">
        <f t="shared" si="423"/>
        <v>42651</v>
      </c>
      <c r="H2736" s="1">
        <f t="shared" si="424"/>
        <v>42650</v>
      </c>
      <c r="I2736" s="2">
        <f t="shared" si="425"/>
        <v>42.375</v>
      </c>
      <c r="K2736" s="2">
        <f t="shared" si="426"/>
        <v>0</v>
      </c>
      <c r="L2736" s="2">
        <f t="shared" si="427"/>
        <v>0</v>
      </c>
      <c r="M2736" s="2">
        <f t="shared" si="428"/>
        <v>1</v>
      </c>
      <c r="N2736">
        <f t="shared" si="429"/>
        <v>-1.8458398433396745</v>
      </c>
    </row>
    <row r="2737" spans="1:14" x14ac:dyDescent="0.3">
      <c r="A2737" s="1">
        <v>42661</v>
      </c>
      <c r="B2737">
        <v>41.125</v>
      </c>
      <c r="D2737">
        <f t="shared" si="420"/>
        <v>2</v>
      </c>
      <c r="E2737" s="1">
        <f t="shared" si="421"/>
        <v>42654</v>
      </c>
      <c r="F2737" s="1">
        <f t="shared" si="422"/>
        <v>42653</v>
      </c>
      <c r="G2737" s="1">
        <f t="shared" si="423"/>
        <v>42652</v>
      </c>
      <c r="H2737" s="1">
        <f t="shared" si="424"/>
        <v>42651</v>
      </c>
      <c r="I2737" s="2">
        <f t="shared" si="425"/>
        <v>42.774999999999999</v>
      </c>
      <c r="K2737" s="2">
        <f t="shared" si="426"/>
        <v>0</v>
      </c>
      <c r="L2737" s="2">
        <f t="shared" si="427"/>
        <v>0</v>
      </c>
      <c r="M2737" s="2">
        <f t="shared" si="428"/>
        <v>1</v>
      </c>
      <c r="N2737">
        <f t="shared" si="429"/>
        <v>-3.9337610692721174</v>
      </c>
    </row>
    <row r="2738" spans="1:14" x14ac:dyDescent="0.3">
      <c r="A2738" s="1">
        <v>42662</v>
      </c>
      <c r="B2738">
        <v>41.174999999999997</v>
      </c>
      <c r="D2738">
        <f t="shared" si="420"/>
        <v>3</v>
      </c>
      <c r="E2738" s="1">
        <f t="shared" si="421"/>
        <v>42655</v>
      </c>
      <c r="F2738" s="1">
        <f t="shared" si="422"/>
        <v>42654</v>
      </c>
      <c r="G2738" s="1">
        <f t="shared" si="423"/>
        <v>42653</v>
      </c>
      <c r="H2738" s="1">
        <f t="shared" si="424"/>
        <v>42652</v>
      </c>
      <c r="I2738" s="2">
        <f t="shared" si="425"/>
        <v>44.05</v>
      </c>
      <c r="K2738" s="2">
        <f t="shared" si="426"/>
        <v>0</v>
      </c>
      <c r="L2738" s="2">
        <f t="shared" si="427"/>
        <v>0</v>
      </c>
      <c r="M2738" s="2">
        <f t="shared" si="428"/>
        <v>1</v>
      </c>
      <c r="N2738">
        <f t="shared" si="429"/>
        <v>-6.7494076318484542</v>
      </c>
    </row>
    <row r="2739" spans="1:14" x14ac:dyDescent="0.3">
      <c r="A2739" s="1">
        <v>42663</v>
      </c>
      <c r="B2739">
        <v>41.1</v>
      </c>
      <c r="D2739">
        <f t="shared" si="420"/>
        <v>4</v>
      </c>
      <c r="E2739" s="1">
        <f t="shared" si="421"/>
        <v>42656</v>
      </c>
      <c r="F2739" s="1">
        <f t="shared" si="422"/>
        <v>42655</v>
      </c>
      <c r="G2739" s="1">
        <f t="shared" si="423"/>
        <v>42654</v>
      </c>
      <c r="H2739" s="1">
        <f t="shared" si="424"/>
        <v>42653</v>
      </c>
      <c r="I2739" s="2">
        <f t="shared" si="425"/>
        <v>44.174999999999997</v>
      </c>
      <c r="K2739" s="2">
        <f t="shared" si="426"/>
        <v>0</v>
      </c>
      <c r="L2739" s="2">
        <f t="shared" si="427"/>
        <v>0</v>
      </c>
      <c r="M2739" s="2">
        <f t="shared" si="428"/>
        <v>1</v>
      </c>
      <c r="N2739">
        <f t="shared" si="429"/>
        <v>-7.2150896703571039</v>
      </c>
    </row>
    <row r="2740" spans="1:14" x14ac:dyDescent="0.3">
      <c r="A2740" s="1">
        <v>42664</v>
      </c>
      <c r="B2740">
        <v>41.85</v>
      </c>
      <c r="D2740">
        <f t="shared" si="420"/>
        <v>5</v>
      </c>
      <c r="E2740" s="1">
        <f t="shared" si="421"/>
        <v>42657</v>
      </c>
      <c r="F2740" s="1">
        <f t="shared" si="422"/>
        <v>42656</v>
      </c>
      <c r="G2740" s="1">
        <f t="shared" si="423"/>
        <v>42655</v>
      </c>
      <c r="H2740" s="1">
        <f t="shared" si="424"/>
        <v>42654</v>
      </c>
      <c r="I2740" s="2">
        <f t="shared" si="425"/>
        <v>42.225000000000001</v>
      </c>
      <c r="K2740" s="2">
        <f t="shared" si="426"/>
        <v>0</v>
      </c>
      <c r="L2740" s="2">
        <f t="shared" si="427"/>
        <v>0</v>
      </c>
      <c r="M2740" s="2">
        <f t="shared" si="428"/>
        <v>1</v>
      </c>
      <c r="N2740">
        <f t="shared" si="429"/>
        <v>-0.89206657583794891</v>
      </c>
    </row>
    <row r="2741" spans="1:14" x14ac:dyDescent="0.3">
      <c r="A2741" s="1">
        <v>42667</v>
      </c>
      <c r="B2741">
        <v>43.2</v>
      </c>
      <c r="D2741">
        <f t="shared" si="420"/>
        <v>1</v>
      </c>
      <c r="E2741" s="1">
        <f t="shared" si="421"/>
        <v>42660</v>
      </c>
      <c r="F2741" s="1">
        <f t="shared" si="422"/>
        <v>42659</v>
      </c>
      <c r="G2741" s="1">
        <f t="shared" si="423"/>
        <v>42658</v>
      </c>
      <c r="H2741" s="1">
        <f t="shared" si="424"/>
        <v>42657</v>
      </c>
      <c r="I2741" s="2">
        <f t="shared" si="425"/>
        <v>41.6</v>
      </c>
      <c r="K2741" s="2">
        <f t="shared" si="426"/>
        <v>0</v>
      </c>
      <c r="L2741" s="2">
        <f t="shared" si="427"/>
        <v>0</v>
      </c>
      <c r="M2741" s="2">
        <f t="shared" si="428"/>
        <v>1</v>
      </c>
      <c r="N2741">
        <f t="shared" si="429"/>
        <v>3.7740327982847113</v>
      </c>
    </row>
    <row r="2742" spans="1:14" x14ac:dyDescent="0.3">
      <c r="A2742" s="1">
        <v>42668</v>
      </c>
      <c r="B2742">
        <v>44.625</v>
      </c>
      <c r="D2742">
        <f t="shared" si="420"/>
        <v>2</v>
      </c>
      <c r="E2742" s="1">
        <f t="shared" si="421"/>
        <v>42661</v>
      </c>
      <c r="F2742" s="1">
        <f t="shared" si="422"/>
        <v>42660</v>
      </c>
      <c r="G2742" s="1">
        <f t="shared" si="423"/>
        <v>42659</v>
      </c>
      <c r="H2742" s="1">
        <f t="shared" si="424"/>
        <v>42658</v>
      </c>
      <c r="I2742" s="2">
        <f t="shared" si="425"/>
        <v>41.125</v>
      </c>
      <c r="K2742" s="2">
        <f t="shared" si="426"/>
        <v>0</v>
      </c>
      <c r="L2742" s="2">
        <f t="shared" si="427"/>
        <v>0</v>
      </c>
      <c r="M2742" s="2">
        <f t="shared" si="428"/>
        <v>1</v>
      </c>
      <c r="N2742">
        <f t="shared" si="429"/>
        <v>8.1678031014267098</v>
      </c>
    </row>
    <row r="2743" spans="1:14" x14ac:dyDescent="0.3">
      <c r="A2743" s="1">
        <v>42669</v>
      </c>
      <c r="B2743">
        <v>44.2</v>
      </c>
      <c r="D2743">
        <f t="shared" si="420"/>
        <v>3</v>
      </c>
      <c r="E2743" s="1">
        <f t="shared" si="421"/>
        <v>42662</v>
      </c>
      <c r="F2743" s="1">
        <f t="shared" si="422"/>
        <v>42661</v>
      </c>
      <c r="G2743" s="1">
        <f t="shared" si="423"/>
        <v>42660</v>
      </c>
      <c r="H2743" s="1">
        <f t="shared" si="424"/>
        <v>42659</v>
      </c>
      <c r="I2743" s="2">
        <f t="shared" si="425"/>
        <v>41.174999999999997</v>
      </c>
      <c r="K2743" s="2">
        <f t="shared" si="426"/>
        <v>0</v>
      </c>
      <c r="L2743" s="2">
        <f t="shared" si="427"/>
        <v>0</v>
      </c>
      <c r="M2743" s="2">
        <f t="shared" si="428"/>
        <v>1</v>
      </c>
      <c r="N2743">
        <f t="shared" si="429"/>
        <v>7.0893513019948475</v>
      </c>
    </row>
    <row r="2744" spans="1:14" x14ac:dyDescent="0.3">
      <c r="A2744" s="1">
        <v>42670</v>
      </c>
      <c r="B2744">
        <v>45.375</v>
      </c>
      <c r="D2744">
        <f t="shared" si="420"/>
        <v>4</v>
      </c>
      <c r="E2744" s="1">
        <f t="shared" si="421"/>
        <v>42663</v>
      </c>
      <c r="F2744" s="1">
        <f t="shared" si="422"/>
        <v>42662</v>
      </c>
      <c r="G2744" s="1">
        <f t="shared" si="423"/>
        <v>42661</v>
      </c>
      <c r="H2744" s="1">
        <f t="shared" si="424"/>
        <v>42660</v>
      </c>
      <c r="I2744" s="2">
        <f t="shared" si="425"/>
        <v>41.1</v>
      </c>
      <c r="K2744" s="2">
        <f t="shared" si="426"/>
        <v>0</v>
      </c>
      <c r="L2744" s="2">
        <f t="shared" si="427"/>
        <v>0</v>
      </c>
      <c r="M2744" s="2">
        <f t="shared" si="428"/>
        <v>1</v>
      </c>
      <c r="N2744">
        <f t="shared" si="429"/>
        <v>9.8953171082825886</v>
      </c>
    </row>
    <row r="2745" spans="1:14" x14ac:dyDescent="0.3">
      <c r="A2745" s="1">
        <v>42671</v>
      </c>
      <c r="B2745">
        <v>46.8</v>
      </c>
      <c r="D2745">
        <f t="shared" si="420"/>
        <v>5</v>
      </c>
      <c r="E2745" s="1">
        <f t="shared" si="421"/>
        <v>42664</v>
      </c>
      <c r="F2745" s="1">
        <f t="shared" si="422"/>
        <v>42663</v>
      </c>
      <c r="G2745" s="1">
        <f t="shared" si="423"/>
        <v>42662</v>
      </c>
      <c r="H2745" s="1">
        <f t="shared" si="424"/>
        <v>42661</v>
      </c>
      <c r="I2745" s="2">
        <f t="shared" si="425"/>
        <v>41.85</v>
      </c>
      <c r="K2745" s="2">
        <f t="shared" si="426"/>
        <v>0</v>
      </c>
      <c r="L2745" s="2">
        <f t="shared" si="427"/>
        <v>0</v>
      </c>
      <c r="M2745" s="2">
        <f t="shared" si="428"/>
        <v>1</v>
      </c>
      <c r="N2745">
        <f t="shared" si="429"/>
        <v>11.179140598811662</v>
      </c>
    </row>
    <row r="2746" spans="1:14" x14ac:dyDescent="0.3">
      <c r="A2746" s="1">
        <v>42674</v>
      </c>
      <c r="B2746">
        <v>47.95</v>
      </c>
      <c r="D2746">
        <f t="shared" si="420"/>
        <v>1</v>
      </c>
      <c r="E2746" s="1">
        <f t="shared" si="421"/>
        <v>42667</v>
      </c>
      <c r="F2746" s="1">
        <f t="shared" si="422"/>
        <v>42666</v>
      </c>
      <c r="G2746" s="1">
        <f t="shared" si="423"/>
        <v>42665</v>
      </c>
      <c r="H2746" s="1">
        <f t="shared" si="424"/>
        <v>42664</v>
      </c>
      <c r="I2746" s="2">
        <f t="shared" si="425"/>
        <v>43.2</v>
      </c>
      <c r="K2746" s="2">
        <f t="shared" si="426"/>
        <v>0</v>
      </c>
      <c r="L2746" s="2">
        <f t="shared" si="427"/>
        <v>0</v>
      </c>
      <c r="M2746" s="2">
        <f t="shared" si="428"/>
        <v>1</v>
      </c>
      <c r="N2746">
        <f t="shared" si="429"/>
        <v>10.431830607938261</v>
      </c>
    </row>
    <row r="2747" spans="1:14" x14ac:dyDescent="0.3">
      <c r="A2747" s="1">
        <v>42675</v>
      </c>
      <c r="B2747">
        <v>46.45</v>
      </c>
      <c r="D2747">
        <f t="shared" si="420"/>
        <v>2</v>
      </c>
      <c r="E2747" s="1">
        <f t="shared" si="421"/>
        <v>42668</v>
      </c>
      <c r="F2747" s="1">
        <f t="shared" si="422"/>
        <v>42667</v>
      </c>
      <c r="G2747" s="1">
        <f t="shared" si="423"/>
        <v>42666</v>
      </c>
      <c r="H2747" s="1">
        <f t="shared" si="424"/>
        <v>42665</v>
      </c>
      <c r="I2747" s="2">
        <f t="shared" si="425"/>
        <v>44.625</v>
      </c>
      <c r="K2747" s="2">
        <f t="shared" si="426"/>
        <v>0</v>
      </c>
      <c r="L2747" s="2">
        <f t="shared" si="427"/>
        <v>0</v>
      </c>
      <c r="M2747" s="2">
        <f t="shared" si="428"/>
        <v>1</v>
      </c>
      <c r="N2747">
        <f t="shared" si="429"/>
        <v>4.0082225160044445</v>
      </c>
    </row>
    <row r="2748" spans="1:14" x14ac:dyDescent="0.3">
      <c r="A2748" s="1">
        <v>42676</v>
      </c>
      <c r="B2748">
        <v>47.825000000000003</v>
      </c>
      <c r="D2748">
        <f t="shared" si="420"/>
        <v>3</v>
      </c>
      <c r="E2748" s="1">
        <f t="shared" si="421"/>
        <v>42669</v>
      </c>
      <c r="F2748" s="1">
        <f t="shared" si="422"/>
        <v>42668</v>
      </c>
      <c r="G2748" s="1">
        <f t="shared" si="423"/>
        <v>42667</v>
      </c>
      <c r="H2748" s="1">
        <f t="shared" si="424"/>
        <v>42666</v>
      </c>
      <c r="I2748" s="2">
        <f t="shared" si="425"/>
        <v>44.2</v>
      </c>
      <c r="K2748" s="2">
        <f t="shared" si="426"/>
        <v>0</v>
      </c>
      <c r="L2748" s="2">
        <f t="shared" si="427"/>
        <v>0</v>
      </c>
      <c r="M2748" s="2">
        <f t="shared" si="428"/>
        <v>1</v>
      </c>
      <c r="N2748">
        <f t="shared" si="429"/>
        <v>7.8823726242664067</v>
      </c>
    </row>
    <row r="2749" spans="1:14" x14ac:dyDescent="0.3">
      <c r="A2749" s="1">
        <v>42677</v>
      </c>
      <c r="B2749">
        <v>47</v>
      </c>
      <c r="D2749">
        <f t="shared" si="420"/>
        <v>4</v>
      </c>
      <c r="E2749" s="1">
        <f t="shared" si="421"/>
        <v>42670</v>
      </c>
      <c r="F2749" s="1">
        <f t="shared" si="422"/>
        <v>42669</v>
      </c>
      <c r="G2749" s="1">
        <f t="shared" si="423"/>
        <v>42668</v>
      </c>
      <c r="H2749" s="1">
        <f t="shared" si="424"/>
        <v>42667</v>
      </c>
      <c r="I2749" s="2">
        <f t="shared" si="425"/>
        <v>45.375</v>
      </c>
      <c r="K2749" s="2">
        <f t="shared" si="426"/>
        <v>0</v>
      </c>
      <c r="L2749" s="2">
        <f t="shared" si="427"/>
        <v>0</v>
      </c>
      <c r="M2749" s="2">
        <f t="shared" si="428"/>
        <v>1</v>
      </c>
      <c r="N2749">
        <f t="shared" si="429"/>
        <v>3.5186309125043764</v>
      </c>
    </row>
    <row r="2750" spans="1:14" x14ac:dyDescent="0.3">
      <c r="A2750" s="1">
        <v>42678</v>
      </c>
      <c r="B2750">
        <v>46.15</v>
      </c>
      <c r="D2750">
        <f t="shared" si="420"/>
        <v>5</v>
      </c>
      <c r="E2750" s="1">
        <f t="shared" si="421"/>
        <v>42671</v>
      </c>
      <c r="F2750" s="1">
        <f t="shared" si="422"/>
        <v>42670</v>
      </c>
      <c r="G2750" s="1">
        <f t="shared" si="423"/>
        <v>42669</v>
      </c>
      <c r="H2750" s="1">
        <f t="shared" si="424"/>
        <v>42668</v>
      </c>
      <c r="I2750" s="2">
        <f t="shared" si="425"/>
        <v>46.8</v>
      </c>
      <c r="K2750" s="2">
        <f t="shared" si="426"/>
        <v>0</v>
      </c>
      <c r="L2750" s="2">
        <f t="shared" si="427"/>
        <v>0</v>
      </c>
      <c r="M2750" s="2">
        <f t="shared" si="428"/>
        <v>1</v>
      </c>
      <c r="N2750">
        <f t="shared" si="429"/>
        <v>-1.3986241974739839</v>
      </c>
    </row>
    <row r="2751" spans="1:14" x14ac:dyDescent="0.3">
      <c r="A2751" s="1">
        <v>42681</v>
      </c>
      <c r="B2751">
        <v>47.1</v>
      </c>
      <c r="D2751">
        <f t="shared" si="420"/>
        <v>1</v>
      </c>
      <c r="E2751" s="1">
        <f t="shared" si="421"/>
        <v>42674</v>
      </c>
      <c r="F2751" s="1">
        <f t="shared" si="422"/>
        <v>42673</v>
      </c>
      <c r="G2751" s="1">
        <f t="shared" si="423"/>
        <v>42672</v>
      </c>
      <c r="H2751" s="1">
        <f t="shared" si="424"/>
        <v>42671</v>
      </c>
      <c r="I2751" s="2">
        <f t="shared" si="425"/>
        <v>47.95</v>
      </c>
      <c r="K2751" s="2">
        <f t="shared" si="426"/>
        <v>0</v>
      </c>
      <c r="L2751" s="2">
        <f t="shared" si="427"/>
        <v>0</v>
      </c>
      <c r="M2751" s="2">
        <f t="shared" si="428"/>
        <v>1</v>
      </c>
      <c r="N2751">
        <f t="shared" si="429"/>
        <v>-1.7885800307075139</v>
      </c>
    </row>
    <row r="2752" spans="1:14" x14ac:dyDescent="0.3">
      <c r="A2752" s="1">
        <v>42682</v>
      </c>
      <c r="B2752">
        <v>46.975000000000001</v>
      </c>
      <c r="D2752">
        <f t="shared" si="420"/>
        <v>2</v>
      </c>
      <c r="E2752" s="1">
        <f t="shared" si="421"/>
        <v>42675</v>
      </c>
      <c r="F2752" s="1">
        <f t="shared" si="422"/>
        <v>42674</v>
      </c>
      <c r="G2752" s="1">
        <f t="shared" si="423"/>
        <v>42673</v>
      </c>
      <c r="H2752" s="1">
        <f t="shared" si="424"/>
        <v>42672</v>
      </c>
      <c r="I2752" s="2">
        <f t="shared" si="425"/>
        <v>46.45</v>
      </c>
      <c r="K2752" s="2">
        <f t="shared" si="426"/>
        <v>0</v>
      </c>
      <c r="L2752" s="2">
        <f t="shared" si="427"/>
        <v>0</v>
      </c>
      <c r="M2752" s="2">
        <f t="shared" si="428"/>
        <v>1</v>
      </c>
      <c r="N2752">
        <f t="shared" si="429"/>
        <v>1.1239080039681442</v>
      </c>
    </row>
    <row r="2753" spans="1:14" x14ac:dyDescent="0.3">
      <c r="A2753" s="1">
        <v>42683</v>
      </c>
      <c r="B2753">
        <v>46.55</v>
      </c>
      <c r="D2753">
        <f t="shared" si="420"/>
        <v>3</v>
      </c>
      <c r="E2753" s="1">
        <f t="shared" si="421"/>
        <v>42676</v>
      </c>
      <c r="F2753" s="1">
        <f t="shared" si="422"/>
        <v>42675</v>
      </c>
      <c r="G2753" s="1">
        <f t="shared" si="423"/>
        <v>42674</v>
      </c>
      <c r="H2753" s="1">
        <f t="shared" si="424"/>
        <v>42673</v>
      </c>
      <c r="I2753" s="2">
        <f t="shared" si="425"/>
        <v>47.825000000000003</v>
      </c>
      <c r="K2753" s="2">
        <f t="shared" si="426"/>
        <v>0</v>
      </c>
      <c r="L2753" s="2">
        <f t="shared" si="427"/>
        <v>0</v>
      </c>
      <c r="M2753" s="2">
        <f t="shared" si="428"/>
        <v>1</v>
      </c>
      <c r="N2753">
        <f t="shared" si="429"/>
        <v>-2.7021511603240658</v>
      </c>
    </row>
    <row r="2754" spans="1:14" x14ac:dyDescent="0.3">
      <c r="A2754" s="1">
        <v>42684</v>
      </c>
      <c r="B2754">
        <v>47.375</v>
      </c>
      <c r="D2754">
        <f t="shared" si="420"/>
        <v>4</v>
      </c>
      <c r="E2754" s="1">
        <f t="shared" si="421"/>
        <v>42677</v>
      </c>
      <c r="F2754" s="1">
        <f t="shared" si="422"/>
        <v>42676</v>
      </c>
      <c r="G2754" s="1">
        <f t="shared" si="423"/>
        <v>42675</v>
      </c>
      <c r="H2754" s="1">
        <f t="shared" si="424"/>
        <v>42674</v>
      </c>
      <c r="I2754" s="2">
        <f t="shared" si="425"/>
        <v>47</v>
      </c>
      <c r="K2754" s="2">
        <f t="shared" si="426"/>
        <v>0</v>
      </c>
      <c r="L2754" s="2">
        <f t="shared" si="427"/>
        <v>0</v>
      </c>
      <c r="M2754" s="2">
        <f t="shared" si="428"/>
        <v>1</v>
      </c>
      <c r="N2754">
        <f t="shared" si="429"/>
        <v>0.79470616925319404</v>
      </c>
    </row>
    <row r="2755" spans="1:14" x14ac:dyDescent="0.3">
      <c r="A2755" s="1">
        <v>42685</v>
      </c>
      <c r="B2755">
        <v>47.125</v>
      </c>
      <c r="D2755">
        <f t="shared" ref="D2755:D2818" si="430">WEEKDAY(A2755,2)</f>
        <v>5</v>
      </c>
      <c r="E2755" s="1">
        <f t="shared" si="421"/>
        <v>42678</v>
      </c>
      <c r="F2755" s="1">
        <f t="shared" si="422"/>
        <v>42677</v>
      </c>
      <c r="G2755" s="1">
        <f t="shared" si="423"/>
        <v>42676</v>
      </c>
      <c r="H2755" s="1">
        <f t="shared" si="424"/>
        <v>42675</v>
      </c>
      <c r="I2755" s="2">
        <f t="shared" si="425"/>
        <v>46.15</v>
      </c>
      <c r="K2755" s="2">
        <f t="shared" si="426"/>
        <v>0</v>
      </c>
      <c r="L2755" s="2">
        <f t="shared" si="427"/>
        <v>0</v>
      </c>
      <c r="M2755" s="2">
        <f t="shared" si="428"/>
        <v>1</v>
      </c>
      <c r="N2755">
        <f t="shared" si="429"/>
        <v>2.0906684819313641</v>
      </c>
    </row>
    <row r="2756" spans="1:14" x14ac:dyDescent="0.3">
      <c r="A2756" s="1">
        <v>42688</v>
      </c>
      <c r="B2756">
        <v>46.9</v>
      </c>
      <c r="D2756">
        <f t="shared" si="430"/>
        <v>1</v>
      </c>
      <c r="E2756" s="1">
        <f t="shared" si="421"/>
        <v>42681</v>
      </c>
      <c r="F2756" s="1">
        <f t="shared" si="422"/>
        <v>42680</v>
      </c>
      <c r="G2756" s="1">
        <f t="shared" si="423"/>
        <v>42679</v>
      </c>
      <c r="H2756" s="1">
        <f t="shared" si="424"/>
        <v>42678</v>
      </c>
      <c r="I2756" s="2">
        <f t="shared" si="425"/>
        <v>47.1</v>
      </c>
      <c r="K2756" s="2">
        <f t="shared" si="426"/>
        <v>0</v>
      </c>
      <c r="L2756" s="2">
        <f t="shared" si="427"/>
        <v>0</v>
      </c>
      <c r="M2756" s="2">
        <f t="shared" si="428"/>
        <v>1</v>
      </c>
      <c r="N2756">
        <f t="shared" si="429"/>
        <v>-0.42553255701384946</v>
      </c>
    </row>
    <row r="2757" spans="1:14" x14ac:dyDescent="0.3">
      <c r="A2757" s="1">
        <v>42689</v>
      </c>
      <c r="B2757">
        <v>46.125</v>
      </c>
      <c r="D2757">
        <f t="shared" si="430"/>
        <v>2</v>
      </c>
      <c r="E2757" s="1">
        <f t="shared" si="421"/>
        <v>42682</v>
      </c>
      <c r="F2757" s="1">
        <f t="shared" si="422"/>
        <v>42681</v>
      </c>
      <c r="G2757" s="1">
        <f t="shared" si="423"/>
        <v>42680</v>
      </c>
      <c r="H2757" s="1">
        <f t="shared" si="424"/>
        <v>42679</v>
      </c>
      <c r="I2757" s="2">
        <f t="shared" si="425"/>
        <v>46.975000000000001</v>
      </c>
      <c r="K2757" s="2">
        <f t="shared" si="426"/>
        <v>0</v>
      </c>
      <c r="L2757" s="2">
        <f t="shared" si="427"/>
        <v>0</v>
      </c>
      <c r="M2757" s="2">
        <f t="shared" si="428"/>
        <v>1</v>
      </c>
      <c r="N2757">
        <f t="shared" si="429"/>
        <v>-1.8260442938837835</v>
      </c>
    </row>
    <row r="2758" spans="1:14" x14ac:dyDescent="0.3">
      <c r="A2758" s="1">
        <v>42690</v>
      </c>
      <c r="B2758">
        <v>48.024999999999999</v>
      </c>
      <c r="D2758">
        <f t="shared" si="430"/>
        <v>3</v>
      </c>
      <c r="E2758" s="1">
        <f t="shared" si="421"/>
        <v>42683</v>
      </c>
      <c r="F2758" s="1">
        <f t="shared" si="422"/>
        <v>42682</v>
      </c>
      <c r="G2758" s="1">
        <f t="shared" si="423"/>
        <v>42681</v>
      </c>
      <c r="H2758" s="1">
        <f t="shared" si="424"/>
        <v>42680</v>
      </c>
      <c r="I2758" s="2">
        <f t="shared" si="425"/>
        <v>46.55</v>
      </c>
      <c r="K2758" s="2">
        <f t="shared" si="426"/>
        <v>0</v>
      </c>
      <c r="L2758" s="2">
        <f t="shared" si="427"/>
        <v>0</v>
      </c>
      <c r="M2758" s="2">
        <f t="shared" si="428"/>
        <v>1</v>
      </c>
      <c r="N2758">
        <f t="shared" si="429"/>
        <v>3.1194704931544264</v>
      </c>
    </row>
    <row r="2759" spans="1:14" x14ac:dyDescent="0.3">
      <c r="A2759" s="1">
        <v>42691</v>
      </c>
      <c r="B2759">
        <v>47.45</v>
      </c>
      <c r="D2759">
        <f t="shared" si="430"/>
        <v>4</v>
      </c>
      <c r="E2759" s="1">
        <f t="shared" si="421"/>
        <v>42684</v>
      </c>
      <c r="F2759" s="1">
        <f t="shared" si="422"/>
        <v>42683</v>
      </c>
      <c r="G2759" s="1">
        <f t="shared" si="423"/>
        <v>42682</v>
      </c>
      <c r="H2759" s="1">
        <f t="shared" si="424"/>
        <v>42681</v>
      </c>
      <c r="I2759" s="2">
        <f t="shared" si="425"/>
        <v>47.375</v>
      </c>
      <c r="K2759" s="2">
        <f t="shared" si="426"/>
        <v>0</v>
      </c>
      <c r="L2759" s="2">
        <f t="shared" si="427"/>
        <v>0</v>
      </c>
      <c r="M2759" s="2">
        <f t="shared" si="428"/>
        <v>1</v>
      </c>
      <c r="N2759">
        <f t="shared" si="429"/>
        <v>0.1581861653346408</v>
      </c>
    </row>
    <row r="2760" spans="1:14" x14ac:dyDescent="0.3">
      <c r="A2760" s="1">
        <v>42692</v>
      </c>
      <c r="B2760">
        <v>47.8</v>
      </c>
      <c r="D2760">
        <f t="shared" si="430"/>
        <v>5</v>
      </c>
      <c r="E2760" s="1">
        <f t="shared" ref="E2760:E2823" si="431">A2760-7</f>
        <v>42685</v>
      </c>
      <c r="F2760" s="1">
        <f t="shared" ref="F2760:F2823" si="432">E2760-1</f>
        <v>42684</v>
      </c>
      <c r="G2760" s="1">
        <f t="shared" ref="G2760:G2823" si="433">E2760-2</f>
        <v>42683</v>
      </c>
      <c r="H2760" s="1">
        <f t="shared" ref="H2760:H2823" si="434">E2760-3</f>
        <v>42682</v>
      </c>
      <c r="I2760" s="2">
        <f t="shared" si="425"/>
        <v>47.125</v>
      </c>
      <c r="K2760" s="2">
        <f t="shared" si="426"/>
        <v>0</v>
      </c>
      <c r="L2760" s="2">
        <f t="shared" si="427"/>
        <v>0</v>
      </c>
      <c r="M2760" s="2">
        <f t="shared" si="428"/>
        <v>1</v>
      </c>
      <c r="N2760">
        <f t="shared" si="429"/>
        <v>1.4221993729235385</v>
      </c>
    </row>
    <row r="2761" spans="1:14" x14ac:dyDescent="0.3">
      <c r="A2761" s="1">
        <v>42695</v>
      </c>
      <c r="B2761">
        <v>49.774999999999999</v>
      </c>
      <c r="D2761">
        <f t="shared" si="430"/>
        <v>1</v>
      </c>
      <c r="E2761" s="1">
        <f t="shared" si="431"/>
        <v>42688</v>
      </c>
      <c r="F2761" s="1">
        <f t="shared" si="432"/>
        <v>42687</v>
      </c>
      <c r="G2761" s="1">
        <f t="shared" si="433"/>
        <v>42686</v>
      </c>
      <c r="H2761" s="1">
        <f t="shared" si="434"/>
        <v>42685</v>
      </c>
      <c r="I2761" s="2">
        <f t="shared" ref="I2761:I2824" si="435">IF(SUMIFS($B$2:$B$3569,$A$2:$A$3569,"="&amp;E2761)=0,IF(SUMIFS($B$2:$B$3569,$A$2:$A$3569,"="&amp;F2761)=0,IF(SUMIFS($B$2:$B$3569,$A$2:$A$3569,"="&amp;G2761)=0,SUMIFS($B$2:$B$3569,$A$2:$A$3569,"="&amp;H2761),SUMIFS($B$2:$B$3569,$A$2:$A$3569,"="&amp;G2761)),SUMIFS($B$2:$B$3569,$A$2:$A$3569,"="&amp;F2761)),SUMIFS($B$2:$B$3569,$A$2:$A$3569,"="&amp;E2761))</f>
        <v>46.9</v>
      </c>
      <c r="K2761" s="2">
        <f t="shared" ref="K2761:K2824" si="436">SUMIFS($J$2:$J$3569,$A$2:$A$3569,"&gt;"&amp;E2761,$A$2:$A$3569,"&lt;="&amp;A2761)</f>
        <v>0</v>
      </c>
      <c r="L2761" s="2">
        <f t="shared" ref="L2761:L2824" si="437">IF(K2761&lt;&gt;0,LOOKUP(K2761,C2755:C2761,B2755:B2761),0)</f>
        <v>0</v>
      </c>
      <c r="M2761" s="2">
        <f t="shared" ref="M2761:M2824" si="438">IF(K2761&lt;&gt;0,L2761/K2761,1)</f>
        <v>1</v>
      </c>
      <c r="N2761">
        <f t="shared" ref="N2761:N2824" si="439">LN(B2761*M2761/I2761)*100</f>
        <v>5.9495174498026371</v>
      </c>
    </row>
    <row r="2762" spans="1:14" x14ac:dyDescent="0.3">
      <c r="A2762" s="1">
        <v>42696</v>
      </c>
      <c r="B2762">
        <v>49.3</v>
      </c>
      <c r="D2762">
        <f t="shared" si="430"/>
        <v>2</v>
      </c>
      <c r="E2762" s="1">
        <f t="shared" si="431"/>
        <v>42689</v>
      </c>
      <c r="F2762" s="1">
        <f t="shared" si="432"/>
        <v>42688</v>
      </c>
      <c r="G2762" s="1">
        <f t="shared" si="433"/>
        <v>42687</v>
      </c>
      <c r="H2762" s="1">
        <f t="shared" si="434"/>
        <v>42686</v>
      </c>
      <c r="I2762" s="2">
        <f t="shared" si="435"/>
        <v>46.125</v>
      </c>
      <c r="K2762" s="2">
        <f t="shared" si="436"/>
        <v>0</v>
      </c>
      <c r="L2762" s="2">
        <f t="shared" si="437"/>
        <v>0</v>
      </c>
      <c r="M2762" s="2">
        <f t="shared" si="438"/>
        <v>1</v>
      </c>
      <c r="N2762">
        <f t="shared" si="439"/>
        <v>6.656897868795304</v>
      </c>
    </row>
    <row r="2763" spans="1:14" x14ac:dyDescent="0.3">
      <c r="A2763" s="1">
        <v>42697</v>
      </c>
      <c r="B2763">
        <v>49.75</v>
      </c>
      <c r="D2763">
        <f t="shared" si="430"/>
        <v>3</v>
      </c>
      <c r="E2763" s="1">
        <f t="shared" si="431"/>
        <v>42690</v>
      </c>
      <c r="F2763" s="1">
        <f t="shared" si="432"/>
        <v>42689</v>
      </c>
      <c r="G2763" s="1">
        <f t="shared" si="433"/>
        <v>42688</v>
      </c>
      <c r="H2763" s="1">
        <f t="shared" si="434"/>
        <v>42687</v>
      </c>
      <c r="I2763" s="2">
        <f t="shared" si="435"/>
        <v>48.024999999999999</v>
      </c>
      <c r="K2763" s="2">
        <f t="shared" si="436"/>
        <v>0</v>
      </c>
      <c r="L2763" s="2">
        <f t="shared" si="437"/>
        <v>0</v>
      </c>
      <c r="M2763" s="2">
        <f t="shared" si="438"/>
        <v>1</v>
      </c>
      <c r="N2763">
        <f t="shared" si="439"/>
        <v>3.5288754949981493</v>
      </c>
    </row>
    <row r="2764" spans="1:14" x14ac:dyDescent="0.3">
      <c r="A2764" s="1">
        <v>42699</v>
      </c>
      <c r="B2764">
        <v>51.05</v>
      </c>
      <c r="D2764">
        <f t="shared" si="430"/>
        <v>5</v>
      </c>
      <c r="E2764" s="1">
        <f t="shared" si="431"/>
        <v>42692</v>
      </c>
      <c r="F2764" s="1">
        <f t="shared" si="432"/>
        <v>42691</v>
      </c>
      <c r="G2764" s="1">
        <f t="shared" si="433"/>
        <v>42690</v>
      </c>
      <c r="H2764" s="1">
        <f t="shared" si="434"/>
        <v>42689</v>
      </c>
      <c r="I2764" s="2">
        <f t="shared" si="435"/>
        <v>47.8</v>
      </c>
      <c r="K2764" s="2">
        <f t="shared" si="436"/>
        <v>0</v>
      </c>
      <c r="L2764" s="2">
        <f t="shared" si="437"/>
        <v>0</v>
      </c>
      <c r="M2764" s="2">
        <f t="shared" si="438"/>
        <v>1</v>
      </c>
      <c r="N2764">
        <f t="shared" si="439"/>
        <v>6.5779905113264219</v>
      </c>
    </row>
    <row r="2765" spans="1:14" x14ac:dyDescent="0.3">
      <c r="A2765" s="1">
        <v>42702</v>
      </c>
      <c r="B2765">
        <v>50.424999999999997</v>
      </c>
      <c r="D2765">
        <f t="shared" si="430"/>
        <v>1</v>
      </c>
      <c r="E2765" s="1">
        <f t="shared" si="431"/>
        <v>42695</v>
      </c>
      <c r="F2765" s="1">
        <f t="shared" si="432"/>
        <v>42694</v>
      </c>
      <c r="G2765" s="1">
        <f t="shared" si="433"/>
        <v>42693</v>
      </c>
      <c r="H2765" s="1">
        <f t="shared" si="434"/>
        <v>42692</v>
      </c>
      <c r="I2765" s="2">
        <f t="shared" si="435"/>
        <v>49.774999999999999</v>
      </c>
      <c r="K2765" s="2">
        <f t="shared" si="436"/>
        <v>0</v>
      </c>
      <c r="L2765" s="2">
        <f t="shared" si="437"/>
        <v>0</v>
      </c>
      <c r="M2765" s="2">
        <f t="shared" si="438"/>
        <v>1</v>
      </c>
      <c r="N2765">
        <f t="shared" si="439"/>
        <v>1.297423389001535</v>
      </c>
    </row>
    <row r="2766" spans="1:14" x14ac:dyDescent="0.3">
      <c r="A2766" s="1">
        <v>42703</v>
      </c>
      <c r="B2766">
        <v>50.35</v>
      </c>
      <c r="D2766">
        <f t="shared" si="430"/>
        <v>2</v>
      </c>
      <c r="E2766" s="1">
        <f t="shared" si="431"/>
        <v>42696</v>
      </c>
      <c r="F2766" s="1">
        <f t="shared" si="432"/>
        <v>42695</v>
      </c>
      <c r="G2766" s="1">
        <f t="shared" si="433"/>
        <v>42694</v>
      </c>
      <c r="H2766" s="1">
        <f t="shared" si="434"/>
        <v>42693</v>
      </c>
      <c r="I2766" s="2">
        <f t="shared" si="435"/>
        <v>49.3</v>
      </c>
      <c r="K2766" s="2">
        <f t="shared" si="436"/>
        <v>0</v>
      </c>
      <c r="L2766" s="2">
        <f t="shared" si="437"/>
        <v>0</v>
      </c>
      <c r="M2766" s="2">
        <f t="shared" si="438"/>
        <v>1</v>
      </c>
      <c r="N2766">
        <f t="shared" si="439"/>
        <v>2.107453811592694</v>
      </c>
    </row>
    <row r="2767" spans="1:14" x14ac:dyDescent="0.3">
      <c r="A2767" s="1">
        <v>42704</v>
      </c>
      <c r="B2767">
        <v>51.024999999999999</v>
      </c>
      <c r="D2767">
        <f t="shared" si="430"/>
        <v>3</v>
      </c>
      <c r="E2767" s="1">
        <f t="shared" si="431"/>
        <v>42697</v>
      </c>
      <c r="F2767" s="1">
        <f t="shared" si="432"/>
        <v>42696</v>
      </c>
      <c r="G2767" s="1">
        <f t="shared" si="433"/>
        <v>42695</v>
      </c>
      <c r="H2767" s="1">
        <f t="shared" si="434"/>
        <v>42694</v>
      </c>
      <c r="I2767" s="2">
        <f t="shared" si="435"/>
        <v>49.75</v>
      </c>
      <c r="K2767" s="2">
        <f t="shared" si="436"/>
        <v>0</v>
      </c>
      <c r="L2767" s="2">
        <f t="shared" si="437"/>
        <v>0</v>
      </c>
      <c r="M2767" s="2">
        <f t="shared" si="438"/>
        <v>1</v>
      </c>
      <c r="N2767">
        <f t="shared" si="439"/>
        <v>2.5305245091306614</v>
      </c>
    </row>
    <row r="2768" spans="1:14" x14ac:dyDescent="0.3">
      <c r="A2768" s="1">
        <v>42705</v>
      </c>
      <c r="B2768">
        <v>50.225000000000001</v>
      </c>
      <c r="D2768">
        <f t="shared" si="430"/>
        <v>4</v>
      </c>
      <c r="E2768" s="1">
        <f t="shared" si="431"/>
        <v>42698</v>
      </c>
      <c r="F2768" s="1">
        <f t="shared" si="432"/>
        <v>42697</v>
      </c>
      <c r="G2768" s="1">
        <f t="shared" si="433"/>
        <v>42696</v>
      </c>
      <c r="H2768" s="1">
        <f t="shared" si="434"/>
        <v>42695</v>
      </c>
      <c r="I2768" s="2">
        <f t="shared" si="435"/>
        <v>49.75</v>
      </c>
      <c r="K2768" s="2">
        <f t="shared" si="436"/>
        <v>0</v>
      </c>
      <c r="L2768" s="2">
        <f t="shared" si="437"/>
        <v>0</v>
      </c>
      <c r="M2768" s="2">
        <f t="shared" si="438"/>
        <v>1</v>
      </c>
      <c r="N2768">
        <f t="shared" si="439"/>
        <v>0.95024470963962548</v>
      </c>
    </row>
    <row r="2769" spans="1:14" x14ac:dyDescent="0.3">
      <c r="A2769" s="1">
        <v>42706</v>
      </c>
      <c r="B2769">
        <v>50.75</v>
      </c>
      <c r="D2769">
        <f t="shared" si="430"/>
        <v>5</v>
      </c>
      <c r="E2769" s="1">
        <f t="shared" si="431"/>
        <v>42699</v>
      </c>
      <c r="F2769" s="1">
        <f t="shared" si="432"/>
        <v>42698</v>
      </c>
      <c r="G2769" s="1">
        <f t="shared" si="433"/>
        <v>42697</v>
      </c>
      <c r="H2769" s="1">
        <f t="shared" si="434"/>
        <v>42696</v>
      </c>
      <c r="I2769" s="2">
        <f t="shared" si="435"/>
        <v>51.05</v>
      </c>
      <c r="K2769" s="2">
        <f t="shared" si="436"/>
        <v>0</v>
      </c>
      <c r="L2769" s="2">
        <f t="shared" si="437"/>
        <v>0</v>
      </c>
      <c r="M2769" s="2">
        <f t="shared" si="438"/>
        <v>1</v>
      </c>
      <c r="N2769">
        <f t="shared" si="439"/>
        <v>-0.58939266887778008</v>
      </c>
    </row>
    <row r="2770" spans="1:14" x14ac:dyDescent="0.3">
      <c r="A2770" s="1">
        <v>42709</v>
      </c>
      <c r="B2770">
        <v>51.5</v>
      </c>
      <c r="D2770">
        <f t="shared" si="430"/>
        <v>1</v>
      </c>
      <c r="E2770" s="1">
        <f t="shared" si="431"/>
        <v>42702</v>
      </c>
      <c r="F2770" s="1">
        <f t="shared" si="432"/>
        <v>42701</v>
      </c>
      <c r="G2770" s="1">
        <f t="shared" si="433"/>
        <v>42700</v>
      </c>
      <c r="H2770" s="1">
        <f t="shared" si="434"/>
        <v>42699</v>
      </c>
      <c r="I2770" s="2">
        <f t="shared" si="435"/>
        <v>50.424999999999997</v>
      </c>
      <c r="K2770" s="2">
        <f t="shared" si="436"/>
        <v>0</v>
      </c>
      <c r="L2770" s="2">
        <f t="shared" si="437"/>
        <v>0</v>
      </c>
      <c r="M2770" s="2">
        <f t="shared" si="438"/>
        <v>1</v>
      </c>
      <c r="N2770">
        <f t="shared" si="439"/>
        <v>2.109472382941505</v>
      </c>
    </row>
    <row r="2771" spans="1:14" x14ac:dyDescent="0.3">
      <c r="A2771" s="1">
        <v>42710</v>
      </c>
      <c r="B2771">
        <v>53.375</v>
      </c>
      <c r="D2771">
        <f t="shared" si="430"/>
        <v>2</v>
      </c>
      <c r="E2771" s="1">
        <f t="shared" si="431"/>
        <v>42703</v>
      </c>
      <c r="F2771" s="1">
        <f t="shared" si="432"/>
        <v>42702</v>
      </c>
      <c r="G2771" s="1">
        <f t="shared" si="433"/>
        <v>42701</v>
      </c>
      <c r="H2771" s="1">
        <f t="shared" si="434"/>
        <v>42700</v>
      </c>
      <c r="I2771" s="2">
        <f t="shared" si="435"/>
        <v>50.35</v>
      </c>
      <c r="K2771" s="2">
        <f t="shared" si="436"/>
        <v>0</v>
      </c>
      <c r="L2771" s="2">
        <f t="shared" si="437"/>
        <v>0</v>
      </c>
      <c r="M2771" s="2">
        <f t="shared" si="438"/>
        <v>1</v>
      </c>
      <c r="N2771">
        <f t="shared" si="439"/>
        <v>5.834385238421735</v>
      </c>
    </row>
    <row r="2772" spans="1:14" x14ac:dyDescent="0.3">
      <c r="A2772" s="1">
        <v>42711</v>
      </c>
      <c r="B2772">
        <v>54.7</v>
      </c>
      <c r="D2772">
        <f t="shared" si="430"/>
        <v>3</v>
      </c>
      <c r="E2772" s="1">
        <f t="shared" si="431"/>
        <v>42704</v>
      </c>
      <c r="F2772" s="1">
        <f t="shared" si="432"/>
        <v>42703</v>
      </c>
      <c r="G2772" s="1">
        <f t="shared" si="433"/>
        <v>42702</v>
      </c>
      <c r="H2772" s="1">
        <f t="shared" si="434"/>
        <v>42701</v>
      </c>
      <c r="I2772" s="2">
        <f t="shared" si="435"/>
        <v>51.024999999999999</v>
      </c>
      <c r="K2772" s="2">
        <f t="shared" si="436"/>
        <v>0</v>
      </c>
      <c r="L2772" s="2">
        <f t="shared" si="437"/>
        <v>0</v>
      </c>
      <c r="M2772" s="2">
        <f t="shared" si="438"/>
        <v>1</v>
      </c>
      <c r="N2772">
        <f t="shared" si="439"/>
        <v>6.9548000732027093</v>
      </c>
    </row>
    <row r="2773" spans="1:14" x14ac:dyDescent="0.3">
      <c r="A2773" s="1">
        <v>42712</v>
      </c>
      <c r="B2773">
        <v>55.674999999999997</v>
      </c>
      <c r="D2773">
        <f t="shared" si="430"/>
        <v>4</v>
      </c>
      <c r="E2773" s="1">
        <f t="shared" si="431"/>
        <v>42705</v>
      </c>
      <c r="F2773" s="1">
        <f t="shared" si="432"/>
        <v>42704</v>
      </c>
      <c r="G2773" s="1">
        <f t="shared" si="433"/>
        <v>42703</v>
      </c>
      <c r="H2773" s="1">
        <f t="shared" si="434"/>
        <v>42702</v>
      </c>
      <c r="I2773" s="2">
        <f t="shared" si="435"/>
        <v>50.225000000000001</v>
      </c>
      <c r="K2773" s="2">
        <f t="shared" si="436"/>
        <v>0</v>
      </c>
      <c r="L2773" s="2">
        <f t="shared" si="437"/>
        <v>0</v>
      </c>
      <c r="M2773" s="2">
        <f t="shared" si="438"/>
        <v>1</v>
      </c>
      <c r="N2773">
        <f t="shared" si="439"/>
        <v>10.301830244243304</v>
      </c>
    </row>
    <row r="2774" spans="1:14" x14ac:dyDescent="0.3">
      <c r="A2774" s="1">
        <v>42713</v>
      </c>
      <c r="B2774">
        <v>56.725000000000001</v>
      </c>
      <c r="C2774">
        <v>61.55</v>
      </c>
      <c r="D2774">
        <f t="shared" si="430"/>
        <v>5</v>
      </c>
      <c r="E2774" s="1">
        <f t="shared" si="431"/>
        <v>42706</v>
      </c>
      <c r="F2774" s="1">
        <f t="shared" si="432"/>
        <v>42705</v>
      </c>
      <c r="G2774" s="1">
        <f t="shared" si="433"/>
        <v>42704</v>
      </c>
      <c r="H2774" s="1">
        <f t="shared" si="434"/>
        <v>42703</v>
      </c>
      <c r="I2774" s="2">
        <f t="shared" si="435"/>
        <v>50.75</v>
      </c>
      <c r="K2774" s="2">
        <f t="shared" si="436"/>
        <v>0</v>
      </c>
      <c r="L2774" s="2">
        <f t="shared" si="437"/>
        <v>0</v>
      </c>
      <c r="M2774" s="2">
        <f t="shared" si="438"/>
        <v>1</v>
      </c>
      <c r="N2774">
        <f t="shared" si="439"/>
        <v>11.130341274400864</v>
      </c>
    </row>
    <row r="2775" spans="1:14" x14ac:dyDescent="0.3">
      <c r="A2775" s="1">
        <v>42716</v>
      </c>
      <c r="B2775">
        <v>62.174999999999997</v>
      </c>
      <c r="D2775">
        <f t="shared" si="430"/>
        <v>1</v>
      </c>
      <c r="E2775" s="1">
        <f t="shared" si="431"/>
        <v>42709</v>
      </c>
      <c r="F2775" s="1">
        <f t="shared" si="432"/>
        <v>42708</v>
      </c>
      <c r="G2775" s="1">
        <f t="shared" si="433"/>
        <v>42707</v>
      </c>
      <c r="H2775" s="1">
        <f t="shared" si="434"/>
        <v>42706</v>
      </c>
      <c r="I2775" s="2">
        <f t="shared" si="435"/>
        <v>51.5</v>
      </c>
      <c r="J2775">
        <v>61.55</v>
      </c>
      <c r="K2775" s="2">
        <f t="shared" si="436"/>
        <v>61.55</v>
      </c>
      <c r="L2775" s="2">
        <f t="shared" si="437"/>
        <v>56.725000000000001</v>
      </c>
      <c r="M2775" s="2">
        <f t="shared" si="438"/>
        <v>0.92160844841592204</v>
      </c>
      <c r="N2775">
        <f t="shared" si="439"/>
        <v>10.673636005522088</v>
      </c>
    </row>
    <row r="2776" spans="1:14" x14ac:dyDescent="0.3">
      <c r="A2776" s="1">
        <v>42717</v>
      </c>
      <c r="B2776">
        <v>61.75</v>
      </c>
      <c r="D2776">
        <f t="shared" si="430"/>
        <v>2</v>
      </c>
      <c r="E2776" s="1">
        <f t="shared" si="431"/>
        <v>42710</v>
      </c>
      <c r="F2776" s="1">
        <f t="shared" si="432"/>
        <v>42709</v>
      </c>
      <c r="G2776" s="1">
        <f t="shared" si="433"/>
        <v>42708</v>
      </c>
      <c r="H2776" s="1">
        <f t="shared" si="434"/>
        <v>42707</v>
      </c>
      <c r="I2776" s="2">
        <f t="shared" si="435"/>
        <v>53.375</v>
      </c>
      <c r="K2776" s="2">
        <f t="shared" si="436"/>
        <v>61.55</v>
      </c>
      <c r="L2776" s="2">
        <f t="shared" si="437"/>
        <v>56.725000000000001</v>
      </c>
      <c r="M2776" s="2">
        <f t="shared" si="438"/>
        <v>0.92160844841592204</v>
      </c>
      <c r="N2776">
        <f t="shared" si="439"/>
        <v>6.4116681994740841</v>
      </c>
    </row>
    <row r="2777" spans="1:14" x14ac:dyDescent="0.3">
      <c r="A2777" s="1">
        <v>42718</v>
      </c>
      <c r="B2777">
        <v>61.774999999999999</v>
      </c>
      <c r="D2777">
        <f t="shared" si="430"/>
        <v>3</v>
      </c>
      <c r="E2777" s="1">
        <f t="shared" si="431"/>
        <v>42711</v>
      </c>
      <c r="F2777" s="1">
        <f t="shared" si="432"/>
        <v>42710</v>
      </c>
      <c r="G2777" s="1">
        <f t="shared" si="433"/>
        <v>42709</v>
      </c>
      <c r="H2777" s="1">
        <f t="shared" si="434"/>
        <v>42708</v>
      </c>
      <c r="I2777" s="2">
        <f t="shared" si="435"/>
        <v>54.7</v>
      </c>
      <c r="K2777" s="2">
        <f t="shared" si="436"/>
        <v>61.55</v>
      </c>
      <c r="L2777" s="2">
        <f t="shared" si="437"/>
        <v>56.725000000000001</v>
      </c>
      <c r="M2777" s="2">
        <f t="shared" si="438"/>
        <v>0.92160844841592204</v>
      </c>
      <c r="N2777">
        <f t="shared" si="439"/>
        <v>4.0000220482181197</v>
      </c>
    </row>
    <row r="2778" spans="1:14" x14ac:dyDescent="0.3">
      <c r="A2778" s="1">
        <v>42719</v>
      </c>
      <c r="B2778">
        <v>62.4</v>
      </c>
      <c r="D2778">
        <f t="shared" si="430"/>
        <v>4</v>
      </c>
      <c r="E2778" s="1">
        <f t="shared" si="431"/>
        <v>42712</v>
      </c>
      <c r="F2778" s="1">
        <f t="shared" si="432"/>
        <v>42711</v>
      </c>
      <c r="G2778" s="1">
        <f t="shared" si="433"/>
        <v>42710</v>
      </c>
      <c r="H2778" s="1">
        <f t="shared" si="434"/>
        <v>42709</v>
      </c>
      <c r="I2778" s="2">
        <f t="shared" si="435"/>
        <v>55.674999999999997</v>
      </c>
      <c r="K2778" s="2">
        <f t="shared" si="436"/>
        <v>61.55</v>
      </c>
      <c r="L2778" s="2">
        <f t="shared" si="437"/>
        <v>56.725000000000001</v>
      </c>
      <c r="M2778" s="2">
        <f t="shared" si="438"/>
        <v>0.92160844841592204</v>
      </c>
      <c r="N2778">
        <f t="shared" si="439"/>
        <v>3.2399240267393501</v>
      </c>
    </row>
    <row r="2779" spans="1:14" x14ac:dyDescent="0.3">
      <c r="A2779" s="1">
        <v>42720</v>
      </c>
      <c r="B2779">
        <v>64.7</v>
      </c>
      <c r="D2779">
        <f t="shared" si="430"/>
        <v>5</v>
      </c>
      <c r="E2779" s="1">
        <f t="shared" si="431"/>
        <v>42713</v>
      </c>
      <c r="F2779" s="1">
        <f t="shared" si="432"/>
        <v>42712</v>
      </c>
      <c r="G2779" s="1">
        <f t="shared" si="433"/>
        <v>42711</v>
      </c>
      <c r="H2779" s="1">
        <f t="shared" si="434"/>
        <v>42710</v>
      </c>
      <c r="I2779" s="2">
        <f t="shared" si="435"/>
        <v>56.725000000000001</v>
      </c>
      <c r="K2779" s="2">
        <f t="shared" si="436"/>
        <v>61.55</v>
      </c>
      <c r="L2779" s="2">
        <f t="shared" si="437"/>
        <v>56.725000000000001</v>
      </c>
      <c r="M2779" s="2">
        <f t="shared" si="438"/>
        <v>0.92160844841592204</v>
      </c>
      <c r="N2779">
        <f t="shared" si="439"/>
        <v>4.9911348876392356</v>
      </c>
    </row>
    <row r="2780" spans="1:14" x14ac:dyDescent="0.3">
      <c r="A2780" s="1">
        <v>42723</v>
      </c>
      <c r="B2780">
        <v>66.099999999999994</v>
      </c>
      <c r="D2780">
        <f t="shared" si="430"/>
        <v>1</v>
      </c>
      <c r="E2780" s="1">
        <f t="shared" si="431"/>
        <v>42716</v>
      </c>
      <c r="F2780" s="1">
        <f t="shared" si="432"/>
        <v>42715</v>
      </c>
      <c r="G2780" s="1">
        <f t="shared" si="433"/>
        <v>42714</v>
      </c>
      <c r="H2780" s="1">
        <f t="shared" si="434"/>
        <v>42713</v>
      </c>
      <c r="I2780" s="2">
        <f t="shared" si="435"/>
        <v>62.174999999999997</v>
      </c>
      <c r="K2780" s="2">
        <f t="shared" si="436"/>
        <v>0</v>
      </c>
      <c r="L2780" s="2">
        <f t="shared" si="437"/>
        <v>0</v>
      </c>
      <c r="M2780" s="2">
        <f t="shared" si="438"/>
        <v>1</v>
      </c>
      <c r="N2780">
        <f t="shared" si="439"/>
        <v>6.1215757168172162</v>
      </c>
    </row>
    <row r="2781" spans="1:14" x14ac:dyDescent="0.3">
      <c r="A2781" s="1">
        <v>42724</v>
      </c>
      <c r="B2781">
        <v>64</v>
      </c>
      <c r="D2781">
        <f t="shared" si="430"/>
        <v>2</v>
      </c>
      <c r="E2781" s="1">
        <f t="shared" si="431"/>
        <v>42717</v>
      </c>
      <c r="F2781" s="1">
        <f t="shared" si="432"/>
        <v>42716</v>
      </c>
      <c r="G2781" s="1">
        <f t="shared" si="433"/>
        <v>42715</v>
      </c>
      <c r="H2781" s="1">
        <f t="shared" si="434"/>
        <v>42714</v>
      </c>
      <c r="I2781" s="2">
        <f t="shared" si="435"/>
        <v>61.75</v>
      </c>
      <c r="K2781" s="2">
        <f t="shared" si="436"/>
        <v>0</v>
      </c>
      <c r="L2781" s="2">
        <f t="shared" si="437"/>
        <v>0</v>
      </c>
      <c r="M2781" s="2">
        <f t="shared" si="438"/>
        <v>1</v>
      </c>
      <c r="N2781">
        <f t="shared" si="439"/>
        <v>3.5789107851585289</v>
      </c>
    </row>
    <row r="2782" spans="1:14" x14ac:dyDescent="0.3">
      <c r="A2782" s="1">
        <v>42725</v>
      </c>
      <c r="B2782">
        <v>64.900000000000006</v>
      </c>
      <c r="D2782">
        <f t="shared" si="430"/>
        <v>3</v>
      </c>
      <c r="E2782" s="1">
        <f t="shared" si="431"/>
        <v>42718</v>
      </c>
      <c r="F2782" s="1">
        <f t="shared" si="432"/>
        <v>42717</v>
      </c>
      <c r="G2782" s="1">
        <f t="shared" si="433"/>
        <v>42716</v>
      </c>
      <c r="H2782" s="1">
        <f t="shared" si="434"/>
        <v>42715</v>
      </c>
      <c r="I2782" s="2">
        <f t="shared" si="435"/>
        <v>61.774999999999999</v>
      </c>
      <c r="K2782" s="2">
        <f t="shared" si="436"/>
        <v>0</v>
      </c>
      <c r="L2782" s="2">
        <f t="shared" si="437"/>
        <v>0</v>
      </c>
      <c r="M2782" s="2">
        <f t="shared" si="438"/>
        <v>1</v>
      </c>
      <c r="N2782">
        <f t="shared" si="439"/>
        <v>4.9348871835370591</v>
      </c>
    </row>
    <row r="2783" spans="1:14" x14ac:dyDescent="0.3">
      <c r="A2783" s="1">
        <v>42726</v>
      </c>
      <c r="B2783">
        <v>64.724999999999994</v>
      </c>
      <c r="D2783">
        <f t="shared" si="430"/>
        <v>4</v>
      </c>
      <c r="E2783" s="1">
        <f t="shared" si="431"/>
        <v>42719</v>
      </c>
      <c r="F2783" s="1">
        <f t="shared" si="432"/>
        <v>42718</v>
      </c>
      <c r="G2783" s="1">
        <f t="shared" si="433"/>
        <v>42717</v>
      </c>
      <c r="H2783" s="1">
        <f t="shared" si="434"/>
        <v>42716</v>
      </c>
      <c r="I2783" s="2">
        <f t="shared" si="435"/>
        <v>62.4</v>
      </c>
      <c r="K2783" s="2">
        <f t="shared" si="436"/>
        <v>0</v>
      </c>
      <c r="L2783" s="2">
        <f t="shared" si="437"/>
        <v>0</v>
      </c>
      <c r="M2783" s="2">
        <f t="shared" si="438"/>
        <v>1</v>
      </c>
      <c r="N2783">
        <f t="shared" si="439"/>
        <v>3.6582250262219387</v>
      </c>
    </row>
    <row r="2784" spans="1:14" x14ac:dyDescent="0.3">
      <c r="A2784" s="1">
        <v>42727</v>
      </c>
      <c r="B2784">
        <v>63.2</v>
      </c>
      <c r="D2784">
        <f t="shared" si="430"/>
        <v>5</v>
      </c>
      <c r="E2784" s="1">
        <f t="shared" si="431"/>
        <v>42720</v>
      </c>
      <c r="F2784" s="1">
        <f t="shared" si="432"/>
        <v>42719</v>
      </c>
      <c r="G2784" s="1">
        <f t="shared" si="433"/>
        <v>42718</v>
      </c>
      <c r="H2784" s="1">
        <f t="shared" si="434"/>
        <v>42717</v>
      </c>
      <c r="I2784" s="2">
        <f t="shared" si="435"/>
        <v>64.7</v>
      </c>
      <c r="K2784" s="2">
        <f t="shared" si="436"/>
        <v>0</v>
      </c>
      <c r="L2784" s="2">
        <f t="shared" si="437"/>
        <v>0</v>
      </c>
      <c r="M2784" s="2">
        <f t="shared" si="438"/>
        <v>1</v>
      </c>
      <c r="N2784">
        <f t="shared" si="439"/>
        <v>-2.3456900354043091</v>
      </c>
    </row>
    <row r="2785" spans="1:14" x14ac:dyDescent="0.3">
      <c r="A2785" s="1">
        <v>42731</v>
      </c>
      <c r="B2785">
        <v>64.75</v>
      </c>
      <c r="D2785">
        <f t="shared" si="430"/>
        <v>2</v>
      </c>
      <c r="E2785" s="1">
        <f t="shared" si="431"/>
        <v>42724</v>
      </c>
      <c r="F2785" s="1">
        <f t="shared" si="432"/>
        <v>42723</v>
      </c>
      <c r="G2785" s="1">
        <f t="shared" si="433"/>
        <v>42722</v>
      </c>
      <c r="H2785" s="1">
        <f t="shared" si="434"/>
        <v>42721</v>
      </c>
      <c r="I2785" s="2">
        <f t="shared" si="435"/>
        <v>64</v>
      </c>
      <c r="K2785" s="2">
        <f t="shared" si="436"/>
        <v>0</v>
      </c>
      <c r="L2785" s="2">
        <f t="shared" si="437"/>
        <v>0</v>
      </c>
      <c r="M2785" s="2">
        <f t="shared" si="438"/>
        <v>1</v>
      </c>
      <c r="N2785">
        <f t="shared" si="439"/>
        <v>1.1650617219975274</v>
      </c>
    </row>
    <row r="2786" spans="1:14" x14ac:dyDescent="0.3">
      <c r="A2786" s="1">
        <v>42732</v>
      </c>
      <c r="B2786">
        <v>65.099999999999994</v>
      </c>
      <c r="D2786">
        <f t="shared" si="430"/>
        <v>3</v>
      </c>
      <c r="E2786" s="1">
        <f t="shared" si="431"/>
        <v>42725</v>
      </c>
      <c r="F2786" s="1">
        <f t="shared" si="432"/>
        <v>42724</v>
      </c>
      <c r="G2786" s="1">
        <f t="shared" si="433"/>
        <v>42723</v>
      </c>
      <c r="H2786" s="1">
        <f t="shared" si="434"/>
        <v>42722</v>
      </c>
      <c r="I2786" s="2">
        <f t="shared" si="435"/>
        <v>64.900000000000006</v>
      </c>
      <c r="K2786" s="2">
        <f t="shared" si="436"/>
        <v>0</v>
      </c>
      <c r="L2786" s="2">
        <f t="shared" si="437"/>
        <v>0</v>
      </c>
      <c r="M2786" s="2">
        <f t="shared" si="438"/>
        <v>1</v>
      </c>
      <c r="N2786">
        <f t="shared" si="439"/>
        <v>0.30769255044790988</v>
      </c>
    </row>
    <row r="2787" spans="1:14" x14ac:dyDescent="0.3">
      <c r="A2787" s="1">
        <v>42733</v>
      </c>
      <c r="B2787">
        <v>64.650000000000006</v>
      </c>
      <c r="D2787">
        <f t="shared" si="430"/>
        <v>4</v>
      </c>
      <c r="E2787" s="1">
        <f t="shared" si="431"/>
        <v>42726</v>
      </c>
      <c r="F2787" s="1">
        <f t="shared" si="432"/>
        <v>42725</v>
      </c>
      <c r="G2787" s="1">
        <f t="shared" si="433"/>
        <v>42724</v>
      </c>
      <c r="H2787" s="1">
        <f t="shared" si="434"/>
        <v>42723</v>
      </c>
      <c r="I2787" s="2">
        <f t="shared" si="435"/>
        <v>64.724999999999994</v>
      </c>
      <c r="K2787" s="2">
        <f t="shared" si="436"/>
        <v>0</v>
      </c>
      <c r="L2787" s="2">
        <f t="shared" si="437"/>
        <v>0</v>
      </c>
      <c r="M2787" s="2">
        <f t="shared" si="438"/>
        <v>1</v>
      </c>
      <c r="N2787">
        <f t="shared" si="439"/>
        <v>-0.11594204197347079</v>
      </c>
    </row>
    <row r="2788" spans="1:14" x14ac:dyDescent="0.3">
      <c r="A2788" s="1">
        <v>42734</v>
      </c>
      <c r="B2788">
        <v>66.150000000000006</v>
      </c>
      <c r="D2788">
        <f t="shared" si="430"/>
        <v>5</v>
      </c>
      <c r="E2788" s="1">
        <f t="shared" si="431"/>
        <v>42727</v>
      </c>
      <c r="F2788" s="1">
        <f t="shared" si="432"/>
        <v>42726</v>
      </c>
      <c r="G2788" s="1">
        <f t="shared" si="433"/>
        <v>42725</v>
      </c>
      <c r="H2788" s="1">
        <f t="shared" si="434"/>
        <v>42724</v>
      </c>
      <c r="I2788" s="2">
        <f t="shared" si="435"/>
        <v>63.2</v>
      </c>
      <c r="K2788" s="2">
        <f t="shared" si="436"/>
        <v>0</v>
      </c>
      <c r="L2788" s="2">
        <f t="shared" si="437"/>
        <v>0</v>
      </c>
      <c r="M2788" s="2">
        <f t="shared" si="438"/>
        <v>1</v>
      </c>
      <c r="N2788">
        <f t="shared" si="439"/>
        <v>4.5620589408153087</v>
      </c>
    </row>
    <row r="2789" spans="1:14" x14ac:dyDescent="0.3">
      <c r="A2789" s="1">
        <v>42738</v>
      </c>
      <c r="B2789">
        <v>63.5</v>
      </c>
      <c r="D2789">
        <f t="shared" si="430"/>
        <v>2</v>
      </c>
      <c r="E2789" s="1">
        <f t="shared" si="431"/>
        <v>42731</v>
      </c>
      <c r="F2789" s="1">
        <f t="shared" si="432"/>
        <v>42730</v>
      </c>
      <c r="G2789" s="1">
        <f t="shared" si="433"/>
        <v>42729</v>
      </c>
      <c r="H2789" s="1">
        <f t="shared" si="434"/>
        <v>42728</v>
      </c>
      <c r="I2789" s="2">
        <f t="shared" si="435"/>
        <v>64.75</v>
      </c>
      <c r="K2789" s="2">
        <f t="shared" si="436"/>
        <v>0</v>
      </c>
      <c r="L2789" s="2">
        <f t="shared" si="437"/>
        <v>0</v>
      </c>
      <c r="M2789" s="2">
        <f t="shared" si="438"/>
        <v>1</v>
      </c>
      <c r="N2789">
        <f t="shared" si="439"/>
        <v>-1.9493794681001129</v>
      </c>
    </row>
    <row r="2790" spans="1:14" x14ac:dyDescent="0.3">
      <c r="A2790" s="1">
        <v>42739</v>
      </c>
      <c r="B2790">
        <v>64.599999999999994</v>
      </c>
      <c r="D2790">
        <f t="shared" si="430"/>
        <v>3</v>
      </c>
      <c r="E2790" s="1">
        <f t="shared" si="431"/>
        <v>42732</v>
      </c>
      <c r="F2790" s="1">
        <f t="shared" si="432"/>
        <v>42731</v>
      </c>
      <c r="G2790" s="1">
        <f t="shared" si="433"/>
        <v>42730</v>
      </c>
      <c r="H2790" s="1">
        <f t="shared" si="434"/>
        <v>42729</v>
      </c>
      <c r="I2790" s="2">
        <f t="shared" si="435"/>
        <v>65.099999999999994</v>
      </c>
      <c r="K2790" s="2">
        <f t="shared" si="436"/>
        <v>0</v>
      </c>
      <c r="L2790" s="2">
        <f t="shared" si="437"/>
        <v>0</v>
      </c>
      <c r="M2790" s="2">
        <f t="shared" si="438"/>
        <v>1</v>
      </c>
      <c r="N2790">
        <f t="shared" si="439"/>
        <v>-0.77101384259674344</v>
      </c>
    </row>
    <row r="2791" spans="1:14" x14ac:dyDescent="0.3">
      <c r="A2791" s="1">
        <v>42740</v>
      </c>
      <c r="B2791">
        <v>64.875</v>
      </c>
      <c r="D2791">
        <f t="shared" si="430"/>
        <v>4</v>
      </c>
      <c r="E2791" s="1">
        <f t="shared" si="431"/>
        <v>42733</v>
      </c>
      <c r="F2791" s="1">
        <f t="shared" si="432"/>
        <v>42732</v>
      </c>
      <c r="G2791" s="1">
        <f t="shared" si="433"/>
        <v>42731</v>
      </c>
      <c r="H2791" s="1">
        <f t="shared" si="434"/>
        <v>42730</v>
      </c>
      <c r="I2791" s="2">
        <f t="shared" si="435"/>
        <v>64.650000000000006</v>
      </c>
      <c r="K2791" s="2">
        <f t="shared" si="436"/>
        <v>0</v>
      </c>
      <c r="L2791" s="2">
        <f t="shared" si="437"/>
        <v>0</v>
      </c>
      <c r="M2791" s="2">
        <f t="shared" si="438"/>
        <v>1</v>
      </c>
      <c r="N2791">
        <f t="shared" si="439"/>
        <v>0.34742362681860511</v>
      </c>
    </row>
    <row r="2792" spans="1:14" x14ac:dyDescent="0.3">
      <c r="A2792" s="1">
        <v>42741</v>
      </c>
      <c r="B2792">
        <v>63.975000000000001</v>
      </c>
      <c r="D2792">
        <f t="shared" si="430"/>
        <v>5</v>
      </c>
      <c r="E2792" s="1">
        <f t="shared" si="431"/>
        <v>42734</v>
      </c>
      <c r="F2792" s="1">
        <f t="shared" si="432"/>
        <v>42733</v>
      </c>
      <c r="G2792" s="1">
        <f t="shared" si="433"/>
        <v>42732</v>
      </c>
      <c r="H2792" s="1">
        <f t="shared" si="434"/>
        <v>42731</v>
      </c>
      <c r="I2792" s="2">
        <f t="shared" si="435"/>
        <v>66.150000000000006</v>
      </c>
      <c r="K2792" s="2">
        <f t="shared" si="436"/>
        <v>0</v>
      </c>
      <c r="L2792" s="2">
        <f t="shared" si="437"/>
        <v>0</v>
      </c>
      <c r="M2792" s="2">
        <f t="shared" si="438"/>
        <v>1</v>
      </c>
      <c r="N2792">
        <f t="shared" si="439"/>
        <v>-3.3432508515112258</v>
      </c>
    </row>
    <row r="2793" spans="1:14" x14ac:dyDescent="0.3">
      <c r="A2793" s="1">
        <v>42744</v>
      </c>
      <c r="B2793">
        <v>63.75</v>
      </c>
      <c r="D2793">
        <f t="shared" si="430"/>
        <v>1</v>
      </c>
      <c r="E2793" s="1">
        <f t="shared" si="431"/>
        <v>42737</v>
      </c>
      <c r="F2793" s="1">
        <f t="shared" si="432"/>
        <v>42736</v>
      </c>
      <c r="G2793" s="1">
        <f t="shared" si="433"/>
        <v>42735</v>
      </c>
      <c r="H2793" s="1">
        <f t="shared" si="434"/>
        <v>42734</v>
      </c>
      <c r="I2793" s="2">
        <f t="shared" si="435"/>
        <v>66.150000000000006</v>
      </c>
      <c r="K2793" s="2">
        <f t="shared" si="436"/>
        <v>0</v>
      </c>
      <c r="L2793" s="2">
        <f t="shared" si="437"/>
        <v>0</v>
      </c>
      <c r="M2793" s="2">
        <f t="shared" si="438"/>
        <v>1</v>
      </c>
      <c r="N2793">
        <f t="shared" si="439"/>
        <v>-3.6955706522429246</v>
      </c>
    </row>
    <row r="2794" spans="1:14" x14ac:dyDescent="0.3">
      <c r="A2794" s="1">
        <v>42745</v>
      </c>
      <c r="B2794">
        <v>65.05</v>
      </c>
      <c r="D2794">
        <f t="shared" si="430"/>
        <v>2</v>
      </c>
      <c r="E2794" s="1">
        <f t="shared" si="431"/>
        <v>42738</v>
      </c>
      <c r="F2794" s="1">
        <f t="shared" si="432"/>
        <v>42737</v>
      </c>
      <c r="G2794" s="1">
        <f t="shared" si="433"/>
        <v>42736</v>
      </c>
      <c r="H2794" s="1">
        <f t="shared" si="434"/>
        <v>42735</v>
      </c>
      <c r="I2794" s="2">
        <f t="shared" si="435"/>
        <v>63.5</v>
      </c>
      <c r="K2794" s="2">
        <f t="shared" si="436"/>
        <v>0</v>
      </c>
      <c r="L2794" s="2">
        <f t="shared" si="437"/>
        <v>0</v>
      </c>
      <c r="M2794" s="2">
        <f t="shared" si="438"/>
        <v>1</v>
      </c>
      <c r="N2794">
        <f t="shared" si="439"/>
        <v>2.4116299059868189</v>
      </c>
    </row>
    <row r="2795" spans="1:14" x14ac:dyDescent="0.3">
      <c r="A2795" s="1">
        <v>42746</v>
      </c>
      <c r="B2795">
        <v>65.599999999999994</v>
      </c>
      <c r="D2795">
        <f t="shared" si="430"/>
        <v>3</v>
      </c>
      <c r="E2795" s="1">
        <f t="shared" si="431"/>
        <v>42739</v>
      </c>
      <c r="F2795" s="1">
        <f t="shared" si="432"/>
        <v>42738</v>
      </c>
      <c r="G2795" s="1">
        <f t="shared" si="433"/>
        <v>42737</v>
      </c>
      <c r="H2795" s="1">
        <f t="shared" si="434"/>
        <v>42736</v>
      </c>
      <c r="I2795" s="2">
        <f t="shared" si="435"/>
        <v>64.599999999999994</v>
      </c>
      <c r="K2795" s="2">
        <f t="shared" si="436"/>
        <v>0</v>
      </c>
      <c r="L2795" s="2">
        <f t="shared" si="437"/>
        <v>0</v>
      </c>
      <c r="M2795" s="2">
        <f t="shared" si="438"/>
        <v>1</v>
      </c>
      <c r="N2795">
        <f t="shared" si="439"/>
        <v>1.5361285161487148</v>
      </c>
    </row>
    <row r="2796" spans="1:14" x14ac:dyDescent="0.3">
      <c r="A2796" s="1">
        <v>42747</v>
      </c>
      <c r="B2796">
        <v>65.95</v>
      </c>
      <c r="D2796">
        <f t="shared" si="430"/>
        <v>4</v>
      </c>
      <c r="E2796" s="1">
        <f t="shared" si="431"/>
        <v>42740</v>
      </c>
      <c r="F2796" s="1">
        <f t="shared" si="432"/>
        <v>42739</v>
      </c>
      <c r="G2796" s="1">
        <f t="shared" si="433"/>
        <v>42738</v>
      </c>
      <c r="H2796" s="1">
        <f t="shared" si="434"/>
        <v>42737</v>
      </c>
      <c r="I2796" s="2">
        <f t="shared" si="435"/>
        <v>64.875</v>
      </c>
      <c r="K2796" s="2">
        <f t="shared" si="436"/>
        <v>0</v>
      </c>
      <c r="L2796" s="2">
        <f t="shared" si="437"/>
        <v>0</v>
      </c>
      <c r="M2796" s="2">
        <f t="shared" si="438"/>
        <v>1</v>
      </c>
      <c r="N2796">
        <f t="shared" si="439"/>
        <v>1.6434537677270871</v>
      </c>
    </row>
    <row r="2797" spans="1:14" x14ac:dyDescent="0.3">
      <c r="A2797" s="1">
        <v>42748</v>
      </c>
      <c r="B2797">
        <v>65.599999999999994</v>
      </c>
      <c r="D2797">
        <f t="shared" si="430"/>
        <v>5</v>
      </c>
      <c r="E2797" s="1">
        <f t="shared" si="431"/>
        <v>42741</v>
      </c>
      <c r="F2797" s="1">
        <f t="shared" si="432"/>
        <v>42740</v>
      </c>
      <c r="G2797" s="1">
        <f t="shared" si="433"/>
        <v>42739</v>
      </c>
      <c r="H2797" s="1">
        <f t="shared" si="434"/>
        <v>42738</v>
      </c>
      <c r="I2797" s="2">
        <f t="shared" si="435"/>
        <v>63.975000000000001</v>
      </c>
      <c r="K2797" s="2">
        <f t="shared" si="436"/>
        <v>0</v>
      </c>
      <c r="L2797" s="2">
        <f t="shared" si="437"/>
        <v>0</v>
      </c>
      <c r="M2797" s="2">
        <f t="shared" si="438"/>
        <v>1</v>
      </c>
      <c r="N2797">
        <f t="shared" si="439"/>
        <v>2.5083313904190754</v>
      </c>
    </row>
    <row r="2798" spans="1:14" x14ac:dyDescent="0.3">
      <c r="A2798" s="1">
        <v>42752</v>
      </c>
      <c r="B2798">
        <v>65.8</v>
      </c>
      <c r="D2798">
        <f t="shared" si="430"/>
        <v>2</v>
      </c>
      <c r="E2798" s="1">
        <f t="shared" si="431"/>
        <v>42745</v>
      </c>
      <c r="F2798" s="1">
        <f t="shared" si="432"/>
        <v>42744</v>
      </c>
      <c r="G2798" s="1">
        <f t="shared" si="433"/>
        <v>42743</v>
      </c>
      <c r="H2798" s="1">
        <f t="shared" si="434"/>
        <v>42742</v>
      </c>
      <c r="I2798" s="2">
        <f t="shared" si="435"/>
        <v>65.05</v>
      </c>
      <c r="K2798" s="2">
        <f t="shared" si="436"/>
        <v>0</v>
      </c>
      <c r="L2798" s="2">
        <f t="shared" si="437"/>
        <v>0</v>
      </c>
      <c r="M2798" s="2">
        <f t="shared" si="438"/>
        <v>1</v>
      </c>
      <c r="N2798">
        <f t="shared" si="439"/>
        <v>1.1463633372757303</v>
      </c>
    </row>
    <row r="2799" spans="1:14" x14ac:dyDescent="0.3">
      <c r="A2799" s="1">
        <v>42753</v>
      </c>
      <c r="B2799">
        <v>65.2</v>
      </c>
      <c r="D2799">
        <f t="shared" si="430"/>
        <v>3</v>
      </c>
      <c r="E2799" s="1">
        <f t="shared" si="431"/>
        <v>42746</v>
      </c>
      <c r="F2799" s="1">
        <f t="shared" si="432"/>
        <v>42745</v>
      </c>
      <c r="G2799" s="1">
        <f t="shared" si="433"/>
        <v>42744</v>
      </c>
      <c r="H2799" s="1">
        <f t="shared" si="434"/>
        <v>42743</v>
      </c>
      <c r="I2799" s="2">
        <f t="shared" si="435"/>
        <v>65.599999999999994</v>
      </c>
      <c r="K2799" s="2">
        <f t="shared" si="436"/>
        <v>0</v>
      </c>
      <c r="L2799" s="2">
        <f t="shared" si="437"/>
        <v>0</v>
      </c>
      <c r="M2799" s="2">
        <f t="shared" si="438"/>
        <v>1</v>
      </c>
      <c r="N2799">
        <f t="shared" si="439"/>
        <v>-0.61162270174359823</v>
      </c>
    </row>
    <row r="2800" spans="1:14" x14ac:dyDescent="0.3">
      <c r="A2800" s="1">
        <v>42754</v>
      </c>
      <c r="B2800">
        <v>65.424999999999997</v>
      </c>
      <c r="D2800">
        <f t="shared" si="430"/>
        <v>4</v>
      </c>
      <c r="E2800" s="1">
        <f t="shared" si="431"/>
        <v>42747</v>
      </c>
      <c r="F2800" s="1">
        <f t="shared" si="432"/>
        <v>42746</v>
      </c>
      <c r="G2800" s="1">
        <f t="shared" si="433"/>
        <v>42745</v>
      </c>
      <c r="H2800" s="1">
        <f t="shared" si="434"/>
        <v>42744</v>
      </c>
      <c r="I2800" s="2">
        <f t="shared" si="435"/>
        <v>65.95</v>
      </c>
      <c r="K2800" s="2">
        <f t="shared" si="436"/>
        <v>0</v>
      </c>
      <c r="L2800" s="2">
        <f t="shared" si="437"/>
        <v>0</v>
      </c>
      <c r="M2800" s="2">
        <f t="shared" si="438"/>
        <v>1</v>
      </c>
      <c r="N2800">
        <f t="shared" si="439"/>
        <v>-0.79924307471141431</v>
      </c>
    </row>
    <row r="2801" spans="1:14" x14ac:dyDescent="0.3">
      <c r="A2801" s="1">
        <v>42755</v>
      </c>
      <c r="B2801">
        <v>65.3</v>
      </c>
      <c r="D2801">
        <f t="shared" si="430"/>
        <v>5</v>
      </c>
      <c r="E2801" s="1">
        <f t="shared" si="431"/>
        <v>42748</v>
      </c>
      <c r="F2801" s="1">
        <f t="shared" si="432"/>
        <v>42747</v>
      </c>
      <c r="G2801" s="1">
        <f t="shared" si="433"/>
        <v>42746</v>
      </c>
      <c r="H2801" s="1">
        <f t="shared" si="434"/>
        <v>42745</v>
      </c>
      <c r="I2801" s="2">
        <f t="shared" si="435"/>
        <v>65.599999999999994</v>
      </c>
      <c r="K2801" s="2">
        <f t="shared" si="436"/>
        <v>0</v>
      </c>
      <c r="L2801" s="2">
        <f t="shared" si="437"/>
        <v>0</v>
      </c>
      <c r="M2801" s="2">
        <f t="shared" si="438"/>
        <v>1</v>
      </c>
      <c r="N2801">
        <f t="shared" si="439"/>
        <v>-0.45836596676579283</v>
      </c>
    </row>
    <row r="2802" spans="1:14" x14ac:dyDescent="0.3">
      <c r="A2802" s="1">
        <v>42758</v>
      </c>
      <c r="B2802">
        <v>65</v>
      </c>
      <c r="D2802">
        <f t="shared" si="430"/>
        <v>1</v>
      </c>
      <c r="E2802" s="1">
        <f t="shared" si="431"/>
        <v>42751</v>
      </c>
      <c r="F2802" s="1">
        <f t="shared" si="432"/>
        <v>42750</v>
      </c>
      <c r="G2802" s="1">
        <f t="shared" si="433"/>
        <v>42749</v>
      </c>
      <c r="H2802" s="1">
        <f t="shared" si="434"/>
        <v>42748</v>
      </c>
      <c r="I2802" s="2">
        <f t="shared" si="435"/>
        <v>65.599999999999994</v>
      </c>
      <c r="K2802" s="2">
        <f t="shared" si="436"/>
        <v>0</v>
      </c>
      <c r="L2802" s="2">
        <f t="shared" si="437"/>
        <v>0</v>
      </c>
      <c r="M2802" s="2">
        <f t="shared" si="438"/>
        <v>1</v>
      </c>
      <c r="N2802">
        <f t="shared" si="439"/>
        <v>-0.91884260544061425</v>
      </c>
    </row>
    <row r="2803" spans="1:14" x14ac:dyDescent="0.3">
      <c r="A2803" s="1">
        <v>42759</v>
      </c>
      <c r="B2803">
        <v>65.224999999999994</v>
      </c>
      <c r="D2803">
        <f t="shared" si="430"/>
        <v>2</v>
      </c>
      <c r="E2803" s="1">
        <f t="shared" si="431"/>
        <v>42752</v>
      </c>
      <c r="F2803" s="1">
        <f t="shared" si="432"/>
        <v>42751</v>
      </c>
      <c r="G2803" s="1">
        <f t="shared" si="433"/>
        <v>42750</v>
      </c>
      <c r="H2803" s="1">
        <f t="shared" si="434"/>
        <v>42749</v>
      </c>
      <c r="I2803" s="2">
        <f t="shared" si="435"/>
        <v>65.8</v>
      </c>
      <c r="K2803" s="2">
        <f t="shared" si="436"/>
        <v>0</v>
      </c>
      <c r="L2803" s="2">
        <f t="shared" si="437"/>
        <v>0</v>
      </c>
      <c r="M2803" s="2">
        <f t="shared" si="438"/>
        <v>1</v>
      </c>
      <c r="N2803">
        <f t="shared" si="439"/>
        <v>-0.87770073084794065</v>
      </c>
    </row>
    <row r="2804" spans="1:14" x14ac:dyDescent="0.3">
      <c r="A2804" s="1">
        <v>42760</v>
      </c>
      <c r="B2804">
        <v>67.525000000000006</v>
      </c>
      <c r="D2804">
        <f t="shared" si="430"/>
        <v>3</v>
      </c>
      <c r="E2804" s="1">
        <f t="shared" si="431"/>
        <v>42753</v>
      </c>
      <c r="F2804" s="1">
        <f t="shared" si="432"/>
        <v>42752</v>
      </c>
      <c r="G2804" s="1">
        <f t="shared" si="433"/>
        <v>42751</v>
      </c>
      <c r="H2804" s="1">
        <f t="shared" si="434"/>
        <v>42750</v>
      </c>
      <c r="I2804" s="2">
        <f t="shared" si="435"/>
        <v>65.2</v>
      </c>
      <c r="K2804" s="2">
        <f t="shared" si="436"/>
        <v>0</v>
      </c>
      <c r="L2804" s="2">
        <f t="shared" si="437"/>
        <v>0</v>
      </c>
      <c r="M2804" s="2">
        <f t="shared" si="438"/>
        <v>1</v>
      </c>
      <c r="N2804">
        <f t="shared" si="439"/>
        <v>3.5038430746072096</v>
      </c>
    </row>
    <row r="2805" spans="1:14" x14ac:dyDescent="0.3">
      <c r="A2805" s="1">
        <v>42761</v>
      </c>
      <c r="B2805">
        <v>65.849999999999994</v>
      </c>
      <c r="D2805">
        <f t="shared" si="430"/>
        <v>4</v>
      </c>
      <c r="E2805" s="1">
        <f t="shared" si="431"/>
        <v>42754</v>
      </c>
      <c r="F2805" s="1">
        <f t="shared" si="432"/>
        <v>42753</v>
      </c>
      <c r="G2805" s="1">
        <f t="shared" si="433"/>
        <v>42752</v>
      </c>
      <c r="H2805" s="1">
        <f t="shared" si="434"/>
        <v>42751</v>
      </c>
      <c r="I2805" s="2">
        <f t="shared" si="435"/>
        <v>65.424999999999997</v>
      </c>
      <c r="K2805" s="2">
        <f t="shared" si="436"/>
        <v>0</v>
      </c>
      <c r="L2805" s="2">
        <f t="shared" si="437"/>
        <v>0</v>
      </c>
      <c r="M2805" s="2">
        <f t="shared" si="438"/>
        <v>1</v>
      </c>
      <c r="N2805">
        <f t="shared" si="439"/>
        <v>0.64749797730805314</v>
      </c>
    </row>
    <row r="2806" spans="1:14" x14ac:dyDescent="0.3">
      <c r="A2806" s="1">
        <v>42762</v>
      </c>
      <c r="B2806">
        <v>66.900000000000006</v>
      </c>
      <c r="D2806">
        <f t="shared" si="430"/>
        <v>5</v>
      </c>
      <c r="E2806" s="1">
        <f t="shared" si="431"/>
        <v>42755</v>
      </c>
      <c r="F2806" s="1">
        <f t="shared" si="432"/>
        <v>42754</v>
      </c>
      <c r="G2806" s="1">
        <f t="shared" si="433"/>
        <v>42753</v>
      </c>
      <c r="H2806" s="1">
        <f t="shared" si="434"/>
        <v>42752</v>
      </c>
      <c r="I2806" s="2">
        <f t="shared" si="435"/>
        <v>65.3</v>
      </c>
      <c r="K2806" s="2">
        <f t="shared" si="436"/>
        <v>0</v>
      </c>
      <c r="L2806" s="2">
        <f t="shared" si="437"/>
        <v>0</v>
      </c>
      <c r="M2806" s="2">
        <f t="shared" si="438"/>
        <v>1</v>
      </c>
      <c r="N2806">
        <f t="shared" si="439"/>
        <v>2.4206930851797508</v>
      </c>
    </row>
    <row r="2807" spans="1:14" x14ac:dyDescent="0.3">
      <c r="A2807" s="1">
        <v>42765</v>
      </c>
      <c r="B2807">
        <v>67.099999999999994</v>
      </c>
      <c r="D2807">
        <f t="shared" si="430"/>
        <v>1</v>
      </c>
      <c r="E2807" s="1">
        <f t="shared" si="431"/>
        <v>42758</v>
      </c>
      <c r="F2807" s="1">
        <f t="shared" si="432"/>
        <v>42757</v>
      </c>
      <c r="G2807" s="1">
        <f t="shared" si="433"/>
        <v>42756</v>
      </c>
      <c r="H2807" s="1">
        <f t="shared" si="434"/>
        <v>42755</v>
      </c>
      <c r="I2807" s="2">
        <f t="shared" si="435"/>
        <v>65</v>
      </c>
      <c r="K2807" s="2">
        <f t="shared" si="436"/>
        <v>0</v>
      </c>
      <c r="L2807" s="2">
        <f t="shared" si="437"/>
        <v>0</v>
      </c>
      <c r="M2807" s="2">
        <f t="shared" si="438"/>
        <v>1</v>
      </c>
      <c r="N2807">
        <f t="shared" si="439"/>
        <v>3.1796774081998844</v>
      </c>
    </row>
    <row r="2808" spans="1:14" x14ac:dyDescent="0.3">
      <c r="A2808" s="1">
        <v>42766</v>
      </c>
      <c r="B2808">
        <v>69.075000000000003</v>
      </c>
      <c r="D2808">
        <f t="shared" si="430"/>
        <v>2</v>
      </c>
      <c r="E2808" s="1">
        <f t="shared" si="431"/>
        <v>42759</v>
      </c>
      <c r="F2808" s="1">
        <f t="shared" si="432"/>
        <v>42758</v>
      </c>
      <c r="G2808" s="1">
        <f t="shared" si="433"/>
        <v>42757</v>
      </c>
      <c r="H2808" s="1">
        <f t="shared" si="434"/>
        <v>42756</v>
      </c>
      <c r="I2808" s="2">
        <f t="shared" si="435"/>
        <v>65.224999999999994</v>
      </c>
      <c r="K2808" s="2">
        <f t="shared" si="436"/>
        <v>0</v>
      </c>
      <c r="L2808" s="2">
        <f t="shared" si="437"/>
        <v>0</v>
      </c>
      <c r="M2808" s="2">
        <f t="shared" si="438"/>
        <v>1</v>
      </c>
      <c r="N2808">
        <f t="shared" si="439"/>
        <v>5.7350039786688196</v>
      </c>
    </row>
    <row r="2809" spans="1:14" x14ac:dyDescent="0.3">
      <c r="A2809" s="1">
        <v>42767</v>
      </c>
      <c r="B2809">
        <v>69.424999999999997</v>
      </c>
      <c r="D2809">
        <f t="shared" si="430"/>
        <v>3</v>
      </c>
      <c r="E2809" s="1">
        <f t="shared" si="431"/>
        <v>42760</v>
      </c>
      <c r="F2809" s="1">
        <f t="shared" si="432"/>
        <v>42759</v>
      </c>
      <c r="G2809" s="1">
        <f t="shared" si="433"/>
        <v>42758</v>
      </c>
      <c r="H2809" s="1">
        <f t="shared" si="434"/>
        <v>42757</v>
      </c>
      <c r="I2809" s="2">
        <f t="shared" si="435"/>
        <v>67.525000000000006</v>
      </c>
      <c r="K2809" s="2">
        <f t="shared" si="436"/>
        <v>0</v>
      </c>
      <c r="L2809" s="2">
        <f t="shared" si="437"/>
        <v>0</v>
      </c>
      <c r="M2809" s="2">
        <f t="shared" si="438"/>
        <v>1</v>
      </c>
      <c r="N2809">
        <f t="shared" si="439"/>
        <v>2.774913351418375</v>
      </c>
    </row>
    <row r="2810" spans="1:14" x14ac:dyDescent="0.3">
      <c r="A2810" s="1">
        <v>42768</v>
      </c>
      <c r="B2810">
        <v>70.349999999999994</v>
      </c>
      <c r="D2810">
        <f t="shared" si="430"/>
        <v>4</v>
      </c>
      <c r="E2810" s="1">
        <f t="shared" si="431"/>
        <v>42761</v>
      </c>
      <c r="F2810" s="1">
        <f t="shared" si="432"/>
        <v>42760</v>
      </c>
      <c r="G2810" s="1">
        <f t="shared" si="433"/>
        <v>42759</v>
      </c>
      <c r="H2810" s="1">
        <f t="shared" si="434"/>
        <v>42758</v>
      </c>
      <c r="I2810" s="2">
        <f t="shared" si="435"/>
        <v>65.849999999999994</v>
      </c>
      <c r="K2810" s="2">
        <f t="shared" si="436"/>
        <v>0</v>
      </c>
      <c r="L2810" s="2">
        <f t="shared" si="437"/>
        <v>0</v>
      </c>
      <c r="M2810" s="2">
        <f t="shared" si="438"/>
        <v>1</v>
      </c>
      <c r="N2810">
        <f t="shared" si="439"/>
        <v>6.610335537110795</v>
      </c>
    </row>
    <row r="2811" spans="1:14" x14ac:dyDescent="0.3">
      <c r="A2811" s="1">
        <v>42769</v>
      </c>
      <c r="B2811">
        <v>70.325000000000003</v>
      </c>
      <c r="D2811">
        <f t="shared" si="430"/>
        <v>5</v>
      </c>
      <c r="E2811" s="1">
        <f t="shared" si="431"/>
        <v>42762</v>
      </c>
      <c r="F2811" s="1">
        <f t="shared" si="432"/>
        <v>42761</v>
      </c>
      <c r="G2811" s="1">
        <f t="shared" si="433"/>
        <v>42760</v>
      </c>
      <c r="H2811" s="1">
        <f t="shared" si="434"/>
        <v>42759</v>
      </c>
      <c r="I2811" s="2">
        <f t="shared" si="435"/>
        <v>66.900000000000006</v>
      </c>
      <c r="K2811" s="2">
        <f t="shared" si="436"/>
        <v>0</v>
      </c>
      <c r="L2811" s="2">
        <f t="shared" si="437"/>
        <v>0</v>
      </c>
      <c r="M2811" s="2">
        <f t="shared" si="438"/>
        <v>1</v>
      </c>
      <c r="N2811">
        <f t="shared" si="439"/>
        <v>4.9928387241737804</v>
      </c>
    </row>
    <row r="2812" spans="1:14" x14ac:dyDescent="0.3">
      <c r="A2812" s="1">
        <v>42772</v>
      </c>
      <c r="B2812">
        <v>71.349999999999994</v>
      </c>
      <c r="D2812">
        <f t="shared" si="430"/>
        <v>1</v>
      </c>
      <c r="E2812" s="1">
        <f t="shared" si="431"/>
        <v>42765</v>
      </c>
      <c r="F2812" s="1">
        <f t="shared" si="432"/>
        <v>42764</v>
      </c>
      <c r="G2812" s="1">
        <f t="shared" si="433"/>
        <v>42763</v>
      </c>
      <c r="H2812" s="1">
        <f t="shared" si="434"/>
        <v>42762</v>
      </c>
      <c r="I2812" s="2">
        <f t="shared" si="435"/>
        <v>67.099999999999994</v>
      </c>
      <c r="K2812" s="2">
        <f t="shared" si="436"/>
        <v>0</v>
      </c>
      <c r="L2812" s="2">
        <f t="shared" si="437"/>
        <v>0</v>
      </c>
      <c r="M2812" s="2">
        <f t="shared" si="438"/>
        <v>1</v>
      </c>
      <c r="N2812">
        <f t="shared" si="439"/>
        <v>6.1413299945209374</v>
      </c>
    </row>
    <row r="2813" spans="1:14" x14ac:dyDescent="0.3">
      <c r="A2813" s="1">
        <v>42773</v>
      </c>
      <c r="B2813">
        <v>72.375</v>
      </c>
      <c r="D2813">
        <f t="shared" si="430"/>
        <v>2</v>
      </c>
      <c r="E2813" s="1">
        <f t="shared" si="431"/>
        <v>42766</v>
      </c>
      <c r="F2813" s="1">
        <f t="shared" si="432"/>
        <v>42765</v>
      </c>
      <c r="G2813" s="1">
        <f t="shared" si="433"/>
        <v>42764</v>
      </c>
      <c r="H2813" s="1">
        <f t="shared" si="434"/>
        <v>42763</v>
      </c>
      <c r="I2813" s="2">
        <f t="shared" si="435"/>
        <v>69.075000000000003</v>
      </c>
      <c r="K2813" s="2">
        <f t="shared" si="436"/>
        <v>0</v>
      </c>
      <c r="L2813" s="2">
        <f t="shared" si="437"/>
        <v>0</v>
      </c>
      <c r="M2813" s="2">
        <f t="shared" si="438"/>
        <v>1</v>
      </c>
      <c r="N2813">
        <f t="shared" si="439"/>
        <v>4.6668065083679098</v>
      </c>
    </row>
    <row r="2814" spans="1:14" x14ac:dyDescent="0.3">
      <c r="A2814" s="1">
        <v>42774</v>
      </c>
      <c r="B2814">
        <v>73.349999999999994</v>
      </c>
      <c r="D2814">
        <f t="shared" si="430"/>
        <v>3</v>
      </c>
      <c r="E2814" s="1">
        <f t="shared" si="431"/>
        <v>42767</v>
      </c>
      <c r="F2814" s="1">
        <f t="shared" si="432"/>
        <v>42766</v>
      </c>
      <c r="G2814" s="1">
        <f t="shared" si="433"/>
        <v>42765</v>
      </c>
      <c r="H2814" s="1">
        <f t="shared" si="434"/>
        <v>42764</v>
      </c>
      <c r="I2814" s="2">
        <f t="shared" si="435"/>
        <v>69.424999999999997</v>
      </c>
      <c r="K2814" s="2">
        <f t="shared" si="436"/>
        <v>0</v>
      </c>
      <c r="L2814" s="2">
        <f t="shared" si="437"/>
        <v>0</v>
      </c>
      <c r="M2814" s="2">
        <f t="shared" si="438"/>
        <v>1</v>
      </c>
      <c r="N2814">
        <f t="shared" si="439"/>
        <v>5.4995471396127433</v>
      </c>
    </row>
    <row r="2815" spans="1:14" x14ac:dyDescent="0.3">
      <c r="A2815" s="1">
        <v>42775</v>
      </c>
      <c r="B2815">
        <v>74.224999999999994</v>
      </c>
      <c r="C2815">
        <v>70.775000000000006</v>
      </c>
      <c r="D2815">
        <f t="shared" si="430"/>
        <v>4</v>
      </c>
      <c r="E2815" s="1">
        <f t="shared" si="431"/>
        <v>42768</v>
      </c>
      <c r="F2815" s="1">
        <f t="shared" si="432"/>
        <v>42767</v>
      </c>
      <c r="G2815" s="1">
        <f t="shared" si="433"/>
        <v>42766</v>
      </c>
      <c r="H2815" s="1">
        <f t="shared" si="434"/>
        <v>42765</v>
      </c>
      <c r="I2815" s="2">
        <f t="shared" si="435"/>
        <v>70.349999999999994</v>
      </c>
      <c r="K2815" s="2">
        <f t="shared" si="436"/>
        <v>0</v>
      </c>
      <c r="L2815" s="2">
        <f t="shared" si="437"/>
        <v>0</v>
      </c>
      <c r="M2815" s="2">
        <f t="shared" si="438"/>
        <v>1</v>
      </c>
      <c r="N2815">
        <f t="shared" si="439"/>
        <v>5.3618237089425405</v>
      </c>
    </row>
    <row r="2816" spans="1:14" x14ac:dyDescent="0.3">
      <c r="A2816" s="1">
        <v>42776</v>
      </c>
      <c r="B2816">
        <v>71.075000000000003</v>
      </c>
      <c r="D2816">
        <f t="shared" si="430"/>
        <v>5</v>
      </c>
      <c r="E2816" s="1">
        <f t="shared" si="431"/>
        <v>42769</v>
      </c>
      <c r="F2816" s="1">
        <f t="shared" si="432"/>
        <v>42768</v>
      </c>
      <c r="G2816" s="1">
        <f t="shared" si="433"/>
        <v>42767</v>
      </c>
      <c r="H2816" s="1">
        <f t="shared" si="434"/>
        <v>42766</v>
      </c>
      <c r="I2816" s="2">
        <f t="shared" si="435"/>
        <v>70.325000000000003</v>
      </c>
      <c r="J2816">
        <v>70.775000000000006</v>
      </c>
      <c r="K2816" s="2">
        <f t="shared" si="436"/>
        <v>70.775000000000006</v>
      </c>
      <c r="L2816" s="2">
        <f t="shared" si="437"/>
        <v>74.224999999999994</v>
      </c>
      <c r="M2816" s="2">
        <f t="shared" si="438"/>
        <v>1.0487460261391732</v>
      </c>
      <c r="N2816">
        <f t="shared" si="439"/>
        <v>5.8203492813002837</v>
      </c>
    </row>
    <row r="2817" spans="1:14" x14ac:dyDescent="0.3">
      <c r="A2817" s="1">
        <v>42779</v>
      </c>
      <c r="B2817">
        <v>69.7</v>
      </c>
      <c r="D2817">
        <f t="shared" si="430"/>
        <v>1</v>
      </c>
      <c r="E2817" s="1">
        <f t="shared" si="431"/>
        <v>42772</v>
      </c>
      <c r="F2817" s="1">
        <f t="shared" si="432"/>
        <v>42771</v>
      </c>
      <c r="G2817" s="1">
        <f t="shared" si="433"/>
        <v>42770</v>
      </c>
      <c r="H2817" s="1">
        <f t="shared" si="434"/>
        <v>42769</v>
      </c>
      <c r="I2817" s="2">
        <f t="shared" si="435"/>
        <v>71.349999999999994</v>
      </c>
      <c r="K2817" s="2">
        <f t="shared" si="436"/>
        <v>70.775000000000006</v>
      </c>
      <c r="L2817" s="2">
        <f t="shared" si="437"/>
        <v>74.224999999999994</v>
      </c>
      <c r="M2817" s="2">
        <f t="shared" si="438"/>
        <v>1.0487460261391732</v>
      </c>
      <c r="N2817">
        <f t="shared" si="439"/>
        <v>2.4198163495492917</v>
      </c>
    </row>
    <row r="2818" spans="1:14" x14ac:dyDescent="0.3">
      <c r="A2818" s="1">
        <v>42780</v>
      </c>
      <c r="B2818">
        <v>71.3</v>
      </c>
      <c r="D2818">
        <f t="shared" si="430"/>
        <v>2</v>
      </c>
      <c r="E2818" s="1">
        <f t="shared" si="431"/>
        <v>42773</v>
      </c>
      <c r="F2818" s="1">
        <f t="shared" si="432"/>
        <v>42772</v>
      </c>
      <c r="G2818" s="1">
        <f t="shared" si="433"/>
        <v>42771</v>
      </c>
      <c r="H2818" s="1">
        <f t="shared" si="434"/>
        <v>42770</v>
      </c>
      <c r="I2818" s="2">
        <f t="shared" si="435"/>
        <v>72.375</v>
      </c>
      <c r="K2818" s="2">
        <f t="shared" si="436"/>
        <v>70.775000000000006</v>
      </c>
      <c r="L2818" s="2">
        <f t="shared" si="437"/>
        <v>74.224999999999994</v>
      </c>
      <c r="M2818" s="2">
        <f t="shared" si="438"/>
        <v>1.0487460261391732</v>
      </c>
      <c r="N2818">
        <f t="shared" si="439"/>
        <v>3.2630581178950866</v>
      </c>
    </row>
    <row r="2819" spans="1:14" x14ac:dyDescent="0.3">
      <c r="A2819" s="1">
        <v>42781</v>
      </c>
      <c r="B2819">
        <v>70.775000000000006</v>
      </c>
      <c r="D2819">
        <f t="shared" ref="D2819:D2882" si="440">WEEKDAY(A2819,2)</f>
        <v>3</v>
      </c>
      <c r="E2819" s="1">
        <f t="shared" si="431"/>
        <v>42774</v>
      </c>
      <c r="F2819" s="1">
        <f t="shared" si="432"/>
        <v>42773</v>
      </c>
      <c r="G2819" s="1">
        <f t="shared" si="433"/>
        <v>42772</v>
      </c>
      <c r="H2819" s="1">
        <f t="shared" si="434"/>
        <v>42771</v>
      </c>
      <c r="I2819" s="2">
        <f t="shared" si="435"/>
        <v>73.349999999999994</v>
      </c>
      <c r="K2819" s="2">
        <f t="shared" si="436"/>
        <v>70.775000000000006</v>
      </c>
      <c r="L2819" s="2">
        <f t="shared" si="437"/>
        <v>74.224999999999994</v>
      </c>
      <c r="M2819" s="2">
        <f t="shared" si="438"/>
        <v>1.0487460261391732</v>
      </c>
      <c r="N2819">
        <f t="shared" si="439"/>
        <v>1.1858516060832804</v>
      </c>
    </row>
    <row r="2820" spans="1:14" x14ac:dyDescent="0.3">
      <c r="A2820" s="1">
        <v>42782</v>
      </c>
      <c r="B2820">
        <v>69.825000000000003</v>
      </c>
      <c r="D2820">
        <f t="shared" si="440"/>
        <v>4</v>
      </c>
      <c r="E2820" s="1">
        <f t="shared" si="431"/>
        <v>42775</v>
      </c>
      <c r="F2820" s="1">
        <f t="shared" si="432"/>
        <v>42774</v>
      </c>
      <c r="G2820" s="1">
        <f t="shared" si="433"/>
        <v>42773</v>
      </c>
      <c r="H2820" s="1">
        <f t="shared" si="434"/>
        <v>42772</v>
      </c>
      <c r="I2820" s="2">
        <f t="shared" si="435"/>
        <v>74.224999999999994</v>
      </c>
      <c r="K2820" s="2">
        <f t="shared" si="436"/>
        <v>70.775000000000006</v>
      </c>
      <c r="L2820" s="2">
        <f t="shared" si="437"/>
        <v>74.224999999999994</v>
      </c>
      <c r="M2820" s="2">
        <f t="shared" si="438"/>
        <v>1.0487460261391732</v>
      </c>
      <c r="N2820">
        <f t="shared" si="439"/>
        <v>-1.3513719166722933</v>
      </c>
    </row>
    <row r="2821" spans="1:14" x14ac:dyDescent="0.3">
      <c r="A2821" s="1">
        <v>42783</v>
      </c>
      <c r="B2821">
        <v>70.775000000000006</v>
      </c>
      <c r="D2821">
        <f t="shared" si="440"/>
        <v>5</v>
      </c>
      <c r="E2821" s="1">
        <f t="shared" si="431"/>
        <v>42776</v>
      </c>
      <c r="F2821" s="1">
        <f t="shared" si="432"/>
        <v>42775</v>
      </c>
      <c r="G2821" s="1">
        <f t="shared" si="433"/>
        <v>42774</v>
      </c>
      <c r="H2821" s="1">
        <f t="shared" si="434"/>
        <v>42773</v>
      </c>
      <c r="I2821" s="2">
        <f t="shared" si="435"/>
        <v>71.075000000000003</v>
      </c>
      <c r="K2821" s="2">
        <f t="shared" si="436"/>
        <v>0</v>
      </c>
      <c r="L2821" s="2">
        <f t="shared" si="437"/>
        <v>0</v>
      </c>
      <c r="M2821" s="2">
        <f t="shared" si="438"/>
        <v>1</v>
      </c>
      <c r="N2821">
        <f t="shared" si="439"/>
        <v>-0.42298265391001283</v>
      </c>
    </row>
    <row r="2822" spans="1:14" x14ac:dyDescent="0.3">
      <c r="A2822" s="1">
        <v>42787</v>
      </c>
      <c r="B2822">
        <v>70.349999999999994</v>
      </c>
      <c r="D2822">
        <f t="shared" si="440"/>
        <v>2</v>
      </c>
      <c r="E2822" s="1">
        <f t="shared" si="431"/>
        <v>42780</v>
      </c>
      <c r="F2822" s="1">
        <f t="shared" si="432"/>
        <v>42779</v>
      </c>
      <c r="G2822" s="1">
        <f t="shared" si="433"/>
        <v>42778</v>
      </c>
      <c r="H2822" s="1">
        <f t="shared" si="434"/>
        <v>42777</v>
      </c>
      <c r="I2822" s="2">
        <f t="shared" si="435"/>
        <v>71.3</v>
      </c>
      <c r="K2822" s="2">
        <f t="shared" si="436"/>
        <v>0</v>
      </c>
      <c r="L2822" s="2">
        <f t="shared" si="437"/>
        <v>0</v>
      </c>
      <c r="M2822" s="2">
        <f t="shared" si="438"/>
        <v>1</v>
      </c>
      <c r="N2822">
        <f t="shared" si="439"/>
        <v>-1.3413543859852231</v>
      </c>
    </row>
    <row r="2823" spans="1:14" x14ac:dyDescent="0.3">
      <c r="A2823" s="1">
        <v>42788</v>
      </c>
      <c r="B2823">
        <v>67.75</v>
      </c>
      <c r="D2823">
        <f t="shared" si="440"/>
        <v>3</v>
      </c>
      <c r="E2823" s="1">
        <f t="shared" si="431"/>
        <v>42781</v>
      </c>
      <c r="F2823" s="1">
        <f t="shared" si="432"/>
        <v>42780</v>
      </c>
      <c r="G2823" s="1">
        <f t="shared" si="433"/>
        <v>42779</v>
      </c>
      <c r="H2823" s="1">
        <f t="shared" si="434"/>
        <v>42778</v>
      </c>
      <c r="I2823" s="2">
        <f t="shared" si="435"/>
        <v>70.775000000000006</v>
      </c>
      <c r="K2823" s="2">
        <f t="shared" si="436"/>
        <v>0</v>
      </c>
      <c r="L2823" s="2">
        <f t="shared" si="437"/>
        <v>0</v>
      </c>
      <c r="M2823" s="2">
        <f t="shared" si="438"/>
        <v>1</v>
      </c>
      <c r="N2823">
        <f t="shared" si="439"/>
        <v>-4.3681371238153144</v>
      </c>
    </row>
    <row r="2824" spans="1:14" x14ac:dyDescent="0.3">
      <c r="A2824" s="1">
        <v>42789</v>
      </c>
      <c r="B2824">
        <v>66.575000000000003</v>
      </c>
      <c r="D2824">
        <f t="shared" si="440"/>
        <v>4</v>
      </c>
      <c r="E2824" s="1">
        <f t="shared" ref="E2824:E2887" si="441">A2824-7</f>
        <v>42782</v>
      </c>
      <c r="F2824" s="1">
        <f t="shared" ref="F2824:F2887" si="442">E2824-1</f>
        <v>42781</v>
      </c>
      <c r="G2824" s="1">
        <f t="shared" ref="G2824:G2887" si="443">E2824-2</f>
        <v>42780</v>
      </c>
      <c r="H2824" s="1">
        <f t="shared" ref="H2824:H2887" si="444">E2824-3</f>
        <v>42779</v>
      </c>
      <c r="I2824" s="2">
        <f t="shared" si="435"/>
        <v>69.825000000000003</v>
      </c>
      <c r="K2824" s="2">
        <f t="shared" si="436"/>
        <v>0</v>
      </c>
      <c r="L2824" s="2">
        <f t="shared" si="437"/>
        <v>0</v>
      </c>
      <c r="M2824" s="2">
        <f t="shared" si="438"/>
        <v>1</v>
      </c>
      <c r="N2824">
        <f t="shared" si="439"/>
        <v>-4.7662980131244508</v>
      </c>
    </row>
    <row r="2825" spans="1:14" x14ac:dyDescent="0.3">
      <c r="A2825" s="1">
        <v>42790</v>
      </c>
      <c r="B2825">
        <v>68.025000000000006</v>
      </c>
      <c r="D2825">
        <f t="shared" si="440"/>
        <v>5</v>
      </c>
      <c r="E2825" s="1">
        <f t="shared" si="441"/>
        <v>42783</v>
      </c>
      <c r="F2825" s="1">
        <f t="shared" si="442"/>
        <v>42782</v>
      </c>
      <c r="G2825" s="1">
        <f t="shared" si="443"/>
        <v>42781</v>
      </c>
      <c r="H2825" s="1">
        <f t="shared" si="444"/>
        <v>42780</v>
      </c>
      <c r="I2825" s="2">
        <f t="shared" ref="I2825:I2888" si="445">IF(SUMIFS($B$2:$B$3569,$A$2:$A$3569,"="&amp;E2825)=0,IF(SUMIFS($B$2:$B$3569,$A$2:$A$3569,"="&amp;F2825)=0,IF(SUMIFS($B$2:$B$3569,$A$2:$A$3569,"="&amp;G2825)=0,SUMIFS($B$2:$B$3569,$A$2:$A$3569,"="&amp;H2825),SUMIFS($B$2:$B$3569,$A$2:$A$3569,"="&amp;G2825)),SUMIFS($B$2:$B$3569,$A$2:$A$3569,"="&amp;F2825)),SUMIFS($B$2:$B$3569,$A$2:$A$3569,"="&amp;E2825))</f>
        <v>70.775000000000006</v>
      </c>
      <c r="K2825" s="2">
        <f t="shared" ref="K2825:K2888" si="446">SUMIFS($J$2:$J$3569,$A$2:$A$3569,"&gt;"&amp;E2825,$A$2:$A$3569,"&lt;="&amp;A2825)</f>
        <v>0</v>
      </c>
      <c r="L2825" s="2">
        <f t="shared" ref="L2825:L2888" si="447">IF(K2825&lt;&gt;0,LOOKUP(K2825,C2819:C2825,B2819:B2825),0)</f>
        <v>0</v>
      </c>
      <c r="M2825" s="2">
        <f t="shared" ref="M2825:M2888" si="448">IF(K2825&lt;&gt;0,L2825/K2825,1)</f>
        <v>1</v>
      </c>
      <c r="N2825">
        <f t="shared" ref="N2825:N2888" si="449">LN(B2825*M2825/I2825)*100</f>
        <v>-3.9630546328653273</v>
      </c>
    </row>
    <row r="2826" spans="1:14" x14ac:dyDescent="0.3">
      <c r="A2826" s="1">
        <v>42793</v>
      </c>
      <c r="B2826">
        <v>68.125</v>
      </c>
      <c r="D2826">
        <f t="shared" si="440"/>
        <v>1</v>
      </c>
      <c r="E2826" s="1">
        <f t="shared" si="441"/>
        <v>42786</v>
      </c>
      <c r="F2826" s="1">
        <f t="shared" si="442"/>
        <v>42785</v>
      </c>
      <c r="G2826" s="1">
        <f t="shared" si="443"/>
        <v>42784</v>
      </c>
      <c r="H2826" s="1">
        <f t="shared" si="444"/>
        <v>42783</v>
      </c>
      <c r="I2826" s="2">
        <f t="shared" si="445"/>
        <v>70.775000000000006</v>
      </c>
      <c r="K2826" s="2">
        <f t="shared" si="446"/>
        <v>0</v>
      </c>
      <c r="L2826" s="2">
        <f t="shared" si="447"/>
        <v>0</v>
      </c>
      <c r="M2826" s="2">
        <f t="shared" si="448"/>
        <v>1</v>
      </c>
      <c r="N2826">
        <f t="shared" si="449"/>
        <v>-3.816157801455526</v>
      </c>
    </row>
    <row r="2827" spans="1:14" x14ac:dyDescent="0.3">
      <c r="A2827" s="1">
        <v>42794</v>
      </c>
      <c r="B2827">
        <v>67.599999999999994</v>
      </c>
      <c r="D2827">
        <f t="shared" si="440"/>
        <v>2</v>
      </c>
      <c r="E2827" s="1">
        <f t="shared" si="441"/>
        <v>42787</v>
      </c>
      <c r="F2827" s="1">
        <f t="shared" si="442"/>
        <v>42786</v>
      </c>
      <c r="G2827" s="1">
        <f t="shared" si="443"/>
        <v>42785</v>
      </c>
      <c r="H2827" s="1">
        <f t="shared" si="444"/>
        <v>42784</v>
      </c>
      <c r="I2827" s="2">
        <f t="shared" si="445"/>
        <v>70.349999999999994</v>
      </c>
      <c r="K2827" s="2">
        <f t="shared" si="446"/>
        <v>0</v>
      </c>
      <c r="L2827" s="2">
        <f t="shared" si="447"/>
        <v>0</v>
      </c>
      <c r="M2827" s="2">
        <f t="shared" si="448"/>
        <v>1</v>
      </c>
      <c r="N2827">
        <f t="shared" si="449"/>
        <v>-3.9874800511479602</v>
      </c>
    </row>
    <row r="2828" spans="1:14" x14ac:dyDescent="0.3">
      <c r="A2828" s="1">
        <v>42795</v>
      </c>
      <c r="B2828">
        <v>68.424999999999997</v>
      </c>
      <c r="D2828">
        <f t="shared" si="440"/>
        <v>3</v>
      </c>
      <c r="E2828" s="1">
        <f t="shared" si="441"/>
        <v>42788</v>
      </c>
      <c r="F2828" s="1">
        <f t="shared" si="442"/>
        <v>42787</v>
      </c>
      <c r="G2828" s="1">
        <f t="shared" si="443"/>
        <v>42786</v>
      </c>
      <c r="H2828" s="1">
        <f t="shared" si="444"/>
        <v>42785</v>
      </c>
      <c r="I2828" s="2">
        <f t="shared" si="445"/>
        <v>67.75</v>
      </c>
      <c r="K2828" s="2">
        <f t="shared" si="446"/>
        <v>0</v>
      </c>
      <c r="L2828" s="2">
        <f t="shared" si="447"/>
        <v>0</v>
      </c>
      <c r="M2828" s="2">
        <f t="shared" si="448"/>
        <v>1</v>
      </c>
      <c r="N2828">
        <f t="shared" si="449"/>
        <v>0.99137951669324686</v>
      </c>
    </row>
    <row r="2829" spans="1:14" x14ac:dyDescent="0.3">
      <c r="A2829" s="1">
        <v>42796</v>
      </c>
      <c r="B2829">
        <v>68.275000000000006</v>
      </c>
      <c r="D2829">
        <f t="shared" si="440"/>
        <v>4</v>
      </c>
      <c r="E2829" s="1">
        <f t="shared" si="441"/>
        <v>42789</v>
      </c>
      <c r="F2829" s="1">
        <f t="shared" si="442"/>
        <v>42788</v>
      </c>
      <c r="G2829" s="1">
        <f t="shared" si="443"/>
        <v>42787</v>
      </c>
      <c r="H2829" s="1">
        <f t="shared" si="444"/>
        <v>42786</v>
      </c>
      <c r="I2829" s="2">
        <f t="shared" si="445"/>
        <v>66.575000000000003</v>
      </c>
      <c r="K2829" s="2">
        <f t="shared" si="446"/>
        <v>0</v>
      </c>
      <c r="L2829" s="2">
        <f t="shared" si="447"/>
        <v>0</v>
      </c>
      <c r="M2829" s="2">
        <f t="shared" si="448"/>
        <v>1</v>
      </c>
      <c r="N2829">
        <f t="shared" si="449"/>
        <v>2.5214535659772919</v>
      </c>
    </row>
    <row r="2830" spans="1:14" x14ac:dyDescent="0.3">
      <c r="A2830" s="1">
        <v>42797</v>
      </c>
      <c r="B2830">
        <v>66.75</v>
      </c>
      <c r="D2830">
        <f t="shared" si="440"/>
        <v>5</v>
      </c>
      <c r="E2830" s="1">
        <f t="shared" si="441"/>
        <v>42790</v>
      </c>
      <c r="F2830" s="1">
        <f t="shared" si="442"/>
        <v>42789</v>
      </c>
      <c r="G2830" s="1">
        <f t="shared" si="443"/>
        <v>42788</v>
      </c>
      <c r="H2830" s="1">
        <f t="shared" si="444"/>
        <v>42787</v>
      </c>
      <c r="I2830" s="2">
        <f t="shared" si="445"/>
        <v>68.025000000000006</v>
      </c>
      <c r="K2830" s="2">
        <f t="shared" si="446"/>
        <v>0</v>
      </c>
      <c r="L2830" s="2">
        <f t="shared" si="447"/>
        <v>0</v>
      </c>
      <c r="M2830" s="2">
        <f t="shared" si="448"/>
        <v>1</v>
      </c>
      <c r="N2830">
        <f t="shared" si="449"/>
        <v>-1.892098738895116</v>
      </c>
    </row>
    <row r="2831" spans="1:14" x14ac:dyDescent="0.3">
      <c r="A2831" s="1">
        <v>42800</v>
      </c>
      <c r="B2831">
        <v>67.174999999999997</v>
      </c>
      <c r="D2831">
        <f t="shared" si="440"/>
        <v>1</v>
      </c>
      <c r="E2831" s="1">
        <f t="shared" si="441"/>
        <v>42793</v>
      </c>
      <c r="F2831" s="1">
        <f t="shared" si="442"/>
        <v>42792</v>
      </c>
      <c r="G2831" s="1">
        <f t="shared" si="443"/>
        <v>42791</v>
      </c>
      <c r="H2831" s="1">
        <f t="shared" si="444"/>
        <v>42790</v>
      </c>
      <c r="I2831" s="2">
        <f t="shared" si="445"/>
        <v>68.125</v>
      </c>
      <c r="K2831" s="2">
        <f t="shared" si="446"/>
        <v>0</v>
      </c>
      <c r="L2831" s="2">
        <f t="shared" si="447"/>
        <v>0</v>
      </c>
      <c r="M2831" s="2">
        <f t="shared" si="448"/>
        <v>1</v>
      </c>
      <c r="N2831">
        <f t="shared" si="449"/>
        <v>-1.4043098481853291</v>
      </c>
    </row>
    <row r="2832" spans="1:14" x14ac:dyDescent="0.3">
      <c r="A2832" s="1">
        <v>42801</v>
      </c>
      <c r="B2832">
        <v>68.05</v>
      </c>
      <c r="D2832">
        <f t="shared" si="440"/>
        <v>2</v>
      </c>
      <c r="E2832" s="1">
        <f t="shared" si="441"/>
        <v>42794</v>
      </c>
      <c r="F2832" s="1">
        <f t="shared" si="442"/>
        <v>42793</v>
      </c>
      <c r="G2832" s="1">
        <f t="shared" si="443"/>
        <v>42792</v>
      </c>
      <c r="H2832" s="1">
        <f t="shared" si="444"/>
        <v>42791</v>
      </c>
      <c r="I2832" s="2">
        <f t="shared" si="445"/>
        <v>67.599999999999994</v>
      </c>
      <c r="K2832" s="2">
        <f t="shared" si="446"/>
        <v>0</v>
      </c>
      <c r="L2832" s="2">
        <f t="shared" si="447"/>
        <v>0</v>
      </c>
      <c r="M2832" s="2">
        <f t="shared" si="448"/>
        <v>1</v>
      </c>
      <c r="N2832">
        <f t="shared" si="449"/>
        <v>0.66347460485567333</v>
      </c>
    </row>
    <row r="2833" spans="1:14" x14ac:dyDescent="0.3">
      <c r="A2833" s="1">
        <v>42802</v>
      </c>
      <c r="B2833">
        <v>68.424999999999997</v>
      </c>
      <c r="D2833">
        <f t="shared" si="440"/>
        <v>3</v>
      </c>
      <c r="E2833" s="1">
        <f t="shared" si="441"/>
        <v>42795</v>
      </c>
      <c r="F2833" s="1">
        <f t="shared" si="442"/>
        <v>42794</v>
      </c>
      <c r="G2833" s="1">
        <f t="shared" si="443"/>
        <v>42793</v>
      </c>
      <c r="H2833" s="1">
        <f t="shared" si="444"/>
        <v>42792</v>
      </c>
      <c r="I2833" s="2">
        <f t="shared" si="445"/>
        <v>68.424999999999997</v>
      </c>
      <c r="K2833" s="2">
        <f t="shared" si="446"/>
        <v>0</v>
      </c>
      <c r="L2833" s="2">
        <f t="shared" si="447"/>
        <v>0</v>
      </c>
      <c r="M2833" s="2">
        <f t="shared" si="448"/>
        <v>1</v>
      </c>
      <c r="N2833">
        <f t="shared" si="449"/>
        <v>0</v>
      </c>
    </row>
    <row r="2834" spans="1:14" x14ac:dyDescent="0.3">
      <c r="A2834" s="1">
        <v>42803</v>
      </c>
      <c r="B2834">
        <v>68.075000000000003</v>
      </c>
      <c r="D2834">
        <f t="shared" si="440"/>
        <v>4</v>
      </c>
      <c r="E2834" s="1">
        <f t="shared" si="441"/>
        <v>42796</v>
      </c>
      <c r="F2834" s="1">
        <f t="shared" si="442"/>
        <v>42795</v>
      </c>
      <c r="G2834" s="1">
        <f t="shared" si="443"/>
        <v>42794</v>
      </c>
      <c r="H2834" s="1">
        <f t="shared" si="444"/>
        <v>42793</v>
      </c>
      <c r="I2834" s="2">
        <f t="shared" si="445"/>
        <v>68.275000000000006</v>
      </c>
      <c r="K2834" s="2">
        <f t="shared" si="446"/>
        <v>0</v>
      </c>
      <c r="L2834" s="2">
        <f t="shared" si="447"/>
        <v>0</v>
      </c>
      <c r="M2834" s="2">
        <f t="shared" si="448"/>
        <v>1</v>
      </c>
      <c r="N2834">
        <f t="shared" si="449"/>
        <v>-0.29336287999454097</v>
      </c>
    </row>
    <row r="2835" spans="1:14" x14ac:dyDescent="0.3">
      <c r="A2835" s="1">
        <v>42804</v>
      </c>
      <c r="B2835">
        <v>68.174999999999997</v>
      </c>
      <c r="D2835">
        <f t="shared" si="440"/>
        <v>5</v>
      </c>
      <c r="E2835" s="1">
        <f t="shared" si="441"/>
        <v>42797</v>
      </c>
      <c r="F2835" s="1">
        <f t="shared" si="442"/>
        <v>42796</v>
      </c>
      <c r="G2835" s="1">
        <f t="shared" si="443"/>
        <v>42795</v>
      </c>
      <c r="H2835" s="1">
        <f t="shared" si="444"/>
        <v>42794</v>
      </c>
      <c r="I2835" s="2">
        <f t="shared" si="445"/>
        <v>66.75</v>
      </c>
      <c r="K2835" s="2">
        <f t="shared" si="446"/>
        <v>0</v>
      </c>
      <c r="L2835" s="2">
        <f t="shared" si="447"/>
        <v>0</v>
      </c>
      <c r="M2835" s="2">
        <f t="shared" si="448"/>
        <v>1</v>
      </c>
      <c r="N2835">
        <f t="shared" si="449"/>
        <v>2.1123631451293212</v>
      </c>
    </row>
    <row r="2836" spans="1:14" x14ac:dyDescent="0.3">
      <c r="A2836" s="1">
        <v>42807</v>
      </c>
      <c r="B2836">
        <v>70.224999999999994</v>
      </c>
      <c r="D2836">
        <f t="shared" si="440"/>
        <v>1</v>
      </c>
      <c r="E2836" s="1">
        <f t="shared" si="441"/>
        <v>42800</v>
      </c>
      <c r="F2836" s="1">
        <f t="shared" si="442"/>
        <v>42799</v>
      </c>
      <c r="G2836" s="1">
        <f t="shared" si="443"/>
        <v>42798</v>
      </c>
      <c r="H2836" s="1">
        <f t="shared" si="444"/>
        <v>42797</v>
      </c>
      <c r="I2836" s="2">
        <f t="shared" si="445"/>
        <v>67.174999999999997</v>
      </c>
      <c r="K2836" s="2">
        <f t="shared" si="446"/>
        <v>0</v>
      </c>
      <c r="L2836" s="2">
        <f t="shared" si="447"/>
        <v>0</v>
      </c>
      <c r="M2836" s="2">
        <f t="shared" si="448"/>
        <v>1</v>
      </c>
      <c r="N2836">
        <f t="shared" si="449"/>
        <v>4.4403218488752367</v>
      </c>
    </row>
    <row r="2837" spans="1:14" x14ac:dyDescent="0.3">
      <c r="A2837" s="1">
        <v>42808</v>
      </c>
      <c r="B2837">
        <v>70.825000000000003</v>
      </c>
      <c r="D2837">
        <f t="shared" si="440"/>
        <v>2</v>
      </c>
      <c r="E2837" s="1">
        <f t="shared" si="441"/>
        <v>42801</v>
      </c>
      <c r="F2837" s="1">
        <f t="shared" si="442"/>
        <v>42800</v>
      </c>
      <c r="G2837" s="1">
        <f t="shared" si="443"/>
        <v>42799</v>
      </c>
      <c r="H2837" s="1">
        <f t="shared" si="444"/>
        <v>42798</v>
      </c>
      <c r="I2837" s="2">
        <f t="shared" si="445"/>
        <v>68.05</v>
      </c>
      <c r="K2837" s="2">
        <f t="shared" si="446"/>
        <v>0</v>
      </c>
      <c r="L2837" s="2">
        <f t="shared" si="447"/>
        <v>0</v>
      </c>
      <c r="M2837" s="2">
        <f t="shared" si="448"/>
        <v>1</v>
      </c>
      <c r="N2837">
        <f t="shared" si="449"/>
        <v>3.996931661910518</v>
      </c>
    </row>
    <row r="2838" spans="1:14" x14ac:dyDescent="0.3">
      <c r="A2838" s="1">
        <v>42809</v>
      </c>
      <c r="B2838">
        <v>70.075000000000003</v>
      </c>
      <c r="D2838">
        <f t="shared" si="440"/>
        <v>3</v>
      </c>
      <c r="E2838" s="1">
        <f t="shared" si="441"/>
        <v>42802</v>
      </c>
      <c r="F2838" s="1">
        <f t="shared" si="442"/>
        <v>42801</v>
      </c>
      <c r="G2838" s="1">
        <f t="shared" si="443"/>
        <v>42800</v>
      </c>
      <c r="H2838" s="1">
        <f t="shared" si="444"/>
        <v>42799</v>
      </c>
      <c r="I2838" s="2">
        <f t="shared" si="445"/>
        <v>68.424999999999997</v>
      </c>
      <c r="K2838" s="2">
        <f t="shared" si="446"/>
        <v>0</v>
      </c>
      <c r="L2838" s="2">
        <f t="shared" si="447"/>
        <v>0</v>
      </c>
      <c r="M2838" s="2">
        <f t="shared" si="448"/>
        <v>1</v>
      </c>
      <c r="N2838">
        <f t="shared" si="449"/>
        <v>2.3827842124109297</v>
      </c>
    </row>
    <row r="2839" spans="1:14" x14ac:dyDescent="0.3">
      <c r="A2839" s="1">
        <v>42810</v>
      </c>
      <c r="B2839">
        <v>69.900000000000006</v>
      </c>
      <c r="D2839">
        <f t="shared" si="440"/>
        <v>4</v>
      </c>
      <c r="E2839" s="1">
        <f t="shared" si="441"/>
        <v>42803</v>
      </c>
      <c r="F2839" s="1">
        <f t="shared" si="442"/>
        <v>42802</v>
      </c>
      <c r="G2839" s="1">
        <f t="shared" si="443"/>
        <v>42801</v>
      </c>
      <c r="H2839" s="1">
        <f t="shared" si="444"/>
        <v>42800</v>
      </c>
      <c r="I2839" s="2">
        <f t="shared" si="445"/>
        <v>68.075000000000003</v>
      </c>
      <c r="K2839" s="2">
        <f t="shared" si="446"/>
        <v>0</v>
      </c>
      <c r="L2839" s="2">
        <f t="shared" si="447"/>
        <v>0</v>
      </c>
      <c r="M2839" s="2">
        <f t="shared" si="448"/>
        <v>1</v>
      </c>
      <c r="N2839">
        <f t="shared" si="449"/>
        <v>2.6455610679941244</v>
      </c>
    </row>
    <row r="2840" spans="1:14" x14ac:dyDescent="0.3">
      <c r="A2840" s="1">
        <v>42811</v>
      </c>
      <c r="B2840">
        <v>69.05</v>
      </c>
      <c r="D2840">
        <f t="shared" si="440"/>
        <v>5</v>
      </c>
      <c r="E2840" s="1">
        <f t="shared" si="441"/>
        <v>42804</v>
      </c>
      <c r="F2840" s="1">
        <f t="shared" si="442"/>
        <v>42803</v>
      </c>
      <c r="G2840" s="1">
        <f t="shared" si="443"/>
        <v>42802</v>
      </c>
      <c r="H2840" s="1">
        <f t="shared" si="444"/>
        <v>42801</v>
      </c>
      <c r="I2840" s="2">
        <f t="shared" si="445"/>
        <v>68.174999999999997</v>
      </c>
      <c r="K2840" s="2">
        <f t="shared" si="446"/>
        <v>0</v>
      </c>
      <c r="L2840" s="2">
        <f t="shared" si="447"/>
        <v>0</v>
      </c>
      <c r="M2840" s="2">
        <f t="shared" si="448"/>
        <v>1</v>
      </c>
      <c r="N2840">
        <f t="shared" si="449"/>
        <v>1.2752951123648923</v>
      </c>
    </row>
    <row r="2841" spans="1:14" x14ac:dyDescent="0.3">
      <c r="A2841" s="1">
        <v>42814</v>
      </c>
      <c r="B2841">
        <v>68.650000000000006</v>
      </c>
      <c r="D2841">
        <f t="shared" si="440"/>
        <v>1</v>
      </c>
      <c r="E2841" s="1">
        <f t="shared" si="441"/>
        <v>42807</v>
      </c>
      <c r="F2841" s="1">
        <f t="shared" si="442"/>
        <v>42806</v>
      </c>
      <c r="G2841" s="1">
        <f t="shared" si="443"/>
        <v>42805</v>
      </c>
      <c r="H2841" s="1">
        <f t="shared" si="444"/>
        <v>42804</v>
      </c>
      <c r="I2841" s="2">
        <f t="shared" si="445"/>
        <v>70.224999999999994</v>
      </c>
      <c r="K2841" s="2">
        <f t="shared" si="446"/>
        <v>0</v>
      </c>
      <c r="L2841" s="2">
        <f t="shared" si="447"/>
        <v>0</v>
      </c>
      <c r="M2841" s="2">
        <f t="shared" si="448"/>
        <v>1</v>
      </c>
      <c r="N2841">
        <f t="shared" si="449"/>
        <v>-2.2683240776327125</v>
      </c>
    </row>
    <row r="2842" spans="1:14" x14ac:dyDescent="0.3">
      <c r="A2842" s="1">
        <v>42815</v>
      </c>
      <c r="B2842">
        <v>68</v>
      </c>
      <c r="D2842">
        <f t="shared" si="440"/>
        <v>2</v>
      </c>
      <c r="E2842" s="1">
        <f t="shared" si="441"/>
        <v>42808</v>
      </c>
      <c r="F2842" s="1">
        <f t="shared" si="442"/>
        <v>42807</v>
      </c>
      <c r="G2842" s="1">
        <f t="shared" si="443"/>
        <v>42806</v>
      </c>
      <c r="H2842" s="1">
        <f t="shared" si="444"/>
        <v>42805</v>
      </c>
      <c r="I2842" s="2">
        <f t="shared" si="445"/>
        <v>70.825000000000003</v>
      </c>
      <c r="K2842" s="2">
        <f t="shared" si="446"/>
        <v>0</v>
      </c>
      <c r="L2842" s="2">
        <f t="shared" si="447"/>
        <v>0</v>
      </c>
      <c r="M2842" s="2">
        <f t="shared" si="448"/>
        <v>1</v>
      </c>
      <c r="N2842">
        <f t="shared" si="449"/>
        <v>-4.0704340540473609</v>
      </c>
    </row>
    <row r="2843" spans="1:14" x14ac:dyDescent="0.3">
      <c r="A2843" s="1">
        <v>42816</v>
      </c>
      <c r="B2843">
        <v>68.150000000000006</v>
      </c>
      <c r="D2843">
        <f t="shared" si="440"/>
        <v>3</v>
      </c>
      <c r="E2843" s="1">
        <f t="shared" si="441"/>
        <v>42809</v>
      </c>
      <c r="F2843" s="1">
        <f t="shared" si="442"/>
        <v>42808</v>
      </c>
      <c r="G2843" s="1">
        <f t="shared" si="443"/>
        <v>42807</v>
      </c>
      <c r="H2843" s="1">
        <f t="shared" si="444"/>
        <v>42806</v>
      </c>
      <c r="I2843" s="2">
        <f t="shared" si="445"/>
        <v>70.075000000000003</v>
      </c>
      <c r="K2843" s="2">
        <f t="shared" si="446"/>
        <v>0</v>
      </c>
      <c r="L2843" s="2">
        <f t="shared" si="447"/>
        <v>0</v>
      </c>
      <c r="M2843" s="2">
        <f t="shared" si="448"/>
        <v>1</v>
      </c>
      <c r="N2843">
        <f t="shared" si="449"/>
        <v>-2.7854938908310261</v>
      </c>
    </row>
    <row r="2844" spans="1:14" x14ac:dyDescent="0.3">
      <c r="A2844" s="1">
        <v>42817</v>
      </c>
      <c r="B2844">
        <v>69.349999999999994</v>
      </c>
      <c r="D2844">
        <f t="shared" si="440"/>
        <v>4</v>
      </c>
      <c r="E2844" s="1">
        <f t="shared" si="441"/>
        <v>42810</v>
      </c>
      <c r="F2844" s="1">
        <f t="shared" si="442"/>
        <v>42809</v>
      </c>
      <c r="G2844" s="1">
        <f t="shared" si="443"/>
        <v>42808</v>
      </c>
      <c r="H2844" s="1">
        <f t="shared" si="444"/>
        <v>42807</v>
      </c>
      <c r="I2844" s="2">
        <f t="shared" si="445"/>
        <v>69.900000000000006</v>
      </c>
      <c r="K2844" s="2">
        <f t="shared" si="446"/>
        <v>0</v>
      </c>
      <c r="L2844" s="2">
        <f t="shared" si="447"/>
        <v>0</v>
      </c>
      <c r="M2844" s="2">
        <f t="shared" si="448"/>
        <v>1</v>
      </c>
      <c r="N2844">
        <f t="shared" si="449"/>
        <v>-0.78995024789241741</v>
      </c>
    </row>
    <row r="2845" spans="1:14" x14ac:dyDescent="0.3">
      <c r="A2845" s="1">
        <v>42818</v>
      </c>
      <c r="B2845">
        <v>67.275000000000006</v>
      </c>
      <c r="D2845">
        <f t="shared" si="440"/>
        <v>5</v>
      </c>
      <c r="E2845" s="1">
        <f t="shared" si="441"/>
        <v>42811</v>
      </c>
      <c r="F2845" s="1">
        <f t="shared" si="442"/>
        <v>42810</v>
      </c>
      <c r="G2845" s="1">
        <f t="shared" si="443"/>
        <v>42809</v>
      </c>
      <c r="H2845" s="1">
        <f t="shared" si="444"/>
        <v>42808</v>
      </c>
      <c r="I2845" s="2">
        <f t="shared" si="445"/>
        <v>69.05</v>
      </c>
      <c r="K2845" s="2">
        <f t="shared" si="446"/>
        <v>0</v>
      </c>
      <c r="L2845" s="2">
        <f t="shared" si="447"/>
        <v>0</v>
      </c>
      <c r="M2845" s="2">
        <f t="shared" si="448"/>
        <v>1</v>
      </c>
      <c r="N2845">
        <f t="shared" si="449"/>
        <v>-2.6042183242331487</v>
      </c>
    </row>
    <row r="2846" spans="1:14" x14ac:dyDescent="0.3">
      <c r="A2846" s="1">
        <v>42821</v>
      </c>
      <c r="B2846">
        <v>65.650000000000006</v>
      </c>
      <c r="D2846">
        <f t="shared" si="440"/>
        <v>1</v>
      </c>
      <c r="E2846" s="1">
        <f t="shared" si="441"/>
        <v>42814</v>
      </c>
      <c r="F2846" s="1">
        <f t="shared" si="442"/>
        <v>42813</v>
      </c>
      <c r="G2846" s="1">
        <f t="shared" si="443"/>
        <v>42812</v>
      </c>
      <c r="H2846" s="1">
        <f t="shared" si="444"/>
        <v>42811</v>
      </c>
      <c r="I2846" s="2">
        <f t="shared" si="445"/>
        <v>68.650000000000006</v>
      </c>
      <c r="K2846" s="2">
        <f t="shared" si="446"/>
        <v>0</v>
      </c>
      <c r="L2846" s="2">
        <f t="shared" si="447"/>
        <v>0</v>
      </c>
      <c r="M2846" s="2">
        <f t="shared" si="448"/>
        <v>1</v>
      </c>
      <c r="N2846">
        <f t="shared" si="449"/>
        <v>-4.4683531465174866</v>
      </c>
    </row>
    <row r="2847" spans="1:14" x14ac:dyDescent="0.3">
      <c r="A2847" s="1">
        <v>42822</v>
      </c>
      <c r="B2847">
        <v>65.099999999999994</v>
      </c>
      <c r="D2847">
        <f t="shared" si="440"/>
        <v>2</v>
      </c>
      <c r="E2847" s="1">
        <f t="shared" si="441"/>
        <v>42815</v>
      </c>
      <c r="F2847" s="1">
        <f t="shared" si="442"/>
        <v>42814</v>
      </c>
      <c r="G2847" s="1">
        <f t="shared" si="443"/>
        <v>42813</v>
      </c>
      <c r="H2847" s="1">
        <f t="shared" si="444"/>
        <v>42812</v>
      </c>
      <c r="I2847" s="2">
        <f t="shared" si="445"/>
        <v>68</v>
      </c>
      <c r="K2847" s="2">
        <f t="shared" si="446"/>
        <v>0</v>
      </c>
      <c r="L2847" s="2">
        <f t="shared" si="447"/>
        <v>0</v>
      </c>
      <c r="M2847" s="2">
        <f t="shared" si="448"/>
        <v>1</v>
      </c>
      <c r="N2847">
        <f t="shared" si="449"/>
        <v>-4.3583155961583211</v>
      </c>
    </row>
    <row r="2848" spans="1:14" x14ac:dyDescent="0.3">
      <c r="A2848" s="1">
        <v>42823</v>
      </c>
      <c r="B2848">
        <v>65.3</v>
      </c>
      <c r="D2848">
        <f t="shared" si="440"/>
        <v>3</v>
      </c>
      <c r="E2848" s="1">
        <f t="shared" si="441"/>
        <v>42816</v>
      </c>
      <c r="F2848" s="1">
        <f t="shared" si="442"/>
        <v>42815</v>
      </c>
      <c r="G2848" s="1">
        <f t="shared" si="443"/>
        <v>42814</v>
      </c>
      <c r="H2848" s="1">
        <f t="shared" si="444"/>
        <v>42813</v>
      </c>
      <c r="I2848" s="2">
        <f t="shared" si="445"/>
        <v>68.150000000000006</v>
      </c>
      <c r="K2848" s="2">
        <f t="shared" si="446"/>
        <v>0</v>
      </c>
      <c r="L2848" s="2">
        <f t="shared" si="447"/>
        <v>0</v>
      </c>
      <c r="M2848" s="2">
        <f t="shared" si="448"/>
        <v>1</v>
      </c>
      <c r="N2848">
        <f t="shared" si="449"/>
        <v>-4.2719121860156344</v>
      </c>
    </row>
    <row r="2849" spans="1:14" x14ac:dyDescent="0.3">
      <c r="A2849" s="1">
        <v>42824</v>
      </c>
      <c r="B2849">
        <v>65.625</v>
      </c>
      <c r="D2849">
        <f t="shared" si="440"/>
        <v>4</v>
      </c>
      <c r="E2849" s="1">
        <f t="shared" si="441"/>
        <v>42817</v>
      </c>
      <c r="F2849" s="1">
        <f t="shared" si="442"/>
        <v>42816</v>
      </c>
      <c r="G2849" s="1">
        <f t="shared" si="443"/>
        <v>42815</v>
      </c>
      <c r="H2849" s="1">
        <f t="shared" si="444"/>
        <v>42814</v>
      </c>
      <c r="I2849" s="2">
        <f t="shared" si="445"/>
        <v>69.349999999999994</v>
      </c>
      <c r="K2849" s="2">
        <f t="shared" si="446"/>
        <v>0</v>
      </c>
      <c r="L2849" s="2">
        <f t="shared" si="447"/>
        <v>0</v>
      </c>
      <c r="M2849" s="2">
        <f t="shared" si="448"/>
        <v>1</v>
      </c>
      <c r="N2849">
        <f t="shared" si="449"/>
        <v>-5.5209425849052742</v>
      </c>
    </row>
    <row r="2850" spans="1:14" x14ac:dyDescent="0.3">
      <c r="A2850" s="1">
        <v>42825</v>
      </c>
      <c r="B2850">
        <v>65.674999999999997</v>
      </c>
      <c r="D2850">
        <f t="shared" si="440"/>
        <v>5</v>
      </c>
      <c r="E2850" s="1">
        <f t="shared" si="441"/>
        <v>42818</v>
      </c>
      <c r="F2850" s="1">
        <f t="shared" si="442"/>
        <v>42817</v>
      </c>
      <c r="G2850" s="1">
        <f t="shared" si="443"/>
        <v>42816</v>
      </c>
      <c r="H2850" s="1">
        <f t="shared" si="444"/>
        <v>42815</v>
      </c>
      <c r="I2850" s="2">
        <f t="shared" si="445"/>
        <v>67.275000000000006</v>
      </c>
      <c r="K2850" s="2">
        <f t="shared" si="446"/>
        <v>0</v>
      </c>
      <c r="L2850" s="2">
        <f t="shared" si="447"/>
        <v>0</v>
      </c>
      <c r="M2850" s="2">
        <f t="shared" si="448"/>
        <v>1</v>
      </c>
      <c r="N2850">
        <f t="shared" si="449"/>
        <v>-2.4070361041366102</v>
      </c>
    </row>
    <row r="2851" spans="1:14" x14ac:dyDescent="0.3">
      <c r="A2851" s="1">
        <v>42828</v>
      </c>
      <c r="B2851">
        <v>64.8</v>
      </c>
      <c r="D2851">
        <f t="shared" si="440"/>
        <v>1</v>
      </c>
      <c r="E2851" s="1">
        <f t="shared" si="441"/>
        <v>42821</v>
      </c>
      <c r="F2851" s="1">
        <f t="shared" si="442"/>
        <v>42820</v>
      </c>
      <c r="G2851" s="1">
        <f t="shared" si="443"/>
        <v>42819</v>
      </c>
      <c r="H2851" s="1">
        <f t="shared" si="444"/>
        <v>42818</v>
      </c>
      <c r="I2851" s="2">
        <f t="shared" si="445"/>
        <v>65.650000000000006</v>
      </c>
      <c r="K2851" s="2">
        <f t="shared" si="446"/>
        <v>0</v>
      </c>
      <c r="L2851" s="2">
        <f t="shared" si="447"/>
        <v>0</v>
      </c>
      <c r="M2851" s="2">
        <f t="shared" si="448"/>
        <v>1</v>
      </c>
      <c r="N2851">
        <f t="shared" si="449"/>
        <v>-1.3031997390576282</v>
      </c>
    </row>
    <row r="2852" spans="1:14" x14ac:dyDescent="0.3">
      <c r="A2852" s="1">
        <v>42829</v>
      </c>
      <c r="B2852">
        <v>63.674999999999997</v>
      </c>
      <c r="D2852">
        <f t="shared" si="440"/>
        <v>2</v>
      </c>
      <c r="E2852" s="1">
        <f t="shared" si="441"/>
        <v>42822</v>
      </c>
      <c r="F2852" s="1">
        <f t="shared" si="442"/>
        <v>42821</v>
      </c>
      <c r="G2852" s="1">
        <f t="shared" si="443"/>
        <v>42820</v>
      </c>
      <c r="H2852" s="1">
        <f t="shared" si="444"/>
        <v>42819</v>
      </c>
      <c r="I2852" s="2">
        <f t="shared" si="445"/>
        <v>65.099999999999994</v>
      </c>
      <c r="K2852" s="2">
        <f t="shared" si="446"/>
        <v>0</v>
      </c>
      <c r="L2852" s="2">
        <f t="shared" si="447"/>
        <v>0</v>
      </c>
      <c r="M2852" s="2">
        <f t="shared" si="448"/>
        <v>1</v>
      </c>
      <c r="N2852">
        <f t="shared" si="449"/>
        <v>-2.2132528349002789</v>
      </c>
    </row>
    <row r="2853" spans="1:14" x14ac:dyDescent="0.3">
      <c r="A2853" s="1">
        <v>42830</v>
      </c>
      <c r="B2853">
        <v>63.625</v>
      </c>
      <c r="D2853">
        <f t="shared" si="440"/>
        <v>3</v>
      </c>
      <c r="E2853" s="1">
        <f t="shared" si="441"/>
        <v>42823</v>
      </c>
      <c r="F2853" s="1">
        <f t="shared" si="442"/>
        <v>42822</v>
      </c>
      <c r="G2853" s="1">
        <f t="shared" si="443"/>
        <v>42821</v>
      </c>
      <c r="H2853" s="1">
        <f t="shared" si="444"/>
        <v>42820</v>
      </c>
      <c r="I2853" s="2">
        <f t="shared" si="445"/>
        <v>65.3</v>
      </c>
      <c r="K2853" s="2">
        <f t="shared" si="446"/>
        <v>0</v>
      </c>
      <c r="L2853" s="2">
        <f t="shared" si="447"/>
        <v>0</v>
      </c>
      <c r="M2853" s="2">
        <f t="shared" si="448"/>
        <v>1</v>
      </c>
      <c r="N2853">
        <f t="shared" si="449"/>
        <v>-2.5985561411698495</v>
      </c>
    </row>
    <row r="2854" spans="1:14" x14ac:dyDescent="0.3">
      <c r="A2854" s="1">
        <v>42831</v>
      </c>
      <c r="B2854">
        <v>63.924999999999997</v>
      </c>
      <c r="D2854">
        <f t="shared" si="440"/>
        <v>4</v>
      </c>
      <c r="E2854" s="1">
        <f t="shared" si="441"/>
        <v>42824</v>
      </c>
      <c r="F2854" s="1">
        <f t="shared" si="442"/>
        <v>42823</v>
      </c>
      <c r="G2854" s="1">
        <f t="shared" si="443"/>
        <v>42822</v>
      </c>
      <c r="H2854" s="1">
        <f t="shared" si="444"/>
        <v>42821</v>
      </c>
      <c r="I2854" s="2">
        <f t="shared" si="445"/>
        <v>65.625</v>
      </c>
      <c r="K2854" s="2">
        <f t="shared" si="446"/>
        <v>0</v>
      </c>
      <c r="L2854" s="2">
        <f t="shared" si="447"/>
        <v>0</v>
      </c>
      <c r="M2854" s="2">
        <f t="shared" si="448"/>
        <v>1</v>
      </c>
      <c r="N2854">
        <f t="shared" si="449"/>
        <v>-2.6246199734537585</v>
      </c>
    </row>
    <row r="2855" spans="1:14" x14ac:dyDescent="0.3">
      <c r="A2855" s="1">
        <v>42832</v>
      </c>
      <c r="B2855">
        <v>63.325000000000003</v>
      </c>
      <c r="C2855">
        <v>72.775000000000006</v>
      </c>
      <c r="D2855">
        <f t="shared" si="440"/>
        <v>5</v>
      </c>
      <c r="E2855" s="1">
        <f t="shared" si="441"/>
        <v>42825</v>
      </c>
      <c r="F2855" s="1">
        <f t="shared" si="442"/>
        <v>42824</v>
      </c>
      <c r="G2855" s="1">
        <f t="shared" si="443"/>
        <v>42823</v>
      </c>
      <c r="H2855" s="1">
        <f t="shared" si="444"/>
        <v>42822</v>
      </c>
      <c r="I2855" s="2">
        <f t="shared" si="445"/>
        <v>65.674999999999997</v>
      </c>
      <c r="K2855" s="2">
        <f t="shared" si="446"/>
        <v>0</v>
      </c>
      <c r="L2855" s="2">
        <f t="shared" si="447"/>
        <v>0</v>
      </c>
      <c r="M2855" s="2">
        <f t="shared" si="448"/>
        <v>1</v>
      </c>
      <c r="N2855">
        <f t="shared" si="449"/>
        <v>-3.6438139683864605</v>
      </c>
    </row>
    <row r="2856" spans="1:14" x14ac:dyDescent="0.3">
      <c r="A2856" s="1">
        <v>42835</v>
      </c>
      <c r="B2856">
        <v>73.275000000000006</v>
      </c>
      <c r="D2856">
        <f t="shared" si="440"/>
        <v>1</v>
      </c>
      <c r="E2856" s="1">
        <f t="shared" si="441"/>
        <v>42828</v>
      </c>
      <c r="F2856" s="1">
        <f t="shared" si="442"/>
        <v>42827</v>
      </c>
      <c r="G2856" s="1">
        <f t="shared" si="443"/>
        <v>42826</v>
      </c>
      <c r="H2856" s="1">
        <f t="shared" si="444"/>
        <v>42825</v>
      </c>
      <c r="I2856" s="2">
        <f t="shared" si="445"/>
        <v>64.8</v>
      </c>
      <c r="J2856">
        <v>72.775000000000006</v>
      </c>
      <c r="K2856" s="2">
        <f t="shared" si="446"/>
        <v>72.775000000000006</v>
      </c>
      <c r="L2856" s="2">
        <f t="shared" si="447"/>
        <v>63.325000000000003</v>
      </c>
      <c r="M2856" s="2">
        <f t="shared" si="448"/>
        <v>0.87014771556166259</v>
      </c>
      <c r="N2856">
        <f t="shared" si="449"/>
        <v>-1.617841050522079</v>
      </c>
    </row>
    <row r="2857" spans="1:14" x14ac:dyDescent="0.3">
      <c r="A2857" s="1">
        <v>42836</v>
      </c>
      <c r="B2857">
        <v>74</v>
      </c>
      <c r="D2857">
        <f t="shared" si="440"/>
        <v>2</v>
      </c>
      <c r="E2857" s="1">
        <f t="shared" si="441"/>
        <v>42829</v>
      </c>
      <c r="F2857" s="1">
        <f t="shared" si="442"/>
        <v>42828</v>
      </c>
      <c r="G2857" s="1">
        <f t="shared" si="443"/>
        <v>42827</v>
      </c>
      <c r="H2857" s="1">
        <f t="shared" si="444"/>
        <v>42826</v>
      </c>
      <c r="I2857" s="2">
        <f t="shared" si="445"/>
        <v>63.674999999999997</v>
      </c>
      <c r="K2857" s="2">
        <f t="shared" si="446"/>
        <v>72.775000000000006</v>
      </c>
      <c r="L2857" s="2">
        <f t="shared" si="447"/>
        <v>63.325000000000003</v>
      </c>
      <c r="M2857" s="2">
        <f t="shared" si="448"/>
        <v>0.87014771556166259</v>
      </c>
      <c r="N2857">
        <f t="shared" si="449"/>
        <v>1.1180778594701066</v>
      </c>
    </row>
    <row r="2858" spans="1:14" x14ac:dyDescent="0.3">
      <c r="A2858" s="1">
        <v>42837</v>
      </c>
      <c r="B2858">
        <v>72.275000000000006</v>
      </c>
      <c r="D2858">
        <f t="shared" si="440"/>
        <v>3</v>
      </c>
      <c r="E2858" s="1">
        <f t="shared" si="441"/>
        <v>42830</v>
      </c>
      <c r="F2858" s="1">
        <f t="shared" si="442"/>
        <v>42829</v>
      </c>
      <c r="G2858" s="1">
        <f t="shared" si="443"/>
        <v>42828</v>
      </c>
      <c r="H2858" s="1">
        <f t="shared" si="444"/>
        <v>42827</v>
      </c>
      <c r="I2858" s="2">
        <f t="shared" si="445"/>
        <v>63.625</v>
      </c>
      <c r="K2858" s="2">
        <f t="shared" si="446"/>
        <v>72.775000000000006</v>
      </c>
      <c r="L2858" s="2">
        <f t="shared" si="447"/>
        <v>63.325000000000003</v>
      </c>
      <c r="M2858" s="2">
        <f t="shared" si="448"/>
        <v>0.87014771556166259</v>
      </c>
      <c r="N2858">
        <f t="shared" si="449"/>
        <v>-1.1620480712225056</v>
      </c>
    </row>
    <row r="2859" spans="1:14" x14ac:dyDescent="0.3">
      <c r="A2859" s="1">
        <v>42838</v>
      </c>
      <c r="B2859">
        <v>72.5</v>
      </c>
      <c r="D2859">
        <f t="shared" si="440"/>
        <v>4</v>
      </c>
      <c r="E2859" s="1">
        <f t="shared" si="441"/>
        <v>42831</v>
      </c>
      <c r="F2859" s="1">
        <f t="shared" si="442"/>
        <v>42830</v>
      </c>
      <c r="G2859" s="1">
        <f t="shared" si="443"/>
        <v>42829</v>
      </c>
      <c r="H2859" s="1">
        <f t="shared" si="444"/>
        <v>42828</v>
      </c>
      <c r="I2859" s="2">
        <f t="shared" si="445"/>
        <v>63.924999999999997</v>
      </c>
      <c r="K2859" s="2">
        <f t="shared" si="446"/>
        <v>72.775000000000006</v>
      </c>
      <c r="L2859" s="2">
        <f t="shared" si="447"/>
        <v>63.325000000000003</v>
      </c>
      <c r="M2859" s="2">
        <f t="shared" si="448"/>
        <v>0.87014771556166259</v>
      </c>
      <c r="N2859">
        <f t="shared" si="449"/>
        <v>-1.3216253060569274</v>
      </c>
    </row>
    <row r="2860" spans="1:14" x14ac:dyDescent="0.3">
      <c r="A2860" s="1">
        <v>42842</v>
      </c>
      <c r="B2860">
        <v>72.349999999999994</v>
      </c>
      <c r="D2860">
        <f t="shared" si="440"/>
        <v>1</v>
      </c>
      <c r="E2860" s="1">
        <f t="shared" si="441"/>
        <v>42835</v>
      </c>
      <c r="F2860" s="1">
        <f t="shared" si="442"/>
        <v>42834</v>
      </c>
      <c r="G2860" s="1">
        <f t="shared" si="443"/>
        <v>42833</v>
      </c>
      <c r="H2860" s="1">
        <f t="shared" si="444"/>
        <v>42832</v>
      </c>
      <c r="I2860" s="2">
        <f t="shared" si="445"/>
        <v>73.275000000000006</v>
      </c>
      <c r="K2860" s="2">
        <f t="shared" si="446"/>
        <v>0</v>
      </c>
      <c r="L2860" s="2">
        <f t="shared" si="447"/>
        <v>0</v>
      </c>
      <c r="M2860" s="2">
        <f t="shared" si="448"/>
        <v>1</v>
      </c>
      <c r="N2860">
        <f t="shared" si="449"/>
        <v>-1.2704033519463409</v>
      </c>
    </row>
    <row r="2861" spans="1:14" x14ac:dyDescent="0.3">
      <c r="A2861" s="1">
        <v>42843</v>
      </c>
      <c r="B2861">
        <v>71.5</v>
      </c>
      <c r="D2861">
        <f t="shared" si="440"/>
        <v>2</v>
      </c>
      <c r="E2861" s="1">
        <f t="shared" si="441"/>
        <v>42836</v>
      </c>
      <c r="F2861" s="1">
        <f t="shared" si="442"/>
        <v>42835</v>
      </c>
      <c r="G2861" s="1">
        <f t="shared" si="443"/>
        <v>42834</v>
      </c>
      <c r="H2861" s="1">
        <f t="shared" si="444"/>
        <v>42833</v>
      </c>
      <c r="I2861" s="2">
        <f t="shared" si="445"/>
        <v>74</v>
      </c>
      <c r="K2861" s="2">
        <f t="shared" si="446"/>
        <v>0</v>
      </c>
      <c r="L2861" s="2">
        <f t="shared" si="447"/>
        <v>0</v>
      </c>
      <c r="M2861" s="2">
        <f t="shared" si="448"/>
        <v>1</v>
      </c>
      <c r="N2861">
        <f t="shared" si="449"/>
        <v>-3.436764350420777</v>
      </c>
    </row>
    <row r="2862" spans="1:14" x14ac:dyDescent="0.3">
      <c r="A2862" s="1">
        <v>42844</v>
      </c>
      <c r="B2862">
        <v>69.95</v>
      </c>
      <c r="D2862">
        <f t="shared" si="440"/>
        <v>3</v>
      </c>
      <c r="E2862" s="1">
        <f t="shared" si="441"/>
        <v>42837</v>
      </c>
      <c r="F2862" s="1">
        <f t="shared" si="442"/>
        <v>42836</v>
      </c>
      <c r="G2862" s="1">
        <f t="shared" si="443"/>
        <v>42835</v>
      </c>
      <c r="H2862" s="1">
        <f t="shared" si="444"/>
        <v>42834</v>
      </c>
      <c r="I2862" s="2">
        <f t="shared" si="445"/>
        <v>72.275000000000006</v>
      </c>
      <c r="K2862" s="2">
        <f t="shared" si="446"/>
        <v>0</v>
      </c>
      <c r="L2862" s="2">
        <f t="shared" si="447"/>
        <v>0</v>
      </c>
      <c r="M2862" s="2">
        <f t="shared" si="448"/>
        <v>1</v>
      </c>
      <c r="N2862">
        <f t="shared" si="449"/>
        <v>-3.2697586790919559</v>
      </c>
    </row>
    <row r="2863" spans="1:14" x14ac:dyDescent="0.3">
      <c r="A2863" s="1">
        <v>42845</v>
      </c>
      <c r="B2863">
        <v>68.674999999999997</v>
      </c>
      <c r="D2863">
        <f t="shared" si="440"/>
        <v>4</v>
      </c>
      <c r="E2863" s="1">
        <f t="shared" si="441"/>
        <v>42838</v>
      </c>
      <c r="F2863" s="1">
        <f t="shared" si="442"/>
        <v>42837</v>
      </c>
      <c r="G2863" s="1">
        <f t="shared" si="443"/>
        <v>42836</v>
      </c>
      <c r="H2863" s="1">
        <f t="shared" si="444"/>
        <v>42835</v>
      </c>
      <c r="I2863" s="2">
        <f t="shared" si="445"/>
        <v>72.5</v>
      </c>
      <c r="K2863" s="2">
        <f t="shared" si="446"/>
        <v>0</v>
      </c>
      <c r="L2863" s="2">
        <f t="shared" si="447"/>
        <v>0</v>
      </c>
      <c r="M2863" s="2">
        <f t="shared" si="448"/>
        <v>1</v>
      </c>
      <c r="N2863">
        <f t="shared" si="449"/>
        <v>-5.420132987929156</v>
      </c>
    </row>
    <row r="2864" spans="1:14" x14ac:dyDescent="0.3">
      <c r="A2864" s="1">
        <v>42846</v>
      </c>
      <c r="B2864">
        <v>68.325000000000003</v>
      </c>
      <c r="D2864">
        <f t="shared" si="440"/>
        <v>5</v>
      </c>
      <c r="E2864" s="1">
        <f t="shared" si="441"/>
        <v>42839</v>
      </c>
      <c r="F2864" s="1">
        <f t="shared" si="442"/>
        <v>42838</v>
      </c>
      <c r="G2864" s="1">
        <f t="shared" si="443"/>
        <v>42837</v>
      </c>
      <c r="H2864" s="1">
        <f t="shared" si="444"/>
        <v>42836</v>
      </c>
      <c r="I2864" s="2">
        <f t="shared" si="445"/>
        <v>72.5</v>
      </c>
      <c r="K2864" s="2">
        <f t="shared" si="446"/>
        <v>0</v>
      </c>
      <c r="L2864" s="2">
        <f t="shared" si="447"/>
        <v>0</v>
      </c>
      <c r="M2864" s="2">
        <f t="shared" si="448"/>
        <v>1</v>
      </c>
      <c r="N2864">
        <f t="shared" si="449"/>
        <v>-5.9310830046497349</v>
      </c>
    </row>
    <row r="2865" spans="1:14" x14ac:dyDescent="0.3">
      <c r="A2865" s="1">
        <v>42849</v>
      </c>
      <c r="B2865">
        <v>69.525000000000006</v>
      </c>
      <c r="D2865">
        <f t="shared" si="440"/>
        <v>1</v>
      </c>
      <c r="E2865" s="1">
        <f t="shared" si="441"/>
        <v>42842</v>
      </c>
      <c r="F2865" s="1">
        <f t="shared" si="442"/>
        <v>42841</v>
      </c>
      <c r="G2865" s="1">
        <f t="shared" si="443"/>
        <v>42840</v>
      </c>
      <c r="H2865" s="1">
        <f t="shared" si="444"/>
        <v>42839</v>
      </c>
      <c r="I2865" s="2">
        <f t="shared" si="445"/>
        <v>72.349999999999994</v>
      </c>
      <c r="K2865" s="2">
        <f t="shared" si="446"/>
        <v>0</v>
      </c>
      <c r="L2865" s="2">
        <f t="shared" si="447"/>
        <v>0</v>
      </c>
      <c r="M2865" s="2">
        <f t="shared" si="448"/>
        <v>1</v>
      </c>
      <c r="N2865">
        <f t="shared" si="449"/>
        <v>-3.9829052957464155</v>
      </c>
    </row>
    <row r="2866" spans="1:14" x14ac:dyDescent="0.3">
      <c r="A2866" s="1">
        <v>42850</v>
      </c>
      <c r="B2866">
        <v>71.825000000000003</v>
      </c>
      <c r="D2866">
        <f t="shared" si="440"/>
        <v>2</v>
      </c>
      <c r="E2866" s="1">
        <f t="shared" si="441"/>
        <v>42843</v>
      </c>
      <c r="F2866" s="1">
        <f t="shared" si="442"/>
        <v>42842</v>
      </c>
      <c r="G2866" s="1">
        <f t="shared" si="443"/>
        <v>42841</v>
      </c>
      <c r="H2866" s="1">
        <f t="shared" si="444"/>
        <v>42840</v>
      </c>
      <c r="I2866" s="2">
        <f t="shared" si="445"/>
        <v>71.5</v>
      </c>
      <c r="K2866" s="2">
        <f t="shared" si="446"/>
        <v>0</v>
      </c>
      <c r="L2866" s="2">
        <f t="shared" si="447"/>
        <v>0</v>
      </c>
      <c r="M2866" s="2">
        <f t="shared" si="448"/>
        <v>1</v>
      </c>
      <c r="N2866">
        <f t="shared" si="449"/>
        <v>0.4535155165391363</v>
      </c>
    </row>
    <row r="2867" spans="1:14" x14ac:dyDescent="0.3">
      <c r="A2867" s="1">
        <v>42851</v>
      </c>
      <c r="B2867">
        <v>70.75</v>
      </c>
      <c r="D2867">
        <f t="shared" si="440"/>
        <v>3</v>
      </c>
      <c r="E2867" s="1">
        <f t="shared" si="441"/>
        <v>42844</v>
      </c>
      <c r="F2867" s="1">
        <f t="shared" si="442"/>
        <v>42843</v>
      </c>
      <c r="G2867" s="1">
        <f t="shared" si="443"/>
        <v>42842</v>
      </c>
      <c r="H2867" s="1">
        <f t="shared" si="444"/>
        <v>42841</v>
      </c>
      <c r="I2867" s="2">
        <f t="shared" si="445"/>
        <v>69.95</v>
      </c>
      <c r="K2867" s="2">
        <f t="shared" si="446"/>
        <v>0</v>
      </c>
      <c r="L2867" s="2">
        <f t="shared" si="447"/>
        <v>0</v>
      </c>
      <c r="M2867" s="2">
        <f t="shared" si="448"/>
        <v>1</v>
      </c>
      <c r="N2867">
        <f t="shared" si="449"/>
        <v>1.1371835411856848</v>
      </c>
    </row>
    <row r="2868" spans="1:14" x14ac:dyDescent="0.3">
      <c r="A2868" s="1">
        <v>42852</v>
      </c>
      <c r="B2868">
        <v>72.825000000000003</v>
      </c>
      <c r="D2868">
        <f t="shared" si="440"/>
        <v>4</v>
      </c>
      <c r="E2868" s="1">
        <f t="shared" si="441"/>
        <v>42845</v>
      </c>
      <c r="F2868" s="1">
        <f t="shared" si="442"/>
        <v>42844</v>
      </c>
      <c r="G2868" s="1">
        <f t="shared" si="443"/>
        <v>42843</v>
      </c>
      <c r="H2868" s="1">
        <f t="shared" si="444"/>
        <v>42842</v>
      </c>
      <c r="I2868" s="2">
        <f t="shared" si="445"/>
        <v>68.674999999999997</v>
      </c>
      <c r="K2868" s="2">
        <f t="shared" si="446"/>
        <v>0</v>
      </c>
      <c r="L2868" s="2">
        <f t="shared" si="447"/>
        <v>0</v>
      </c>
      <c r="M2868" s="2">
        <f t="shared" si="448"/>
        <v>1</v>
      </c>
      <c r="N2868">
        <f t="shared" si="449"/>
        <v>5.8674070864160868</v>
      </c>
    </row>
    <row r="2869" spans="1:14" x14ac:dyDescent="0.3">
      <c r="A2869" s="1">
        <v>42853</v>
      </c>
      <c r="B2869">
        <v>74</v>
      </c>
      <c r="D2869">
        <f t="shared" si="440"/>
        <v>5</v>
      </c>
      <c r="E2869" s="1">
        <f t="shared" si="441"/>
        <v>42846</v>
      </c>
      <c r="F2869" s="1">
        <f t="shared" si="442"/>
        <v>42845</v>
      </c>
      <c r="G2869" s="1">
        <f t="shared" si="443"/>
        <v>42844</v>
      </c>
      <c r="H2869" s="1">
        <f t="shared" si="444"/>
        <v>42843</v>
      </c>
      <c r="I2869" s="2">
        <f t="shared" si="445"/>
        <v>68.325000000000003</v>
      </c>
      <c r="K2869" s="2">
        <f t="shared" si="446"/>
        <v>0</v>
      </c>
      <c r="L2869" s="2">
        <f t="shared" si="447"/>
        <v>0</v>
      </c>
      <c r="M2869" s="2">
        <f t="shared" si="448"/>
        <v>1</v>
      </c>
      <c r="N2869">
        <f t="shared" si="449"/>
        <v>7.9789361390037961</v>
      </c>
    </row>
    <row r="2870" spans="1:14" x14ac:dyDescent="0.3">
      <c r="A2870" s="1">
        <v>42856</v>
      </c>
      <c r="B2870">
        <v>73.275000000000006</v>
      </c>
      <c r="D2870">
        <f t="shared" si="440"/>
        <v>1</v>
      </c>
      <c r="E2870" s="1">
        <f t="shared" si="441"/>
        <v>42849</v>
      </c>
      <c r="F2870" s="1">
        <f t="shared" si="442"/>
        <v>42848</v>
      </c>
      <c r="G2870" s="1">
        <f t="shared" si="443"/>
        <v>42847</v>
      </c>
      <c r="H2870" s="1">
        <f t="shared" si="444"/>
        <v>42846</v>
      </c>
      <c r="I2870" s="2">
        <f t="shared" si="445"/>
        <v>69.525000000000006</v>
      </c>
      <c r="K2870" s="2">
        <f t="shared" si="446"/>
        <v>0</v>
      </c>
      <c r="L2870" s="2">
        <f t="shared" si="447"/>
        <v>0</v>
      </c>
      <c r="M2870" s="2">
        <f t="shared" si="448"/>
        <v>1</v>
      </c>
      <c r="N2870">
        <f t="shared" si="449"/>
        <v>5.2533086476927684</v>
      </c>
    </row>
    <row r="2871" spans="1:14" x14ac:dyDescent="0.3">
      <c r="A2871" s="1">
        <v>42857</v>
      </c>
      <c r="B2871">
        <v>74.150000000000006</v>
      </c>
      <c r="D2871">
        <f t="shared" si="440"/>
        <v>2</v>
      </c>
      <c r="E2871" s="1">
        <f t="shared" si="441"/>
        <v>42850</v>
      </c>
      <c r="F2871" s="1">
        <f t="shared" si="442"/>
        <v>42849</v>
      </c>
      <c r="G2871" s="1">
        <f t="shared" si="443"/>
        <v>42848</v>
      </c>
      <c r="H2871" s="1">
        <f t="shared" si="444"/>
        <v>42847</v>
      </c>
      <c r="I2871" s="2">
        <f t="shared" si="445"/>
        <v>71.825000000000003</v>
      </c>
      <c r="K2871" s="2">
        <f t="shared" si="446"/>
        <v>0</v>
      </c>
      <c r="L2871" s="2">
        <f t="shared" si="447"/>
        <v>0</v>
      </c>
      <c r="M2871" s="2">
        <f t="shared" si="448"/>
        <v>1</v>
      </c>
      <c r="N2871">
        <f t="shared" si="449"/>
        <v>3.1857463718587873</v>
      </c>
    </row>
    <row r="2872" spans="1:14" x14ac:dyDescent="0.3">
      <c r="A2872" s="1">
        <v>42858</v>
      </c>
      <c r="B2872">
        <v>75.55</v>
      </c>
      <c r="D2872">
        <f t="shared" si="440"/>
        <v>3</v>
      </c>
      <c r="E2872" s="1">
        <f t="shared" si="441"/>
        <v>42851</v>
      </c>
      <c r="F2872" s="1">
        <f t="shared" si="442"/>
        <v>42850</v>
      </c>
      <c r="G2872" s="1">
        <f t="shared" si="443"/>
        <v>42849</v>
      </c>
      <c r="H2872" s="1">
        <f t="shared" si="444"/>
        <v>42848</v>
      </c>
      <c r="I2872" s="2">
        <f t="shared" si="445"/>
        <v>70.75</v>
      </c>
      <c r="K2872" s="2">
        <f t="shared" si="446"/>
        <v>0</v>
      </c>
      <c r="L2872" s="2">
        <f t="shared" si="447"/>
        <v>0</v>
      </c>
      <c r="M2872" s="2">
        <f t="shared" si="448"/>
        <v>1</v>
      </c>
      <c r="N2872">
        <f t="shared" si="449"/>
        <v>6.5642152195401566</v>
      </c>
    </row>
    <row r="2873" spans="1:14" x14ac:dyDescent="0.3">
      <c r="A2873" s="1">
        <v>42859</v>
      </c>
      <c r="B2873">
        <v>76.474999999999994</v>
      </c>
      <c r="D2873">
        <f t="shared" si="440"/>
        <v>4</v>
      </c>
      <c r="E2873" s="1">
        <f t="shared" si="441"/>
        <v>42852</v>
      </c>
      <c r="F2873" s="1">
        <f t="shared" si="442"/>
        <v>42851</v>
      </c>
      <c r="G2873" s="1">
        <f t="shared" si="443"/>
        <v>42850</v>
      </c>
      <c r="H2873" s="1">
        <f t="shared" si="444"/>
        <v>42849</v>
      </c>
      <c r="I2873" s="2">
        <f t="shared" si="445"/>
        <v>72.825000000000003</v>
      </c>
      <c r="K2873" s="2">
        <f t="shared" si="446"/>
        <v>0</v>
      </c>
      <c r="L2873" s="2">
        <f t="shared" si="447"/>
        <v>0</v>
      </c>
      <c r="M2873" s="2">
        <f t="shared" si="448"/>
        <v>1</v>
      </c>
      <c r="N2873">
        <f t="shared" si="449"/>
        <v>4.8904587191468689</v>
      </c>
    </row>
    <row r="2874" spans="1:14" x14ac:dyDescent="0.3">
      <c r="A2874" s="1">
        <v>42860</v>
      </c>
      <c r="B2874">
        <v>76.325000000000003</v>
      </c>
      <c r="D2874">
        <f t="shared" si="440"/>
        <v>5</v>
      </c>
      <c r="E2874" s="1">
        <f t="shared" si="441"/>
        <v>42853</v>
      </c>
      <c r="F2874" s="1">
        <f t="shared" si="442"/>
        <v>42852</v>
      </c>
      <c r="G2874" s="1">
        <f t="shared" si="443"/>
        <v>42851</v>
      </c>
      <c r="H2874" s="1">
        <f t="shared" si="444"/>
        <v>42850</v>
      </c>
      <c r="I2874" s="2">
        <f t="shared" si="445"/>
        <v>74</v>
      </c>
      <c r="K2874" s="2">
        <f t="shared" si="446"/>
        <v>0</v>
      </c>
      <c r="L2874" s="2">
        <f t="shared" si="447"/>
        <v>0</v>
      </c>
      <c r="M2874" s="2">
        <f t="shared" si="448"/>
        <v>1</v>
      </c>
      <c r="N2874">
        <f t="shared" si="449"/>
        <v>3.0935445416771774</v>
      </c>
    </row>
    <row r="2875" spans="1:14" x14ac:dyDescent="0.3">
      <c r="A2875" s="1">
        <v>42863</v>
      </c>
      <c r="B2875">
        <v>77.375</v>
      </c>
      <c r="D2875">
        <f t="shared" si="440"/>
        <v>1</v>
      </c>
      <c r="E2875" s="1">
        <f t="shared" si="441"/>
        <v>42856</v>
      </c>
      <c r="F2875" s="1">
        <f t="shared" si="442"/>
        <v>42855</v>
      </c>
      <c r="G2875" s="1">
        <f t="shared" si="443"/>
        <v>42854</v>
      </c>
      <c r="H2875" s="1">
        <f t="shared" si="444"/>
        <v>42853</v>
      </c>
      <c r="I2875" s="2">
        <f t="shared" si="445"/>
        <v>73.275000000000006</v>
      </c>
      <c r="K2875" s="2">
        <f t="shared" si="446"/>
        <v>0</v>
      </c>
      <c r="L2875" s="2">
        <f t="shared" si="447"/>
        <v>0</v>
      </c>
      <c r="M2875" s="2">
        <f t="shared" si="448"/>
        <v>1</v>
      </c>
      <c r="N2875">
        <f t="shared" si="449"/>
        <v>5.4444244407803977</v>
      </c>
    </row>
    <row r="2876" spans="1:14" x14ac:dyDescent="0.3">
      <c r="A2876" s="1">
        <v>42864</v>
      </c>
      <c r="B2876">
        <v>77.375</v>
      </c>
      <c r="D2876">
        <f t="shared" si="440"/>
        <v>2</v>
      </c>
      <c r="E2876" s="1">
        <f t="shared" si="441"/>
        <v>42857</v>
      </c>
      <c r="F2876" s="1">
        <f t="shared" si="442"/>
        <v>42856</v>
      </c>
      <c r="G2876" s="1">
        <f t="shared" si="443"/>
        <v>42855</v>
      </c>
      <c r="H2876" s="1">
        <f t="shared" si="444"/>
        <v>42854</v>
      </c>
      <c r="I2876" s="2">
        <f t="shared" si="445"/>
        <v>74.150000000000006</v>
      </c>
      <c r="K2876" s="2">
        <f t="shared" si="446"/>
        <v>0</v>
      </c>
      <c r="L2876" s="2">
        <f t="shared" si="447"/>
        <v>0</v>
      </c>
      <c r="M2876" s="2">
        <f t="shared" si="448"/>
        <v>1</v>
      </c>
      <c r="N2876">
        <f t="shared" si="449"/>
        <v>4.2573662420818925</v>
      </c>
    </row>
    <row r="2877" spans="1:14" x14ac:dyDescent="0.3">
      <c r="A2877" s="1">
        <v>42865</v>
      </c>
      <c r="B2877">
        <v>77.2</v>
      </c>
      <c r="D2877">
        <f t="shared" si="440"/>
        <v>3</v>
      </c>
      <c r="E2877" s="1">
        <f t="shared" si="441"/>
        <v>42858</v>
      </c>
      <c r="F2877" s="1">
        <f t="shared" si="442"/>
        <v>42857</v>
      </c>
      <c r="G2877" s="1">
        <f t="shared" si="443"/>
        <v>42856</v>
      </c>
      <c r="H2877" s="1">
        <f t="shared" si="444"/>
        <v>42855</v>
      </c>
      <c r="I2877" s="2">
        <f t="shared" si="445"/>
        <v>75.55</v>
      </c>
      <c r="K2877" s="2">
        <f t="shared" si="446"/>
        <v>0</v>
      </c>
      <c r="L2877" s="2">
        <f t="shared" si="447"/>
        <v>0</v>
      </c>
      <c r="M2877" s="2">
        <f t="shared" si="448"/>
        <v>1</v>
      </c>
      <c r="N2877">
        <f t="shared" si="449"/>
        <v>2.1604768311981921</v>
      </c>
    </row>
    <row r="2878" spans="1:14" x14ac:dyDescent="0.3">
      <c r="A2878" s="1">
        <v>42866</v>
      </c>
      <c r="B2878">
        <v>77.05</v>
      </c>
      <c r="D2878">
        <f t="shared" si="440"/>
        <v>4</v>
      </c>
      <c r="E2878" s="1">
        <f t="shared" si="441"/>
        <v>42859</v>
      </c>
      <c r="F2878" s="1">
        <f t="shared" si="442"/>
        <v>42858</v>
      </c>
      <c r="G2878" s="1">
        <f t="shared" si="443"/>
        <v>42857</v>
      </c>
      <c r="H2878" s="1">
        <f t="shared" si="444"/>
        <v>42856</v>
      </c>
      <c r="I2878" s="2">
        <f t="shared" si="445"/>
        <v>76.474999999999994</v>
      </c>
      <c r="K2878" s="2">
        <f t="shared" si="446"/>
        <v>0</v>
      </c>
      <c r="L2878" s="2">
        <f t="shared" si="447"/>
        <v>0</v>
      </c>
      <c r="M2878" s="2">
        <f t="shared" si="448"/>
        <v>1</v>
      </c>
      <c r="N2878">
        <f t="shared" si="449"/>
        <v>0.74906717291576586</v>
      </c>
    </row>
    <row r="2879" spans="1:14" x14ac:dyDescent="0.3">
      <c r="A2879" s="1">
        <v>42867</v>
      </c>
      <c r="B2879">
        <v>77.95</v>
      </c>
      <c r="D2879">
        <f t="shared" si="440"/>
        <v>5</v>
      </c>
      <c r="E2879" s="1">
        <f t="shared" si="441"/>
        <v>42860</v>
      </c>
      <c r="F2879" s="1">
        <f t="shared" si="442"/>
        <v>42859</v>
      </c>
      <c r="G2879" s="1">
        <f t="shared" si="443"/>
        <v>42858</v>
      </c>
      <c r="H2879" s="1">
        <f t="shared" si="444"/>
        <v>42857</v>
      </c>
      <c r="I2879" s="2">
        <f t="shared" si="445"/>
        <v>76.325000000000003</v>
      </c>
      <c r="K2879" s="2">
        <f t="shared" si="446"/>
        <v>0</v>
      </c>
      <c r="L2879" s="2">
        <f t="shared" si="447"/>
        <v>0</v>
      </c>
      <c r="M2879" s="2">
        <f t="shared" si="448"/>
        <v>1</v>
      </c>
      <c r="N2879">
        <f t="shared" si="449"/>
        <v>2.1067056882844009</v>
      </c>
    </row>
    <row r="2880" spans="1:14" x14ac:dyDescent="0.3">
      <c r="A2880" s="1">
        <v>42870</v>
      </c>
      <c r="B2880">
        <v>77.25</v>
      </c>
      <c r="D2880">
        <f t="shared" si="440"/>
        <v>1</v>
      </c>
      <c r="E2880" s="1">
        <f t="shared" si="441"/>
        <v>42863</v>
      </c>
      <c r="F2880" s="1">
        <f t="shared" si="442"/>
        <v>42862</v>
      </c>
      <c r="G2880" s="1">
        <f t="shared" si="443"/>
        <v>42861</v>
      </c>
      <c r="H2880" s="1">
        <f t="shared" si="444"/>
        <v>42860</v>
      </c>
      <c r="I2880" s="2">
        <f t="shared" si="445"/>
        <v>77.375</v>
      </c>
      <c r="K2880" s="2">
        <f t="shared" si="446"/>
        <v>0</v>
      </c>
      <c r="L2880" s="2">
        <f t="shared" si="447"/>
        <v>0</v>
      </c>
      <c r="M2880" s="2">
        <f t="shared" si="448"/>
        <v>1</v>
      </c>
      <c r="N2880">
        <f t="shared" si="449"/>
        <v>-0.16168152269052832</v>
      </c>
    </row>
    <row r="2881" spans="1:14" x14ac:dyDescent="0.3">
      <c r="A2881" s="1">
        <v>42871</v>
      </c>
      <c r="B2881">
        <v>78.724999999999994</v>
      </c>
      <c r="D2881">
        <f t="shared" si="440"/>
        <v>2</v>
      </c>
      <c r="E2881" s="1">
        <f t="shared" si="441"/>
        <v>42864</v>
      </c>
      <c r="F2881" s="1">
        <f t="shared" si="442"/>
        <v>42863</v>
      </c>
      <c r="G2881" s="1">
        <f t="shared" si="443"/>
        <v>42862</v>
      </c>
      <c r="H2881" s="1">
        <f t="shared" si="444"/>
        <v>42861</v>
      </c>
      <c r="I2881" s="2">
        <f t="shared" si="445"/>
        <v>77.375</v>
      </c>
      <c r="K2881" s="2">
        <f t="shared" si="446"/>
        <v>0</v>
      </c>
      <c r="L2881" s="2">
        <f t="shared" si="447"/>
        <v>0</v>
      </c>
      <c r="M2881" s="2">
        <f t="shared" si="448"/>
        <v>1</v>
      </c>
      <c r="N2881">
        <f t="shared" si="449"/>
        <v>1.729703598232802</v>
      </c>
    </row>
    <row r="2882" spans="1:14" x14ac:dyDescent="0.3">
      <c r="A2882" s="1">
        <v>42872</v>
      </c>
      <c r="B2882">
        <v>78.900000000000006</v>
      </c>
      <c r="D2882">
        <f t="shared" si="440"/>
        <v>3</v>
      </c>
      <c r="E2882" s="1">
        <f t="shared" si="441"/>
        <v>42865</v>
      </c>
      <c r="F2882" s="1">
        <f t="shared" si="442"/>
        <v>42864</v>
      </c>
      <c r="G2882" s="1">
        <f t="shared" si="443"/>
        <v>42863</v>
      </c>
      <c r="H2882" s="1">
        <f t="shared" si="444"/>
        <v>42862</v>
      </c>
      <c r="I2882" s="2">
        <f t="shared" si="445"/>
        <v>77.2</v>
      </c>
      <c r="K2882" s="2">
        <f t="shared" si="446"/>
        <v>0</v>
      </c>
      <c r="L2882" s="2">
        <f t="shared" si="447"/>
        <v>0</v>
      </c>
      <c r="M2882" s="2">
        <f t="shared" si="448"/>
        <v>1</v>
      </c>
      <c r="N2882">
        <f t="shared" si="449"/>
        <v>2.1781770821098148</v>
      </c>
    </row>
    <row r="2883" spans="1:14" x14ac:dyDescent="0.3">
      <c r="A2883" s="1">
        <v>42873</v>
      </c>
      <c r="B2883">
        <v>79.150000000000006</v>
      </c>
      <c r="D2883">
        <f t="shared" ref="D2883:D2946" si="450">WEEKDAY(A2883,2)</f>
        <v>4</v>
      </c>
      <c r="E2883" s="1">
        <f t="shared" si="441"/>
        <v>42866</v>
      </c>
      <c r="F2883" s="1">
        <f t="shared" si="442"/>
        <v>42865</v>
      </c>
      <c r="G2883" s="1">
        <f t="shared" si="443"/>
        <v>42864</v>
      </c>
      <c r="H2883" s="1">
        <f t="shared" si="444"/>
        <v>42863</v>
      </c>
      <c r="I2883" s="2">
        <f t="shared" si="445"/>
        <v>77.05</v>
      </c>
      <c r="K2883" s="2">
        <f t="shared" si="446"/>
        <v>0</v>
      </c>
      <c r="L2883" s="2">
        <f t="shared" si="447"/>
        <v>0</v>
      </c>
      <c r="M2883" s="2">
        <f t="shared" si="448"/>
        <v>1</v>
      </c>
      <c r="N2883">
        <f t="shared" si="449"/>
        <v>2.6890224560896603</v>
      </c>
    </row>
    <row r="2884" spans="1:14" x14ac:dyDescent="0.3">
      <c r="A2884" s="1">
        <v>42874</v>
      </c>
      <c r="B2884">
        <v>79.5</v>
      </c>
      <c r="D2884">
        <f t="shared" si="450"/>
        <v>5</v>
      </c>
      <c r="E2884" s="1">
        <f t="shared" si="441"/>
        <v>42867</v>
      </c>
      <c r="F2884" s="1">
        <f t="shared" si="442"/>
        <v>42866</v>
      </c>
      <c r="G2884" s="1">
        <f t="shared" si="443"/>
        <v>42865</v>
      </c>
      <c r="H2884" s="1">
        <f t="shared" si="444"/>
        <v>42864</v>
      </c>
      <c r="I2884" s="2">
        <f t="shared" si="445"/>
        <v>77.95</v>
      </c>
      <c r="K2884" s="2">
        <f t="shared" si="446"/>
        <v>0</v>
      </c>
      <c r="L2884" s="2">
        <f t="shared" si="447"/>
        <v>0</v>
      </c>
      <c r="M2884" s="2">
        <f t="shared" si="448"/>
        <v>1</v>
      </c>
      <c r="N2884">
        <f t="shared" si="449"/>
        <v>1.9689426156500605</v>
      </c>
    </row>
    <row r="2885" spans="1:14" x14ac:dyDescent="0.3">
      <c r="A2885" s="1">
        <v>42877</v>
      </c>
      <c r="B2885">
        <v>79.349999999999994</v>
      </c>
      <c r="D2885">
        <f t="shared" si="450"/>
        <v>1</v>
      </c>
      <c r="E2885" s="1">
        <f t="shared" si="441"/>
        <v>42870</v>
      </c>
      <c r="F2885" s="1">
        <f t="shared" si="442"/>
        <v>42869</v>
      </c>
      <c r="G2885" s="1">
        <f t="shared" si="443"/>
        <v>42868</v>
      </c>
      <c r="H2885" s="1">
        <f t="shared" si="444"/>
        <v>42867</v>
      </c>
      <c r="I2885" s="2">
        <f t="shared" si="445"/>
        <v>77.25</v>
      </c>
      <c r="K2885" s="2">
        <f t="shared" si="446"/>
        <v>0</v>
      </c>
      <c r="L2885" s="2">
        <f t="shared" si="447"/>
        <v>0</v>
      </c>
      <c r="M2885" s="2">
        <f t="shared" si="448"/>
        <v>1</v>
      </c>
      <c r="N2885">
        <f t="shared" si="449"/>
        <v>2.6821531194563137</v>
      </c>
    </row>
    <row r="2886" spans="1:14" x14ac:dyDescent="0.3">
      <c r="A2886" s="1">
        <v>42878</v>
      </c>
      <c r="B2886">
        <v>80.150000000000006</v>
      </c>
      <c r="D2886">
        <f t="shared" si="450"/>
        <v>2</v>
      </c>
      <c r="E2886" s="1">
        <f t="shared" si="441"/>
        <v>42871</v>
      </c>
      <c r="F2886" s="1">
        <f t="shared" si="442"/>
        <v>42870</v>
      </c>
      <c r="G2886" s="1">
        <f t="shared" si="443"/>
        <v>42869</v>
      </c>
      <c r="H2886" s="1">
        <f t="shared" si="444"/>
        <v>42868</v>
      </c>
      <c r="I2886" s="2">
        <f t="shared" si="445"/>
        <v>78.724999999999994</v>
      </c>
      <c r="K2886" s="2">
        <f t="shared" si="446"/>
        <v>0</v>
      </c>
      <c r="L2886" s="2">
        <f t="shared" si="447"/>
        <v>0</v>
      </c>
      <c r="M2886" s="2">
        <f t="shared" si="448"/>
        <v>1</v>
      </c>
      <c r="N2886">
        <f t="shared" si="449"/>
        <v>1.7939112068473817</v>
      </c>
    </row>
    <row r="2887" spans="1:14" x14ac:dyDescent="0.3">
      <c r="A2887" s="1">
        <v>42879</v>
      </c>
      <c r="B2887">
        <v>80.2</v>
      </c>
      <c r="D2887">
        <f t="shared" si="450"/>
        <v>3</v>
      </c>
      <c r="E2887" s="1">
        <f t="shared" si="441"/>
        <v>42872</v>
      </c>
      <c r="F2887" s="1">
        <f t="shared" si="442"/>
        <v>42871</v>
      </c>
      <c r="G2887" s="1">
        <f t="shared" si="443"/>
        <v>42870</v>
      </c>
      <c r="H2887" s="1">
        <f t="shared" si="444"/>
        <v>42869</v>
      </c>
      <c r="I2887" s="2">
        <f t="shared" si="445"/>
        <v>78.900000000000006</v>
      </c>
      <c r="K2887" s="2">
        <f t="shared" si="446"/>
        <v>0</v>
      </c>
      <c r="L2887" s="2">
        <f t="shared" si="447"/>
        <v>0</v>
      </c>
      <c r="M2887" s="2">
        <f t="shared" si="448"/>
        <v>1</v>
      </c>
      <c r="N2887">
        <f t="shared" si="449"/>
        <v>1.6342287020640209</v>
      </c>
    </row>
    <row r="2888" spans="1:14" x14ac:dyDescent="0.3">
      <c r="A2888" s="1">
        <v>42880</v>
      </c>
      <c r="B2888">
        <v>80.95</v>
      </c>
      <c r="D2888">
        <f t="shared" si="450"/>
        <v>4</v>
      </c>
      <c r="E2888" s="1">
        <f t="shared" ref="E2888:E2951" si="451">A2888-7</f>
        <v>42873</v>
      </c>
      <c r="F2888" s="1">
        <f t="shared" ref="F2888:F2951" si="452">E2888-1</f>
        <v>42872</v>
      </c>
      <c r="G2888" s="1">
        <f t="shared" ref="G2888:G2951" si="453">E2888-2</f>
        <v>42871</v>
      </c>
      <c r="H2888" s="1">
        <f t="shared" ref="H2888:H2951" si="454">E2888-3</f>
        <v>42870</v>
      </c>
      <c r="I2888" s="2">
        <f t="shared" si="445"/>
        <v>79.150000000000006</v>
      </c>
      <c r="K2888" s="2">
        <f t="shared" si="446"/>
        <v>0</v>
      </c>
      <c r="L2888" s="2">
        <f t="shared" si="447"/>
        <v>0</v>
      </c>
      <c r="M2888" s="2">
        <f t="shared" si="448"/>
        <v>1</v>
      </c>
      <c r="N2888">
        <f t="shared" si="449"/>
        <v>2.2486893796622947</v>
      </c>
    </row>
    <row r="2889" spans="1:14" x14ac:dyDescent="0.3">
      <c r="A2889" s="1">
        <v>42881</v>
      </c>
      <c r="B2889">
        <v>81.825000000000003</v>
      </c>
      <c r="D2889">
        <f t="shared" si="450"/>
        <v>5</v>
      </c>
      <c r="E2889" s="1">
        <f t="shared" si="451"/>
        <v>42874</v>
      </c>
      <c r="F2889" s="1">
        <f t="shared" si="452"/>
        <v>42873</v>
      </c>
      <c r="G2889" s="1">
        <f t="shared" si="453"/>
        <v>42872</v>
      </c>
      <c r="H2889" s="1">
        <f t="shared" si="454"/>
        <v>42871</v>
      </c>
      <c r="I2889" s="2">
        <f t="shared" ref="I2889:I2952" si="455">IF(SUMIFS($B$2:$B$3569,$A$2:$A$3569,"="&amp;E2889)=0,IF(SUMIFS($B$2:$B$3569,$A$2:$A$3569,"="&amp;F2889)=0,IF(SUMIFS($B$2:$B$3569,$A$2:$A$3569,"="&amp;G2889)=0,SUMIFS($B$2:$B$3569,$A$2:$A$3569,"="&amp;H2889),SUMIFS($B$2:$B$3569,$A$2:$A$3569,"="&amp;G2889)),SUMIFS($B$2:$B$3569,$A$2:$A$3569,"="&amp;F2889)),SUMIFS($B$2:$B$3569,$A$2:$A$3569,"="&amp;E2889))</f>
        <v>79.5</v>
      </c>
      <c r="K2889" s="2">
        <f t="shared" ref="K2889:K2952" si="456">SUMIFS($J$2:$J$3569,$A$2:$A$3569,"&gt;"&amp;E2889,$A$2:$A$3569,"&lt;="&amp;A2889)</f>
        <v>0</v>
      </c>
      <c r="L2889" s="2">
        <f t="shared" ref="L2889:L2952" si="457">IF(K2889&lt;&gt;0,LOOKUP(K2889,C2883:C2889,B2883:B2889),0)</f>
        <v>0</v>
      </c>
      <c r="M2889" s="2">
        <f t="shared" ref="M2889:M2952" si="458">IF(K2889&lt;&gt;0,L2889/K2889,1)</f>
        <v>1</v>
      </c>
      <c r="N2889">
        <f t="shared" ref="N2889:N2952" si="459">LN(B2889*M2889/I2889)*100</f>
        <v>2.8825798726957932</v>
      </c>
    </row>
    <row r="2890" spans="1:14" x14ac:dyDescent="0.3">
      <c r="A2890" s="1">
        <v>42885</v>
      </c>
      <c r="B2890">
        <v>80.5</v>
      </c>
      <c r="D2890">
        <f t="shared" si="450"/>
        <v>2</v>
      </c>
      <c r="E2890" s="1">
        <f t="shared" si="451"/>
        <v>42878</v>
      </c>
      <c r="F2890" s="1">
        <f t="shared" si="452"/>
        <v>42877</v>
      </c>
      <c r="G2890" s="1">
        <f t="shared" si="453"/>
        <v>42876</v>
      </c>
      <c r="H2890" s="1">
        <f t="shared" si="454"/>
        <v>42875</v>
      </c>
      <c r="I2890" s="2">
        <f t="shared" si="455"/>
        <v>80.150000000000006</v>
      </c>
      <c r="K2890" s="2">
        <f t="shared" si="456"/>
        <v>0</v>
      </c>
      <c r="L2890" s="2">
        <f t="shared" si="457"/>
        <v>0</v>
      </c>
      <c r="M2890" s="2">
        <f t="shared" si="458"/>
        <v>1</v>
      </c>
      <c r="N2890">
        <f t="shared" si="459"/>
        <v>0.43573053689556263</v>
      </c>
    </row>
    <row r="2891" spans="1:14" x14ac:dyDescent="0.3">
      <c r="A2891" s="1">
        <v>42886</v>
      </c>
      <c r="B2891">
        <v>81.924999999999997</v>
      </c>
      <c r="D2891">
        <f t="shared" si="450"/>
        <v>3</v>
      </c>
      <c r="E2891" s="1">
        <f t="shared" si="451"/>
        <v>42879</v>
      </c>
      <c r="F2891" s="1">
        <f t="shared" si="452"/>
        <v>42878</v>
      </c>
      <c r="G2891" s="1">
        <f t="shared" si="453"/>
        <v>42877</v>
      </c>
      <c r="H2891" s="1">
        <f t="shared" si="454"/>
        <v>42876</v>
      </c>
      <c r="I2891" s="2">
        <f t="shared" si="455"/>
        <v>80.2</v>
      </c>
      <c r="K2891" s="2">
        <f t="shared" si="456"/>
        <v>0</v>
      </c>
      <c r="L2891" s="2">
        <f t="shared" si="457"/>
        <v>0</v>
      </c>
      <c r="M2891" s="2">
        <f t="shared" si="458"/>
        <v>1</v>
      </c>
      <c r="N2891">
        <f t="shared" si="459"/>
        <v>2.1280679712409327</v>
      </c>
    </row>
    <row r="2892" spans="1:14" x14ac:dyDescent="0.3">
      <c r="A2892" s="1">
        <v>42887</v>
      </c>
      <c r="B2892">
        <v>80.924999999999997</v>
      </c>
      <c r="D2892">
        <f t="shared" si="450"/>
        <v>4</v>
      </c>
      <c r="E2892" s="1">
        <f t="shared" si="451"/>
        <v>42880</v>
      </c>
      <c r="F2892" s="1">
        <f t="shared" si="452"/>
        <v>42879</v>
      </c>
      <c r="G2892" s="1">
        <f t="shared" si="453"/>
        <v>42878</v>
      </c>
      <c r="H2892" s="1">
        <f t="shared" si="454"/>
        <v>42877</v>
      </c>
      <c r="I2892" s="2">
        <f t="shared" si="455"/>
        <v>80.95</v>
      </c>
      <c r="K2892" s="2">
        <f t="shared" si="456"/>
        <v>0</v>
      </c>
      <c r="L2892" s="2">
        <f t="shared" si="457"/>
        <v>0</v>
      </c>
      <c r="M2892" s="2">
        <f t="shared" si="458"/>
        <v>1</v>
      </c>
      <c r="N2892">
        <f t="shared" si="459"/>
        <v>-3.0888031133614886E-2</v>
      </c>
    </row>
    <row r="2893" spans="1:14" x14ac:dyDescent="0.3">
      <c r="A2893" s="1">
        <v>42888</v>
      </c>
      <c r="B2893">
        <v>81.224999999999994</v>
      </c>
      <c r="D2893">
        <f t="shared" si="450"/>
        <v>5</v>
      </c>
      <c r="E2893" s="1">
        <f t="shared" si="451"/>
        <v>42881</v>
      </c>
      <c r="F2893" s="1">
        <f t="shared" si="452"/>
        <v>42880</v>
      </c>
      <c r="G2893" s="1">
        <f t="shared" si="453"/>
        <v>42879</v>
      </c>
      <c r="H2893" s="1">
        <f t="shared" si="454"/>
        <v>42878</v>
      </c>
      <c r="I2893" s="2">
        <f t="shared" si="455"/>
        <v>81.825000000000003</v>
      </c>
      <c r="K2893" s="2">
        <f t="shared" si="456"/>
        <v>0</v>
      </c>
      <c r="L2893" s="2">
        <f t="shared" si="457"/>
        <v>0</v>
      </c>
      <c r="M2893" s="2">
        <f t="shared" si="458"/>
        <v>1</v>
      </c>
      <c r="N2893">
        <f t="shared" si="459"/>
        <v>-0.73597388320802681</v>
      </c>
    </row>
    <row r="2894" spans="1:14" x14ac:dyDescent="0.3">
      <c r="A2894" s="1">
        <v>42891</v>
      </c>
      <c r="B2894">
        <v>80.724999999999994</v>
      </c>
      <c r="D2894">
        <f t="shared" si="450"/>
        <v>1</v>
      </c>
      <c r="E2894" s="1">
        <f t="shared" si="451"/>
        <v>42884</v>
      </c>
      <c r="F2894" s="1">
        <f t="shared" si="452"/>
        <v>42883</v>
      </c>
      <c r="G2894" s="1">
        <f t="shared" si="453"/>
        <v>42882</v>
      </c>
      <c r="H2894" s="1">
        <f t="shared" si="454"/>
        <v>42881</v>
      </c>
      <c r="I2894" s="2">
        <f t="shared" si="455"/>
        <v>81.825000000000003</v>
      </c>
      <c r="K2894" s="2">
        <f t="shared" si="456"/>
        <v>0</v>
      </c>
      <c r="L2894" s="2">
        <f t="shared" si="457"/>
        <v>0</v>
      </c>
      <c r="M2894" s="2">
        <f t="shared" si="458"/>
        <v>1</v>
      </c>
      <c r="N2894">
        <f t="shared" si="459"/>
        <v>-1.3534503742905351</v>
      </c>
    </row>
    <row r="2895" spans="1:14" x14ac:dyDescent="0.3">
      <c r="A2895" s="1">
        <v>42892</v>
      </c>
      <c r="B2895">
        <v>81.650000000000006</v>
      </c>
      <c r="D2895">
        <f t="shared" si="450"/>
        <v>2</v>
      </c>
      <c r="E2895" s="1">
        <f t="shared" si="451"/>
        <v>42885</v>
      </c>
      <c r="F2895" s="1">
        <f t="shared" si="452"/>
        <v>42884</v>
      </c>
      <c r="G2895" s="1">
        <f t="shared" si="453"/>
        <v>42883</v>
      </c>
      <c r="H2895" s="1">
        <f t="shared" si="454"/>
        <v>42882</v>
      </c>
      <c r="I2895" s="2">
        <f t="shared" si="455"/>
        <v>80.5</v>
      </c>
      <c r="K2895" s="2">
        <f t="shared" si="456"/>
        <v>0</v>
      </c>
      <c r="L2895" s="2">
        <f t="shared" si="457"/>
        <v>0</v>
      </c>
      <c r="M2895" s="2">
        <f t="shared" si="458"/>
        <v>1</v>
      </c>
      <c r="N2895">
        <f t="shared" si="459"/>
        <v>1.4184634991956602</v>
      </c>
    </row>
    <row r="2896" spans="1:14" x14ac:dyDescent="0.3">
      <c r="A2896" s="1">
        <v>42893</v>
      </c>
      <c r="B2896">
        <v>81.625</v>
      </c>
      <c r="D2896">
        <f t="shared" si="450"/>
        <v>3</v>
      </c>
      <c r="E2896" s="1">
        <f t="shared" si="451"/>
        <v>42886</v>
      </c>
      <c r="F2896" s="1">
        <f t="shared" si="452"/>
        <v>42885</v>
      </c>
      <c r="G2896" s="1">
        <f t="shared" si="453"/>
        <v>42884</v>
      </c>
      <c r="H2896" s="1">
        <f t="shared" si="454"/>
        <v>42883</v>
      </c>
      <c r="I2896" s="2">
        <f t="shared" si="455"/>
        <v>81.924999999999997</v>
      </c>
      <c r="K2896" s="2">
        <f t="shared" si="456"/>
        <v>0</v>
      </c>
      <c r="L2896" s="2">
        <f t="shared" si="457"/>
        <v>0</v>
      </c>
      <c r="M2896" s="2">
        <f t="shared" si="458"/>
        <v>1</v>
      </c>
      <c r="N2896">
        <f t="shared" si="459"/>
        <v>-0.36686069882831041</v>
      </c>
    </row>
    <row r="2897" spans="1:14" x14ac:dyDescent="0.3">
      <c r="A2897" s="1">
        <v>42894</v>
      </c>
      <c r="B2897">
        <v>82.025000000000006</v>
      </c>
      <c r="D2897">
        <f t="shared" si="450"/>
        <v>4</v>
      </c>
      <c r="E2897" s="1">
        <f t="shared" si="451"/>
        <v>42887</v>
      </c>
      <c r="F2897" s="1">
        <f t="shared" si="452"/>
        <v>42886</v>
      </c>
      <c r="G2897" s="1">
        <f t="shared" si="453"/>
        <v>42885</v>
      </c>
      <c r="H2897" s="1">
        <f t="shared" si="454"/>
        <v>42884</v>
      </c>
      <c r="I2897" s="2">
        <f t="shared" si="455"/>
        <v>80.924999999999997</v>
      </c>
      <c r="K2897" s="2">
        <f t="shared" si="456"/>
        <v>0</v>
      </c>
      <c r="L2897" s="2">
        <f t="shared" si="457"/>
        <v>0</v>
      </c>
      <c r="M2897" s="2">
        <f t="shared" si="458"/>
        <v>1</v>
      </c>
      <c r="N2897">
        <f t="shared" si="459"/>
        <v>1.3501279034857481</v>
      </c>
    </row>
    <row r="2898" spans="1:14" x14ac:dyDescent="0.3">
      <c r="A2898" s="1">
        <v>42895</v>
      </c>
      <c r="B2898">
        <v>82.474999999999994</v>
      </c>
      <c r="C2898">
        <v>82.7</v>
      </c>
      <c r="D2898">
        <f t="shared" si="450"/>
        <v>5</v>
      </c>
      <c r="E2898" s="1">
        <f t="shared" si="451"/>
        <v>42888</v>
      </c>
      <c r="F2898" s="1">
        <f t="shared" si="452"/>
        <v>42887</v>
      </c>
      <c r="G2898" s="1">
        <f t="shared" si="453"/>
        <v>42886</v>
      </c>
      <c r="H2898" s="1">
        <f t="shared" si="454"/>
        <v>42885</v>
      </c>
      <c r="I2898" s="2">
        <f t="shared" si="455"/>
        <v>81.224999999999994</v>
      </c>
      <c r="K2898" s="2">
        <f t="shared" si="456"/>
        <v>0</v>
      </c>
      <c r="L2898" s="2">
        <f t="shared" si="457"/>
        <v>0</v>
      </c>
      <c r="M2898" s="2">
        <f t="shared" si="458"/>
        <v>1</v>
      </c>
      <c r="N2898">
        <f t="shared" si="459"/>
        <v>1.5272135559481195</v>
      </c>
    </row>
    <row r="2899" spans="1:14" x14ac:dyDescent="0.3">
      <c r="A2899" s="1">
        <v>42898</v>
      </c>
      <c r="B2899">
        <v>80.7</v>
      </c>
      <c r="D2899">
        <f t="shared" si="450"/>
        <v>1</v>
      </c>
      <c r="E2899" s="1">
        <f t="shared" si="451"/>
        <v>42891</v>
      </c>
      <c r="F2899" s="1">
        <f t="shared" si="452"/>
        <v>42890</v>
      </c>
      <c r="G2899" s="1">
        <f t="shared" si="453"/>
        <v>42889</v>
      </c>
      <c r="H2899" s="1">
        <f t="shared" si="454"/>
        <v>42888</v>
      </c>
      <c r="I2899" s="2">
        <f t="shared" si="455"/>
        <v>80.724999999999994</v>
      </c>
      <c r="J2899">
        <v>82.7</v>
      </c>
      <c r="K2899" s="2">
        <f t="shared" si="456"/>
        <v>82.7</v>
      </c>
      <c r="L2899" s="2">
        <f t="shared" si="457"/>
        <v>82.474999999999994</v>
      </c>
      <c r="M2899" s="2">
        <f t="shared" si="458"/>
        <v>0.99727932285368792</v>
      </c>
      <c r="N2899">
        <f t="shared" si="459"/>
        <v>-0.30341262834362553</v>
      </c>
    </row>
    <row r="2900" spans="1:14" x14ac:dyDescent="0.3">
      <c r="A2900" s="1">
        <v>42899</v>
      </c>
      <c r="B2900">
        <v>82.275000000000006</v>
      </c>
      <c r="D2900">
        <f t="shared" si="450"/>
        <v>2</v>
      </c>
      <c r="E2900" s="1">
        <f t="shared" si="451"/>
        <v>42892</v>
      </c>
      <c r="F2900" s="1">
        <f t="shared" si="452"/>
        <v>42891</v>
      </c>
      <c r="G2900" s="1">
        <f t="shared" si="453"/>
        <v>42890</v>
      </c>
      <c r="H2900" s="1">
        <f t="shared" si="454"/>
        <v>42889</v>
      </c>
      <c r="I2900" s="2">
        <f t="shared" si="455"/>
        <v>81.650000000000006</v>
      </c>
      <c r="K2900" s="2">
        <f t="shared" si="456"/>
        <v>82.7</v>
      </c>
      <c r="L2900" s="2">
        <f t="shared" si="457"/>
        <v>82.474999999999994</v>
      </c>
      <c r="M2900" s="2">
        <f t="shared" si="458"/>
        <v>0.99727932285368792</v>
      </c>
      <c r="N2900">
        <f t="shared" si="459"/>
        <v>0.49010904979289915</v>
      </c>
    </row>
    <row r="2901" spans="1:14" x14ac:dyDescent="0.3">
      <c r="A2901" s="1">
        <v>42900</v>
      </c>
      <c r="B2901">
        <v>82.575000000000003</v>
      </c>
      <c r="D2901">
        <f t="shared" si="450"/>
        <v>3</v>
      </c>
      <c r="E2901" s="1">
        <f t="shared" si="451"/>
        <v>42893</v>
      </c>
      <c r="F2901" s="1">
        <f t="shared" si="452"/>
        <v>42892</v>
      </c>
      <c r="G2901" s="1">
        <f t="shared" si="453"/>
        <v>42891</v>
      </c>
      <c r="H2901" s="1">
        <f t="shared" si="454"/>
        <v>42890</v>
      </c>
      <c r="I2901" s="2">
        <f t="shared" si="455"/>
        <v>81.625</v>
      </c>
      <c r="K2901" s="2">
        <f t="shared" si="456"/>
        <v>82.7</v>
      </c>
      <c r="L2901" s="2">
        <f t="shared" si="457"/>
        <v>82.474999999999994</v>
      </c>
      <c r="M2901" s="2">
        <f t="shared" si="458"/>
        <v>0.99727932285368792</v>
      </c>
      <c r="N2901">
        <f t="shared" si="459"/>
        <v>0.88469987652576632</v>
      </c>
    </row>
    <row r="2902" spans="1:14" x14ac:dyDescent="0.3">
      <c r="A2902" s="1">
        <v>42901</v>
      </c>
      <c r="B2902">
        <v>82.05</v>
      </c>
      <c r="D2902">
        <f t="shared" si="450"/>
        <v>4</v>
      </c>
      <c r="E2902" s="1">
        <f t="shared" si="451"/>
        <v>42894</v>
      </c>
      <c r="F2902" s="1">
        <f t="shared" si="452"/>
        <v>42893</v>
      </c>
      <c r="G2902" s="1">
        <f t="shared" si="453"/>
        <v>42892</v>
      </c>
      <c r="H2902" s="1">
        <f t="shared" si="454"/>
        <v>42891</v>
      </c>
      <c r="I2902" s="2">
        <f t="shared" si="455"/>
        <v>82.025000000000006</v>
      </c>
      <c r="K2902" s="2">
        <f t="shared" si="456"/>
        <v>82.7</v>
      </c>
      <c r="L2902" s="2">
        <f t="shared" si="457"/>
        <v>82.474999999999994</v>
      </c>
      <c r="M2902" s="2">
        <f t="shared" si="458"/>
        <v>0.99727932285368792</v>
      </c>
      <c r="N2902">
        <f t="shared" si="459"/>
        <v>-0.2419646226066143</v>
      </c>
    </row>
    <row r="2903" spans="1:14" x14ac:dyDescent="0.3">
      <c r="A2903" s="1">
        <v>42902</v>
      </c>
      <c r="B2903">
        <v>82.325000000000003</v>
      </c>
      <c r="D2903">
        <f t="shared" si="450"/>
        <v>5</v>
      </c>
      <c r="E2903" s="1">
        <f t="shared" si="451"/>
        <v>42895</v>
      </c>
      <c r="F2903" s="1">
        <f t="shared" si="452"/>
        <v>42894</v>
      </c>
      <c r="G2903" s="1">
        <f t="shared" si="453"/>
        <v>42893</v>
      </c>
      <c r="H2903" s="1">
        <f t="shared" si="454"/>
        <v>42892</v>
      </c>
      <c r="I2903" s="2">
        <f t="shared" si="455"/>
        <v>82.474999999999994</v>
      </c>
      <c r="K2903" s="2">
        <f t="shared" si="456"/>
        <v>82.7</v>
      </c>
      <c r="L2903" s="2">
        <f t="shared" si="457"/>
        <v>82.474999999999994</v>
      </c>
      <c r="M2903" s="2">
        <f t="shared" si="458"/>
        <v>0.99727932285368792</v>
      </c>
      <c r="N2903">
        <f t="shared" si="459"/>
        <v>-0.45447737672176813</v>
      </c>
    </row>
    <row r="2904" spans="1:14" x14ac:dyDescent="0.3">
      <c r="A2904" s="1">
        <v>42905</v>
      </c>
      <c r="B2904">
        <v>83.9</v>
      </c>
      <c r="D2904">
        <f t="shared" si="450"/>
        <v>1</v>
      </c>
      <c r="E2904" s="1">
        <f t="shared" si="451"/>
        <v>42898</v>
      </c>
      <c r="F2904" s="1">
        <f t="shared" si="452"/>
        <v>42897</v>
      </c>
      <c r="G2904" s="1">
        <f t="shared" si="453"/>
        <v>42896</v>
      </c>
      <c r="H2904" s="1">
        <f t="shared" si="454"/>
        <v>42895</v>
      </c>
      <c r="I2904" s="2">
        <f t="shared" si="455"/>
        <v>80.7</v>
      </c>
      <c r="K2904" s="2">
        <f t="shared" si="456"/>
        <v>0</v>
      </c>
      <c r="L2904" s="2">
        <f t="shared" si="457"/>
        <v>0</v>
      </c>
      <c r="M2904" s="2">
        <f t="shared" si="458"/>
        <v>1</v>
      </c>
      <c r="N2904">
        <f t="shared" si="459"/>
        <v>3.8887038197257362</v>
      </c>
    </row>
    <row r="2905" spans="1:14" x14ac:dyDescent="0.3">
      <c r="A2905" s="1">
        <v>42906</v>
      </c>
      <c r="B2905">
        <v>85</v>
      </c>
      <c r="D2905">
        <f t="shared" si="450"/>
        <v>2</v>
      </c>
      <c r="E2905" s="1">
        <f t="shared" si="451"/>
        <v>42899</v>
      </c>
      <c r="F2905" s="1">
        <f t="shared" si="452"/>
        <v>42898</v>
      </c>
      <c r="G2905" s="1">
        <f t="shared" si="453"/>
        <v>42897</v>
      </c>
      <c r="H2905" s="1">
        <f t="shared" si="454"/>
        <v>42896</v>
      </c>
      <c r="I2905" s="2">
        <f t="shared" si="455"/>
        <v>82.275000000000006</v>
      </c>
      <c r="K2905" s="2">
        <f t="shared" si="456"/>
        <v>0</v>
      </c>
      <c r="L2905" s="2">
        <f t="shared" si="457"/>
        <v>0</v>
      </c>
      <c r="M2905" s="2">
        <f t="shared" si="458"/>
        <v>1</v>
      </c>
      <c r="N2905">
        <f t="shared" si="459"/>
        <v>3.2583961660912659</v>
      </c>
    </row>
    <row r="2906" spans="1:14" x14ac:dyDescent="0.3">
      <c r="A2906" s="1">
        <v>42907</v>
      </c>
      <c r="B2906">
        <v>86.075000000000003</v>
      </c>
      <c r="D2906">
        <f t="shared" si="450"/>
        <v>3</v>
      </c>
      <c r="E2906" s="1">
        <f t="shared" si="451"/>
        <v>42900</v>
      </c>
      <c r="F2906" s="1">
        <f t="shared" si="452"/>
        <v>42899</v>
      </c>
      <c r="G2906" s="1">
        <f t="shared" si="453"/>
        <v>42898</v>
      </c>
      <c r="H2906" s="1">
        <f t="shared" si="454"/>
        <v>42897</v>
      </c>
      <c r="I2906" s="2">
        <f t="shared" si="455"/>
        <v>82.575000000000003</v>
      </c>
      <c r="K2906" s="2">
        <f t="shared" si="456"/>
        <v>0</v>
      </c>
      <c r="L2906" s="2">
        <f t="shared" si="457"/>
        <v>0</v>
      </c>
      <c r="M2906" s="2">
        <f t="shared" si="458"/>
        <v>1</v>
      </c>
      <c r="N2906">
        <f t="shared" si="459"/>
        <v>4.1512037947734211</v>
      </c>
    </row>
    <row r="2907" spans="1:14" x14ac:dyDescent="0.3">
      <c r="A2907" s="1">
        <v>42908</v>
      </c>
      <c r="B2907">
        <v>85.025000000000006</v>
      </c>
      <c r="D2907">
        <f t="shared" si="450"/>
        <v>4</v>
      </c>
      <c r="E2907" s="1">
        <f t="shared" si="451"/>
        <v>42901</v>
      </c>
      <c r="F2907" s="1">
        <f t="shared" si="452"/>
        <v>42900</v>
      </c>
      <c r="G2907" s="1">
        <f t="shared" si="453"/>
        <v>42899</v>
      </c>
      <c r="H2907" s="1">
        <f t="shared" si="454"/>
        <v>42898</v>
      </c>
      <c r="I2907" s="2">
        <f t="shared" si="455"/>
        <v>82.05</v>
      </c>
      <c r="K2907" s="2">
        <f t="shared" si="456"/>
        <v>0</v>
      </c>
      <c r="L2907" s="2">
        <f t="shared" si="457"/>
        <v>0</v>
      </c>
      <c r="M2907" s="2">
        <f t="shared" si="458"/>
        <v>1</v>
      </c>
      <c r="N2907">
        <f t="shared" si="459"/>
        <v>3.5616513357159452</v>
      </c>
    </row>
    <row r="2908" spans="1:14" x14ac:dyDescent="0.3">
      <c r="A2908" s="1">
        <v>42909</v>
      </c>
      <c r="B2908">
        <v>85.3</v>
      </c>
      <c r="D2908">
        <f t="shared" si="450"/>
        <v>5</v>
      </c>
      <c r="E2908" s="1">
        <f t="shared" si="451"/>
        <v>42902</v>
      </c>
      <c r="F2908" s="1">
        <f t="shared" si="452"/>
        <v>42901</v>
      </c>
      <c r="G2908" s="1">
        <f t="shared" si="453"/>
        <v>42900</v>
      </c>
      <c r="H2908" s="1">
        <f t="shared" si="454"/>
        <v>42899</v>
      </c>
      <c r="I2908" s="2">
        <f t="shared" si="455"/>
        <v>82.325000000000003</v>
      </c>
      <c r="K2908" s="2">
        <f t="shared" si="456"/>
        <v>0</v>
      </c>
      <c r="L2908" s="2">
        <f t="shared" si="457"/>
        <v>0</v>
      </c>
      <c r="M2908" s="2">
        <f t="shared" si="458"/>
        <v>1</v>
      </c>
      <c r="N2908">
        <f t="shared" si="459"/>
        <v>3.5499626235205404</v>
      </c>
    </row>
    <row r="2909" spans="1:14" x14ac:dyDescent="0.3">
      <c r="A2909" s="1">
        <v>42912</v>
      </c>
      <c r="B2909">
        <v>87.025000000000006</v>
      </c>
      <c r="D2909">
        <f t="shared" si="450"/>
        <v>1</v>
      </c>
      <c r="E2909" s="1">
        <f t="shared" si="451"/>
        <v>42905</v>
      </c>
      <c r="F2909" s="1">
        <f t="shared" si="452"/>
        <v>42904</v>
      </c>
      <c r="G2909" s="1">
        <f t="shared" si="453"/>
        <v>42903</v>
      </c>
      <c r="H2909" s="1">
        <f t="shared" si="454"/>
        <v>42902</v>
      </c>
      <c r="I2909" s="2">
        <f t="shared" si="455"/>
        <v>83.9</v>
      </c>
      <c r="K2909" s="2">
        <f t="shared" si="456"/>
        <v>0</v>
      </c>
      <c r="L2909" s="2">
        <f t="shared" si="457"/>
        <v>0</v>
      </c>
      <c r="M2909" s="2">
        <f t="shared" si="458"/>
        <v>1</v>
      </c>
      <c r="N2909">
        <f t="shared" si="459"/>
        <v>3.6569820224342</v>
      </c>
    </row>
    <row r="2910" spans="1:14" x14ac:dyDescent="0.3">
      <c r="A2910" s="1">
        <v>42913</v>
      </c>
      <c r="B2910">
        <v>86.474999999999994</v>
      </c>
      <c r="D2910">
        <f t="shared" si="450"/>
        <v>2</v>
      </c>
      <c r="E2910" s="1">
        <f t="shared" si="451"/>
        <v>42906</v>
      </c>
      <c r="F2910" s="1">
        <f t="shared" si="452"/>
        <v>42905</v>
      </c>
      <c r="G2910" s="1">
        <f t="shared" si="453"/>
        <v>42904</v>
      </c>
      <c r="H2910" s="1">
        <f t="shared" si="454"/>
        <v>42903</v>
      </c>
      <c r="I2910" s="2">
        <f t="shared" si="455"/>
        <v>85</v>
      </c>
      <c r="K2910" s="2">
        <f t="shared" si="456"/>
        <v>0</v>
      </c>
      <c r="L2910" s="2">
        <f t="shared" si="457"/>
        <v>0</v>
      </c>
      <c r="M2910" s="2">
        <f t="shared" si="458"/>
        <v>1</v>
      </c>
      <c r="N2910">
        <f t="shared" si="459"/>
        <v>1.7204098332915942</v>
      </c>
    </row>
    <row r="2911" spans="1:14" x14ac:dyDescent="0.3">
      <c r="A2911" s="1">
        <v>42914</v>
      </c>
      <c r="B2911">
        <v>87.924999999999997</v>
      </c>
      <c r="D2911">
        <f t="shared" si="450"/>
        <v>3</v>
      </c>
      <c r="E2911" s="1">
        <f t="shared" si="451"/>
        <v>42907</v>
      </c>
      <c r="F2911" s="1">
        <f t="shared" si="452"/>
        <v>42906</v>
      </c>
      <c r="G2911" s="1">
        <f t="shared" si="453"/>
        <v>42905</v>
      </c>
      <c r="H2911" s="1">
        <f t="shared" si="454"/>
        <v>42904</v>
      </c>
      <c r="I2911" s="2">
        <f t="shared" si="455"/>
        <v>86.075000000000003</v>
      </c>
      <c r="K2911" s="2">
        <f t="shared" si="456"/>
        <v>0</v>
      </c>
      <c r="L2911" s="2">
        <f t="shared" si="457"/>
        <v>0</v>
      </c>
      <c r="M2911" s="2">
        <f t="shared" si="458"/>
        <v>1</v>
      </c>
      <c r="N2911">
        <f t="shared" si="459"/>
        <v>2.1265169135458732</v>
      </c>
    </row>
    <row r="2912" spans="1:14" x14ac:dyDescent="0.3">
      <c r="A2912" s="1">
        <v>42915</v>
      </c>
      <c r="B2912">
        <v>89.474999999999994</v>
      </c>
      <c r="D2912">
        <f t="shared" si="450"/>
        <v>4</v>
      </c>
      <c r="E2912" s="1">
        <f t="shared" si="451"/>
        <v>42908</v>
      </c>
      <c r="F2912" s="1">
        <f t="shared" si="452"/>
        <v>42907</v>
      </c>
      <c r="G2912" s="1">
        <f t="shared" si="453"/>
        <v>42906</v>
      </c>
      <c r="H2912" s="1">
        <f t="shared" si="454"/>
        <v>42905</v>
      </c>
      <c r="I2912" s="2">
        <f t="shared" si="455"/>
        <v>85.025000000000006</v>
      </c>
      <c r="K2912" s="2">
        <f t="shared" si="456"/>
        <v>0</v>
      </c>
      <c r="L2912" s="2">
        <f t="shared" si="457"/>
        <v>0</v>
      </c>
      <c r="M2912" s="2">
        <f t="shared" si="458"/>
        <v>1</v>
      </c>
      <c r="N2912">
        <f t="shared" si="459"/>
        <v>5.1013925758830165</v>
      </c>
    </row>
    <row r="2913" spans="1:14" x14ac:dyDescent="0.3">
      <c r="A2913" s="1">
        <v>42916</v>
      </c>
      <c r="B2913">
        <v>90.625</v>
      </c>
      <c r="D2913">
        <f t="shared" si="450"/>
        <v>5</v>
      </c>
      <c r="E2913" s="1">
        <f t="shared" si="451"/>
        <v>42909</v>
      </c>
      <c r="F2913" s="1">
        <f t="shared" si="452"/>
        <v>42908</v>
      </c>
      <c r="G2913" s="1">
        <f t="shared" si="453"/>
        <v>42907</v>
      </c>
      <c r="H2913" s="1">
        <f t="shared" si="454"/>
        <v>42906</v>
      </c>
      <c r="I2913" s="2">
        <f t="shared" si="455"/>
        <v>85.3</v>
      </c>
      <c r="K2913" s="2">
        <f t="shared" si="456"/>
        <v>0</v>
      </c>
      <c r="L2913" s="2">
        <f t="shared" si="457"/>
        <v>0</v>
      </c>
      <c r="M2913" s="2">
        <f t="shared" si="458"/>
        <v>1</v>
      </c>
      <c r="N2913">
        <f t="shared" si="459"/>
        <v>6.0555658677205413</v>
      </c>
    </row>
    <row r="2914" spans="1:14" x14ac:dyDescent="0.3">
      <c r="A2914" s="1">
        <v>42919</v>
      </c>
      <c r="B2914">
        <v>90.7</v>
      </c>
      <c r="D2914">
        <f t="shared" si="450"/>
        <v>1</v>
      </c>
      <c r="E2914" s="1">
        <f t="shared" si="451"/>
        <v>42912</v>
      </c>
      <c r="F2914" s="1">
        <f t="shared" si="452"/>
        <v>42911</v>
      </c>
      <c r="G2914" s="1">
        <f t="shared" si="453"/>
        <v>42910</v>
      </c>
      <c r="H2914" s="1">
        <f t="shared" si="454"/>
        <v>42909</v>
      </c>
      <c r="I2914" s="2">
        <f t="shared" si="455"/>
        <v>87.025000000000006</v>
      </c>
      <c r="K2914" s="2">
        <f t="shared" si="456"/>
        <v>0</v>
      </c>
      <c r="L2914" s="2">
        <f t="shared" si="457"/>
        <v>0</v>
      </c>
      <c r="M2914" s="2">
        <f t="shared" si="458"/>
        <v>1</v>
      </c>
      <c r="N2914">
        <f t="shared" si="459"/>
        <v>4.1361923423588323</v>
      </c>
    </row>
    <row r="2915" spans="1:14" x14ac:dyDescent="0.3">
      <c r="A2915" s="1">
        <v>42921</v>
      </c>
      <c r="B2915">
        <v>92.05</v>
      </c>
      <c r="D2915">
        <f t="shared" si="450"/>
        <v>3</v>
      </c>
      <c r="E2915" s="1">
        <f t="shared" si="451"/>
        <v>42914</v>
      </c>
      <c r="F2915" s="1">
        <f t="shared" si="452"/>
        <v>42913</v>
      </c>
      <c r="G2915" s="1">
        <f t="shared" si="453"/>
        <v>42912</v>
      </c>
      <c r="H2915" s="1">
        <f t="shared" si="454"/>
        <v>42911</v>
      </c>
      <c r="I2915" s="2">
        <f t="shared" si="455"/>
        <v>87.924999999999997</v>
      </c>
      <c r="K2915" s="2">
        <f t="shared" si="456"/>
        <v>0</v>
      </c>
      <c r="L2915" s="2">
        <f t="shared" si="457"/>
        <v>0</v>
      </c>
      <c r="M2915" s="2">
        <f t="shared" si="458"/>
        <v>1</v>
      </c>
      <c r="N2915">
        <f t="shared" si="459"/>
        <v>4.5847729319040686</v>
      </c>
    </row>
    <row r="2916" spans="1:14" x14ac:dyDescent="0.3">
      <c r="A2916" s="1">
        <v>42922</v>
      </c>
      <c r="B2916">
        <v>91.474999999999994</v>
      </c>
      <c r="D2916">
        <f t="shared" si="450"/>
        <v>4</v>
      </c>
      <c r="E2916" s="1">
        <f t="shared" si="451"/>
        <v>42915</v>
      </c>
      <c r="F2916" s="1">
        <f t="shared" si="452"/>
        <v>42914</v>
      </c>
      <c r="G2916" s="1">
        <f t="shared" si="453"/>
        <v>42913</v>
      </c>
      <c r="H2916" s="1">
        <f t="shared" si="454"/>
        <v>42912</v>
      </c>
      <c r="I2916" s="2">
        <f t="shared" si="455"/>
        <v>89.474999999999994</v>
      </c>
      <c r="K2916" s="2">
        <f t="shared" si="456"/>
        <v>0</v>
      </c>
      <c r="L2916" s="2">
        <f t="shared" si="457"/>
        <v>0</v>
      </c>
      <c r="M2916" s="2">
        <f t="shared" si="458"/>
        <v>1</v>
      </c>
      <c r="N2916">
        <f t="shared" si="459"/>
        <v>2.210645425318094</v>
      </c>
    </row>
    <row r="2917" spans="1:14" x14ac:dyDescent="0.3">
      <c r="A2917" s="1">
        <v>42923</v>
      </c>
      <c r="B2917">
        <v>91.724999999999994</v>
      </c>
      <c r="C2917">
        <v>83.224999999999994</v>
      </c>
      <c r="D2917">
        <f t="shared" si="450"/>
        <v>5</v>
      </c>
      <c r="E2917" s="1">
        <f t="shared" si="451"/>
        <v>42916</v>
      </c>
      <c r="F2917" s="1">
        <f t="shared" si="452"/>
        <v>42915</v>
      </c>
      <c r="G2917" s="1">
        <f t="shared" si="453"/>
        <v>42914</v>
      </c>
      <c r="H2917" s="1">
        <f t="shared" si="454"/>
        <v>42913</v>
      </c>
      <c r="I2917" s="2">
        <f t="shared" si="455"/>
        <v>90.625</v>
      </c>
      <c r="K2917" s="2">
        <f t="shared" si="456"/>
        <v>0</v>
      </c>
      <c r="L2917" s="2">
        <f t="shared" si="457"/>
        <v>0</v>
      </c>
      <c r="M2917" s="2">
        <f t="shared" si="458"/>
        <v>1</v>
      </c>
      <c r="N2917">
        <f t="shared" si="459"/>
        <v>1.2064857066506822</v>
      </c>
    </row>
    <row r="2918" spans="1:14" x14ac:dyDescent="0.3">
      <c r="A2918" s="1">
        <v>42926</v>
      </c>
      <c r="B2918">
        <v>82</v>
      </c>
      <c r="D2918">
        <f t="shared" si="450"/>
        <v>1</v>
      </c>
      <c r="E2918" s="1">
        <f t="shared" si="451"/>
        <v>42919</v>
      </c>
      <c r="F2918" s="1">
        <f t="shared" si="452"/>
        <v>42918</v>
      </c>
      <c r="G2918" s="1">
        <f t="shared" si="453"/>
        <v>42917</v>
      </c>
      <c r="H2918" s="1">
        <f t="shared" si="454"/>
        <v>42916</v>
      </c>
      <c r="I2918" s="2">
        <f t="shared" si="455"/>
        <v>90.7</v>
      </c>
      <c r="J2918">
        <v>83.224999999999994</v>
      </c>
      <c r="K2918" s="2">
        <f t="shared" si="456"/>
        <v>83.224999999999994</v>
      </c>
      <c r="L2918" s="2">
        <f t="shared" si="457"/>
        <v>91.724999999999994</v>
      </c>
      <c r="M2918" s="2">
        <f t="shared" si="458"/>
        <v>1.1021327726043857</v>
      </c>
      <c r="N2918">
        <f t="shared" si="459"/>
        <v>-0.35909230765806904</v>
      </c>
    </row>
    <row r="2919" spans="1:14" x14ac:dyDescent="0.3">
      <c r="A2919" s="1">
        <v>42927</v>
      </c>
      <c r="B2919">
        <v>82.25</v>
      </c>
      <c r="D2919">
        <f t="shared" si="450"/>
        <v>2</v>
      </c>
      <c r="E2919" s="1">
        <f t="shared" si="451"/>
        <v>42920</v>
      </c>
      <c r="F2919" s="1">
        <f t="shared" si="452"/>
        <v>42919</v>
      </c>
      <c r="G2919" s="1">
        <f t="shared" si="453"/>
        <v>42918</v>
      </c>
      <c r="H2919" s="1">
        <f t="shared" si="454"/>
        <v>42917</v>
      </c>
      <c r="I2919" s="2">
        <f t="shared" si="455"/>
        <v>90.7</v>
      </c>
      <c r="K2919" s="2">
        <f t="shared" si="456"/>
        <v>83.224999999999994</v>
      </c>
      <c r="L2919" s="2">
        <f t="shared" si="457"/>
        <v>91.724999999999994</v>
      </c>
      <c r="M2919" s="2">
        <f t="shared" si="458"/>
        <v>1.1021327726043857</v>
      </c>
      <c r="N2919">
        <f t="shared" si="459"/>
        <v>-5.4678069535259784E-2</v>
      </c>
    </row>
    <row r="2920" spans="1:14" x14ac:dyDescent="0.3">
      <c r="A2920" s="1">
        <v>42928</v>
      </c>
      <c r="B2920">
        <v>82.625</v>
      </c>
      <c r="D2920">
        <f t="shared" si="450"/>
        <v>3</v>
      </c>
      <c r="E2920" s="1">
        <f t="shared" si="451"/>
        <v>42921</v>
      </c>
      <c r="F2920" s="1">
        <f t="shared" si="452"/>
        <v>42920</v>
      </c>
      <c r="G2920" s="1">
        <f t="shared" si="453"/>
        <v>42919</v>
      </c>
      <c r="H2920" s="1">
        <f t="shared" si="454"/>
        <v>42918</v>
      </c>
      <c r="I2920" s="2">
        <f t="shared" si="455"/>
        <v>92.05</v>
      </c>
      <c r="K2920" s="2">
        <f t="shared" si="456"/>
        <v>83.224999999999994</v>
      </c>
      <c r="L2920" s="2">
        <f t="shared" si="457"/>
        <v>91.724999999999994</v>
      </c>
      <c r="M2920" s="2">
        <f t="shared" si="458"/>
        <v>1.1021327726043857</v>
      </c>
      <c r="N2920">
        <f t="shared" si="459"/>
        <v>-1.0772422726979394</v>
      </c>
    </row>
    <row r="2921" spans="1:14" x14ac:dyDescent="0.3">
      <c r="A2921" s="1">
        <v>42929</v>
      </c>
      <c r="B2921">
        <v>82.525000000000006</v>
      </c>
      <c r="D2921">
        <f t="shared" si="450"/>
        <v>4</v>
      </c>
      <c r="E2921" s="1">
        <f t="shared" si="451"/>
        <v>42922</v>
      </c>
      <c r="F2921" s="1">
        <f t="shared" si="452"/>
        <v>42921</v>
      </c>
      <c r="G2921" s="1">
        <f t="shared" si="453"/>
        <v>42920</v>
      </c>
      <c r="H2921" s="1">
        <f t="shared" si="454"/>
        <v>42919</v>
      </c>
      <c r="I2921" s="2">
        <f t="shared" si="455"/>
        <v>91.474999999999994</v>
      </c>
      <c r="K2921" s="2">
        <f t="shared" si="456"/>
        <v>83.224999999999994</v>
      </c>
      <c r="L2921" s="2">
        <f t="shared" si="457"/>
        <v>91.724999999999994</v>
      </c>
      <c r="M2921" s="2">
        <f t="shared" si="458"/>
        <v>1.1021327726043857</v>
      </c>
      <c r="N2921">
        <f t="shared" si="459"/>
        <v>-0.5717246385756598</v>
      </c>
    </row>
    <row r="2922" spans="1:14" x14ac:dyDescent="0.3">
      <c r="A2922" s="1">
        <v>42930</v>
      </c>
      <c r="B2922">
        <v>79.900000000000006</v>
      </c>
      <c r="D2922">
        <f t="shared" si="450"/>
        <v>5</v>
      </c>
      <c r="E2922" s="1">
        <f t="shared" si="451"/>
        <v>42923</v>
      </c>
      <c r="F2922" s="1">
        <f t="shared" si="452"/>
        <v>42922</v>
      </c>
      <c r="G2922" s="1">
        <f t="shared" si="453"/>
        <v>42921</v>
      </c>
      <c r="H2922" s="1">
        <f t="shared" si="454"/>
        <v>42920</v>
      </c>
      <c r="I2922" s="2">
        <f t="shared" si="455"/>
        <v>91.724999999999994</v>
      </c>
      <c r="K2922" s="2">
        <f t="shared" si="456"/>
        <v>83.224999999999994</v>
      </c>
      <c r="L2922" s="2">
        <f t="shared" si="457"/>
        <v>91.724999999999994</v>
      </c>
      <c r="M2922" s="2">
        <f t="shared" si="458"/>
        <v>1.1021327726043857</v>
      </c>
      <c r="N2922">
        <f t="shared" si="459"/>
        <v>-4.0771930688859603</v>
      </c>
    </row>
    <row r="2923" spans="1:14" x14ac:dyDescent="0.3">
      <c r="A2923" s="1">
        <v>42933</v>
      </c>
      <c r="B2923">
        <v>80.775000000000006</v>
      </c>
      <c r="D2923">
        <f t="shared" si="450"/>
        <v>1</v>
      </c>
      <c r="E2923" s="1">
        <f t="shared" si="451"/>
        <v>42926</v>
      </c>
      <c r="F2923" s="1">
        <f t="shared" si="452"/>
        <v>42925</v>
      </c>
      <c r="G2923" s="1">
        <f t="shared" si="453"/>
        <v>42924</v>
      </c>
      <c r="H2923" s="1">
        <f t="shared" si="454"/>
        <v>42923</v>
      </c>
      <c r="I2923" s="2">
        <f t="shared" si="455"/>
        <v>82</v>
      </c>
      <c r="K2923" s="2">
        <f t="shared" si="456"/>
        <v>0</v>
      </c>
      <c r="L2923" s="2">
        <f t="shared" si="457"/>
        <v>0</v>
      </c>
      <c r="M2923" s="2">
        <f t="shared" si="458"/>
        <v>1</v>
      </c>
      <c r="N2923">
        <f t="shared" si="459"/>
        <v>-1.5051735553691117</v>
      </c>
    </row>
    <row r="2924" spans="1:14" x14ac:dyDescent="0.3">
      <c r="A2924" s="1">
        <v>42934</v>
      </c>
      <c r="B2924">
        <v>80.5</v>
      </c>
      <c r="D2924">
        <f t="shared" si="450"/>
        <v>2</v>
      </c>
      <c r="E2924" s="1">
        <f t="shared" si="451"/>
        <v>42927</v>
      </c>
      <c r="F2924" s="1">
        <f t="shared" si="452"/>
        <v>42926</v>
      </c>
      <c r="G2924" s="1">
        <f t="shared" si="453"/>
        <v>42925</v>
      </c>
      <c r="H2924" s="1">
        <f t="shared" si="454"/>
        <v>42924</v>
      </c>
      <c r="I2924" s="2">
        <f t="shared" si="455"/>
        <v>82.25</v>
      </c>
      <c r="K2924" s="2">
        <f t="shared" si="456"/>
        <v>0</v>
      </c>
      <c r="L2924" s="2">
        <f t="shared" si="457"/>
        <v>0</v>
      </c>
      <c r="M2924" s="2">
        <f t="shared" si="458"/>
        <v>1</v>
      </c>
      <c r="N2924">
        <f t="shared" si="459"/>
        <v>-2.1506205220963621</v>
      </c>
    </row>
    <row r="2925" spans="1:14" x14ac:dyDescent="0.3">
      <c r="A2925" s="1">
        <v>42935</v>
      </c>
      <c r="B2925">
        <v>82.575000000000003</v>
      </c>
      <c r="D2925">
        <f t="shared" si="450"/>
        <v>3</v>
      </c>
      <c r="E2925" s="1">
        <f t="shared" si="451"/>
        <v>42928</v>
      </c>
      <c r="F2925" s="1">
        <f t="shared" si="452"/>
        <v>42927</v>
      </c>
      <c r="G2925" s="1">
        <f t="shared" si="453"/>
        <v>42926</v>
      </c>
      <c r="H2925" s="1">
        <f t="shared" si="454"/>
        <v>42925</v>
      </c>
      <c r="I2925" s="2">
        <f t="shared" si="455"/>
        <v>82.625</v>
      </c>
      <c r="K2925" s="2">
        <f t="shared" si="456"/>
        <v>0</v>
      </c>
      <c r="L2925" s="2">
        <f t="shared" si="457"/>
        <v>0</v>
      </c>
      <c r="M2925" s="2">
        <f t="shared" si="458"/>
        <v>1</v>
      </c>
      <c r="N2925">
        <f t="shared" si="459"/>
        <v>-6.0532689499701191E-2</v>
      </c>
    </row>
    <row r="2926" spans="1:14" x14ac:dyDescent="0.3">
      <c r="A2926" s="1">
        <v>42936</v>
      </c>
      <c r="B2926">
        <v>81.099999999999994</v>
      </c>
      <c r="D2926">
        <f t="shared" si="450"/>
        <v>4</v>
      </c>
      <c r="E2926" s="1">
        <f t="shared" si="451"/>
        <v>42929</v>
      </c>
      <c r="F2926" s="1">
        <f t="shared" si="452"/>
        <v>42928</v>
      </c>
      <c r="G2926" s="1">
        <f t="shared" si="453"/>
        <v>42927</v>
      </c>
      <c r="H2926" s="1">
        <f t="shared" si="454"/>
        <v>42926</v>
      </c>
      <c r="I2926" s="2">
        <f t="shared" si="455"/>
        <v>82.525000000000006</v>
      </c>
      <c r="K2926" s="2">
        <f t="shared" si="456"/>
        <v>0</v>
      </c>
      <c r="L2926" s="2">
        <f t="shared" si="457"/>
        <v>0</v>
      </c>
      <c r="M2926" s="2">
        <f t="shared" si="458"/>
        <v>1</v>
      </c>
      <c r="N2926">
        <f t="shared" si="459"/>
        <v>-1.7418316617889644</v>
      </c>
    </row>
    <row r="2927" spans="1:14" x14ac:dyDescent="0.3">
      <c r="A2927" s="1">
        <v>42937</v>
      </c>
      <c r="B2927">
        <v>81.099999999999994</v>
      </c>
      <c r="D2927">
        <f t="shared" si="450"/>
        <v>5</v>
      </c>
      <c r="E2927" s="1">
        <f t="shared" si="451"/>
        <v>42930</v>
      </c>
      <c r="F2927" s="1">
        <f t="shared" si="452"/>
        <v>42929</v>
      </c>
      <c r="G2927" s="1">
        <f t="shared" si="453"/>
        <v>42928</v>
      </c>
      <c r="H2927" s="1">
        <f t="shared" si="454"/>
        <v>42927</v>
      </c>
      <c r="I2927" s="2">
        <f t="shared" si="455"/>
        <v>79.900000000000006</v>
      </c>
      <c r="K2927" s="2">
        <f t="shared" si="456"/>
        <v>0</v>
      </c>
      <c r="L2927" s="2">
        <f t="shared" si="457"/>
        <v>0</v>
      </c>
      <c r="M2927" s="2">
        <f t="shared" si="458"/>
        <v>1</v>
      </c>
      <c r="N2927">
        <f t="shared" si="459"/>
        <v>1.4907108349138161</v>
      </c>
    </row>
    <row r="2928" spans="1:14" x14ac:dyDescent="0.3">
      <c r="A2928" s="1">
        <v>42940</v>
      </c>
      <c r="B2928">
        <v>80.375</v>
      </c>
      <c r="D2928">
        <f t="shared" si="450"/>
        <v>1</v>
      </c>
      <c r="E2928" s="1">
        <f t="shared" si="451"/>
        <v>42933</v>
      </c>
      <c r="F2928" s="1">
        <f t="shared" si="452"/>
        <v>42932</v>
      </c>
      <c r="G2928" s="1">
        <f t="shared" si="453"/>
        <v>42931</v>
      </c>
      <c r="H2928" s="1">
        <f t="shared" si="454"/>
        <v>42930</v>
      </c>
      <c r="I2928" s="2">
        <f t="shared" si="455"/>
        <v>80.775000000000006</v>
      </c>
      <c r="K2928" s="2">
        <f t="shared" si="456"/>
        <v>0</v>
      </c>
      <c r="L2928" s="2">
        <f t="shared" si="457"/>
        <v>0</v>
      </c>
      <c r="M2928" s="2">
        <f t="shared" si="458"/>
        <v>1</v>
      </c>
      <c r="N2928">
        <f t="shared" si="459"/>
        <v>-0.49643291527785421</v>
      </c>
    </row>
    <row r="2929" spans="1:14" x14ac:dyDescent="0.3">
      <c r="A2929" s="1">
        <v>42941</v>
      </c>
      <c r="B2929">
        <v>81.45</v>
      </c>
      <c r="D2929">
        <f t="shared" si="450"/>
        <v>2</v>
      </c>
      <c r="E2929" s="1">
        <f t="shared" si="451"/>
        <v>42934</v>
      </c>
      <c r="F2929" s="1">
        <f t="shared" si="452"/>
        <v>42933</v>
      </c>
      <c r="G2929" s="1">
        <f t="shared" si="453"/>
        <v>42932</v>
      </c>
      <c r="H2929" s="1">
        <f t="shared" si="454"/>
        <v>42931</v>
      </c>
      <c r="I2929" s="2">
        <f t="shared" si="455"/>
        <v>80.5</v>
      </c>
      <c r="K2929" s="2">
        <f t="shared" si="456"/>
        <v>0</v>
      </c>
      <c r="L2929" s="2">
        <f t="shared" si="457"/>
        <v>0</v>
      </c>
      <c r="M2929" s="2">
        <f t="shared" si="458"/>
        <v>1</v>
      </c>
      <c r="N2929">
        <f t="shared" si="459"/>
        <v>1.173215062353657</v>
      </c>
    </row>
    <row r="2930" spans="1:14" x14ac:dyDescent="0.3">
      <c r="A2930" s="1">
        <v>42942</v>
      </c>
      <c r="B2930">
        <v>82</v>
      </c>
      <c r="D2930">
        <f t="shared" si="450"/>
        <v>3</v>
      </c>
      <c r="E2930" s="1">
        <f t="shared" si="451"/>
        <v>42935</v>
      </c>
      <c r="F2930" s="1">
        <f t="shared" si="452"/>
        <v>42934</v>
      </c>
      <c r="G2930" s="1">
        <f t="shared" si="453"/>
        <v>42933</v>
      </c>
      <c r="H2930" s="1">
        <f t="shared" si="454"/>
        <v>42932</v>
      </c>
      <c r="I2930" s="2">
        <f t="shared" si="455"/>
        <v>82.575000000000003</v>
      </c>
      <c r="K2930" s="2">
        <f t="shared" si="456"/>
        <v>0</v>
      </c>
      <c r="L2930" s="2">
        <f t="shared" si="457"/>
        <v>0</v>
      </c>
      <c r="M2930" s="2">
        <f t="shared" si="458"/>
        <v>1</v>
      </c>
      <c r="N2930">
        <f t="shared" si="459"/>
        <v>-0.69877240126002671</v>
      </c>
    </row>
    <row r="2931" spans="1:14" x14ac:dyDescent="0.3">
      <c r="A2931" s="1">
        <v>42943</v>
      </c>
      <c r="B2931">
        <v>82.25</v>
      </c>
      <c r="D2931">
        <f t="shared" si="450"/>
        <v>4</v>
      </c>
      <c r="E2931" s="1">
        <f t="shared" si="451"/>
        <v>42936</v>
      </c>
      <c r="F2931" s="1">
        <f t="shared" si="452"/>
        <v>42935</v>
      </c>
      <c r="G2931" s="1">
        <f t="shared" si="453"/>
        <v>42934</v>
      </c>
      <c r="H2931" s="1">
        <f t="shared" si="454"/>
        <v>42933</v>
      </c>
      <c r="I2931" s="2">
        <f t="shared" si="455"/>
        <v>81.099999999999994</v>
      </c>
      <c r="K2931" s="2">
        <f t="shared" si="456"/>
        <v>0</v>
      </c>
      <c r="L2931" s="2">
        <f t="shared" si="457"/>
        <v>0</v>
      </c>
      <c r="M2931" s="2">
        <f t="shared" si="458"/>
        <v>1</v>
      </c>
      <c r="N2931">
        <f t="shared" si="459"/>
        <v>1.4080428524114086</v>
      </c>
    </row>
    <row r="2932" spans="1:14" x14ac:dyDescent="0.3">
      <c r="A2932" s="1">
        <v>42944</v>
      </c>
      <c r="B2932">
        <v>81.400000000000006</v>
      </c>
      <c r="D2932">
        <f t="shared" si="450"/>
        <v>5</v>
      </c>
      <c r="E2932" s="1">
        <f t="shared" si="451"/>
        <v>42937</v>
      </c>
      <c r="F2932" s="1">
        <f t="shared" si="452"/>
        <v>42936</v>
      </c>
      <c r="G2932" s="1">
        <f t="shared" si="453"/>
        <v>42935</v>
      </c>
      <c r="H2932" s="1">
        <f t="shared" si="454"/>
        <v>42934</v>
      </c>
      <c r="I2932" s="2">
        <f t="shared" si="455"/>
        <v>81.099999999999994</v>
      </c>
      <c r="K2932" s="2">
        <f t="shared" si="456"/>
        <v>0</v>
      </c>
      <c r="L2932" s="2">
        <f t="shared" si="457"/>
        <v>0</v>
      </c>
      <c r="M2932" s="2">
        <f t="shared" si="458"/>
        <v>1</v>
      </c>
      <c r="N2932">
        <f t="shared" si="459"/>
        <v>0.36923118871275923</v>
      </c>
    </row>
    <row r="2933" spans="1:14" x14ac:dyDescent="0.3">
      <c r="A2933" s="1">
        <v>42947</v>
      </c>
      <c r="B2933">
        <v>80.3</v>
      </c>
      <c r="D2933">
        <f t="shared" si="450"/>
        <v>1</v>
      </c>
      <c r="E2933" s="1">
        <f t="shared" si="451"/>
        <v>42940</v>
      </c>
      <c r="F2933" s="1">
        <f t="shared" si="452"/>
        <v>42939</v>
      </c>
      <c r="G2933" s="1">
        <f t="shared" si="453"/>
        <v>42938</v>
      </c>
      <c r="H2933" s="1">
        <f t="shared" si="454"/>
        <v>42937</v>
      </c>
      <c r="I2933" s="2">
        <f t="shared" si="455"/>
        <v>80.375</v>
      </c>
      <c r="K2933" s="2">
        <f t="shared" si="456"/>
        <v>0</v>
      </c>
      <c r="L2933" s="2">
        <f t="shared" si="457"/>
        <v>0</v>
      </c>
      <c r="M2933" s="2">
        <f t="shared" si="458"/>
        <v>1</v>
      </c>
      <c r="N2933">
        <f t="shared" si="459"/>
        <v>-9.3356160506748137E-2</v>
      </c>
    </row>
    <row r="2934" spans="1:14" x14ac:dyDescent="0.3">
      <c r="A2934" s="1">
        <v>42948</v>
      </c>
      <c r="B2934">
        <v>79.8</v>
      </c>
      <c r="D2934">
        <f t="shared" si="450"/>
        <v>2</v>
      </c>
      <c r="E2934" s="1">
        <f t="shared" si="451"/>
        <v>42941</v>
      </c>
      <c r="F2934" s="1">
        <f t="shared" si="452"/>
        <v>42940</v>
      </c>
      <c r="G2934" s="1">
        <f t="shared" si="453"/>
        <v>42939</v>
      </c>
      <c r="H2934" s="1">
        <f t="shared" si="454"/>
        <v>42938</v>
      </c>
      <c r="I2934" s="2">
        <f t="shared" si="455"/>
        <v>81.45</v>
      </c>
      <c r="K2934" s="2">
        <f t="shared" si="456"/>
        <v>0</v>
      </c>
      <c r="L2934" s="2">
        <f t="shared" si="457"/>
        <v>0</v>
      </c>
      <c r="M2934" s="2">
        <f t="shared" si="458"/>
        <v>1</v>
      </c>
      <c r="N2934">
        <f t="shared" si="459"/>
        <v>-2.0465830592291114</v>
      </c>
    </row>
    <row r="2935" spans="1:14" x14ac:dyDescent="0.3">
      <c r="A2935" s="1">
        <v>42949</v>
      </c>
      <c r="B2935">
        <v>81.95</v>
      </c>
      <c r="D2935">
        <f t="shared" si="450"/>
        <v>3</v>
      </c>
      <c r="E2935" s="1">
        <f t="shared" si="451"/>
        <v>42942</v>
      </c>
      <c r="F2935" s="1">
        <f t="shared" si="452"/>
        <v>42941</v>
      </c>
      <c r="G2935" s="1">
        <f t="shared" si="453"/>
        <v>42940</v>
      </c>
      <c r="H2935" s="1">
        <f t="shared" si="454"/>
        <v>42939</v>
      </c>
      <c r="I2935" s="2">
        <f t="shared" si="455"/>
        <v>82</v>
      </c>
      <c r="K2935" s="2">
        <f t="shared" si="456"/>
        <v>0</v>
      </c>
      <c r="L2935" s="2">
        <f t="shared" si="457"/>
        <v>0</v>
      </c>
      <c r="M2935" s="2">
        <f t="shared" si="458"/>
        <v>1</v>
      </c>
      <c r="N2935">
        <f t="shared" si="459"/>
        <v>-6.0994207441442225E-2</v>
      </c>
    </row>
    <row r="2936" spans="1:14" x14ac:dyDescent="0.3">
      <c r="A2936" s="1">
        <v>42950</v>
      </c>
      <c r="B2936">
        <v>81.974999999999994</v>
      </c>
      <c r="D2936">
        <f t="shared" si="450"/>
        <v>4</v>
      </c>
      <c r="E2936" s="1">
        <f t="shared" si="451"/>
        <v>42943</v>
      </c>
      <c r="F2936" s="1">
        <f t="shared" si="452"/>
        <v>42942</v>
      </c>
      <c r="G2936" s="1">
        <f t="shared" si="453"/>
        <v>42941</v>
      </c>
      <c r="H2936" s="1">
        <f t="shared" si="454"/>
        <v>42940</v>
      </c>
      <c r="I2936" s="2">
        <f t="shared" si="455"/>
        <v>82.25</v>
      </c>
      <c r="K2936" s="2">
        <f t="shared" si="456"/>
        <v>0</v>
      </c>
      <c r="L2936" s="2">
        <f t="shared" si="457"/>
        <v>0</v>
      </c>
      <c r="M2936" s="2">
        <f t="shared" si="458"/>
        <v>1</v>
      </c>
      <c r="N2936">
        <f t="shared" si="459"/>
        <v>-0.33490669147694163</v>
      </c>
    </row>
    <row r="2937" spans="1:14" x14ac:dyDescent="0.3">
      <c r="A2937" s="1">
        <v>42951</v>
      </c>
      <c r="B2937">
        <v>83.224999999999994</v>
      </c>
      <c r="D2937">
        <f t="shared" si="450"/>
        <v>5</v>
      </c>
      <c r="E2937" s="1">
        <f t="shared" si="451"/>
        <v>42944</v>
      </c>
      <c r="F2937" s="1">
        <f t="shared" si="452"/>
        <v>42943</v>
      </c>
      <c r="G2937" s="1">
        <f t="shared" si="453"/>
        <v>42942</v>
      </c>
      <c r="H2937" s="1">
        <f t="shared" si="454"/>
        <v>42941</v>
      </c>
      <c r="I2937" s="2">
        <f t="shared" si="455"/>
        <v>81.400000000000006</v>
      </c>
      <c r="K2937" s="2">
        <f t="shared" si="456"/>
        <v>0</v>
      </c>
      <c r="L2937" s="2">
        <f t="shared" si="457"/>
        <v>0</v>
      </c>
      <c r="M2937" s="2">
        <f t="shared" si="458"/>
        <v>1</v>
      </c>
      <c r="N2937">
        <f t="shared" si="459"/>
        <v>2.2172510452593919</v>
      </c>
    </row>
    <row r="2938" spans="1:14" x14ac:dyDescent="0.3">
      <c r="A2938" s="1">
        <v>42954</v>
      </c>
      <c r="B2938">
        <v>83.4</v>
      </c>
      <c r="D2938">
        <f t="shared" si="450"/>
        <v>1</v>
      </c>
      <c r="E2938" s="1">
        <f t="shared" si="451"/>
        <v>42947</v>
      </c>
      <c r="F2938" s="1">
        <f t="shared" si="452"/>
        <v>42946</v>
      </c>
      <c r="G2938" s="1">
        <f t="shared" si="453"/>
        <v>42945</v>
      </c>
      <c r="H2938" s="1">
        <f t="shared" si="454"/>
        <v>42944</v>
      </c>
      <c r="I2938" s="2">
        <f t="shared" si="455"/>
        <v>80.3</v>
      </c>
      <c r="K2938" s="2">
        <f t="shared" si="456"/>
        <v>0</v>
      </c>
      <c r="L2938" s="2">
        <f t="shared" si="457"/>
        <v>0</v>
      </c>
      <c r="M2938" s="2">
        <f t="shared" si="458"/>
        <v>1</v>
      </c>
      <c r="N2938">
        <f t="shared" si="459"/>
        <v>3.7878688411985233</v>
      </c>
    </row>
    <row r="2939" spans="1:14" x14ac:dyDescent="0.3">
      <c r="A2939" s="1">
        <v>42955</v>
      </c>
      <c r="B2939">
        <v>83.525000000000006</v>
      </c>
      <c r="D2939">
        <f t="shared" si="450"/>
        <v>2</v>
      </c>
      <c r="E2939" s="1">
        <f t="shared" si="451"/>
        <v>42948</v>
      </c>
      <c r="F2939" s="1">
        <f t="shared" si="452"/>
        <v>42947</v>
      </c>
      <c r="G2939" s="1">
        <f t="shared" si="453"/>
        <v>42946</v>
      </c>
      <c r="H2939" s="1">
        <f t="shared" si="454"/>
        <v>42945</v>
      </c>
      <c r="I2939" s="2">
        <f t="shared" si="455"/>
        <v>79.8</v>
      </c>
      <c r="K2939" s="2">
        <f t="shared" si="456"/>
        <v>0</v>
      </c>
      <c r="L2939" s="2">
        <f t="shared" si="457"/>
        <v>0</v>
      </c>
      <c r="M2939" s="2">
        <f t="shared" si="458"/>
        <v>1</v>
      </c>
      <c r="N2939">
        <f t="shared" si="459"/>
        <v>4.5622483787057329</v>
      </c>
    </row>
    <row r="2940" spans="1:14" x14ac:dyDescent="0.3">
      <c r="A2940" s="1">
        <v>42956</v>
      </c>
      <c r="B2940">
        <v>84.125</v>
      </c>
      <c r="C2940">
        <v>68.25</v>
      </c>
      <c r="D2940">
        <f t="shared" si="450"/>
        <v>3</v>
      </c>
      <c r="E2940" s="1">
        <f t="shared" si="451"/>
        <v>42949</v>
      </c>
      <c r="F2940" s="1">
        <f t="shared" si="452"/>
        <v>42948</v>
      </c>
      <c r="G2940" s="1">
        <f t="shared" si="453"/>
        <v>42947</v>
      </c>
      <c r="H2940" s="1">
        <f t="shared" si="454"/>
        <v>42946</v>
      </c>
      <c r="I2940" s="2">
        <f t="shared" si="455"/>
        <v>81.95</v>
      </c>
      <c r="K2940" s="2">
        <f t="shared" si="456"/>
        <v>0</v>
      </c>
      <c r="L2940" s="2">
        <f t="shared" si="457"/>
        <v>0</v>
      </c>
      <c r="M2940" s="2">
        <f t="shared" si="458"/>
        <v>1</v>
      </c>
      <c r="N2940">
        <f t="shared" si="459"/>
        <v>2.6194482775053043</v>
      </c>
    </row>
    <row r="2941" spans="1:14" x14ac:dyDescent="0.3">
      <c r="A2941" s="1">
        <v>42957</v>
      </c>
      <c r="B2941">
        <v>67.974999999999994</v>
      </c>
      <c r="D2941">
        <f t="shared" si="450"/>
        <v>4</v>
      </c>
      <c r="E2941" s="1">
        <f t="shared" si="451"/>
        <v>42950</v>
      </c>
      <c r="F2941" s="1">
        <f t="shared" si="452"/>
        <v>42949</v>
      </c>
      <c r="G2941" s="1">
        <f t="shared" si="453"/>
        <v>42948</v>
      </c>
      <c r="H2941" s="1">
        <f t="shared" si="454"/>
        <v>42947</v>
      </c>
      <c r="I2941" s="2">
        <f t="shared" si="455"/>
        <v>81.974999999999994</v>
      </c>
      <c r="J2941">
        <v>68.25</v>
      </c>
      <c r="K2941" s="2">
        <f t="shared" si="456"/>
        <v>68.25</v>
      </c>
      <c r="L2941" s="2">
        <f t="shared" si="457"/>
        <v>84.125</v>
      </c>
      <c r="M2941" s="2">
        <f t="shared" si="458"/>
        <v>1.2326007326007327</v>
      </c>
      <c r="N2941">
        <f t="shared" si="459"/>
        <v>2.1852021687645373</v>
      </c>
    </row>
    <row r="2942" spans="1:14" x14ac:dyDescent="0.3">
      <c r="A2942" s="1">
        <v>42958</v>
      </c>
      <c r="B2942">
        <v>68.625</v>
      </c>
      <c r="D2942">
        <f t="shared" si="450"/>
        <v>5</v>
      </c>
      <c r="E2942" s="1">
        <f t="shared" si="451"/>
        <v>42951</v>
      </c>
      <c r="F2942" s="1">
        <f t="shared" si="452"/>
        <v>42950</v>
      </c>
      <c r="G2942" s="1">
        <f t="shared" si="453"/>
        <v>42949</v>
      </c>
      <c r="H2942" s="1">
        <f t="shared" si="454"/>
        <v>42948</v>
      </c>
      <c r="I2942" s="2">
        <f t="shared" si="455"/>
        <v>83.224999999999994</v>
      </c>
      <c r="K2942" s="2">
        <f t="shared" si="456"/>
        <v>68.25</v>
      </c>
      <c r="L2942" s="2">
        <f t="shared" si="457"/>
        <v>84.125</v>
      </c>
      <c r="M2942" s="2">
        <f t="shared" si="458"/>
        <v>1.2326007326007327</v>
      </c>
      <c r="N2942">
        <f t="shared" si="459"/>
        <v>1.6235470268428907</v>
      </c>
    </row>
    <row r="2943" spans="1:14" x14ac:dyDescent="0.3">
      <c r="A2943" s="1">
        <v>42961</v>
      </c>
      <c r="B2943">
        <v>69.174999999999997</v>
      </c>
      <c r="D2943">
        <f t="shared" si="450"/>
        <v>1</v>
      </c>
      <c r="E2943" s="1">
        <f t="shared" si="451"/>
        <v>42954</v>
      </c>
      <c r="F2943" s="1">
        <f t="shared" si="452"/>
        <v>42953</v>
      </c>
      <c r="G2943" s="1">
        <f t="shared" si="453"/>
        <v>42952</v>
      </c>
      <c r="H2943" s="1">
        <f t="shared" si="454"/>
        <v>42951</v>
      </c>
      <c r="I2943" s="2">
        <f t="shared" si="455"/>
        <v>83.4</v>
      </c>
      <c r="K2943" s="2">
        <f t="shared" si="456"/>
        <v>68.25</v>
      </c>
      <c r="L2943" s="2">
        <f t="shared" si="457"/>
        <v>84.125</v>
      </c>
      <c r="M2943" s="2">
        <f t="shared" si="458"/>
        <v>1.2326007326007327</v>
      </c>
      <c r="N2943">
        <f t="shared" si="459"/>
        <v>2.2117570208111301</v>
      </c>
    </row>
    <row r="2944" spans="1:14" x14ac:dyDescent="0.3">
      <c r="A2944" s="1">
        <v>42962</v>
      </c>
      <c r="B2944">
        <v>70.525000000000006</v>
      </c>
      <c r="D2944">
        <f t="shared" si="450"/>
        <v>2</v>
      </c>
      <c r="E2944" s="1">
        <f t="shared" si="451"/>
        <v>42955</v>
      </c>
      <c r="F2944" s="1">
        <f t="shared" si="452"/>
        <v>42954</v>
      </c>
      <c r="G2944" s="1">
        <f t="shared" si="453"/>
        <v>42953</v>
      </c>
      <c r="H2944" s="1">
        <f t="shared" si="454"/>
        <v>42952</v>
      </c>
      <c r="I2944" s="2">
        <f t="shared" si="455"/>
        <v>83.525000000000006</v>
      </c>
      <c r="K2944" s="2">
        <f t="shared" si="456"/>
        <v>68.25</v>
      </c>
      <c r="L2944" s="2">
        <f t="shared" si="457"/>
        <v>84.125</v>
      </c>
      <c r="M2944" s="2">
        <f t="shared" si="458"/>
        <v>1.2326007326007327</v>
      </c>
      <c r="N2944">
        <f t="shared" si="459"/>
        <v>3.9947622545062589</v>
      </c>
    </row>
    <row r="2945" spans="1:14" x14ac:dyDescent="0.3">
      <c r="A2945" s="1">
        <v>42963</v>
      </c>
      <c r="B2945">
        <v>68.775000000000006</v>
      </c>
      <c r="D2945">
        <f t="shared" si="450"/>
        <v>3</v>
      </c>
      <c r="E2945" s="1">
        <f t="shared" si="451"/>
        <v>42956</v>
      </c>
      <c r="F2945" s="1">
        <f t="shared" si="452"/>
        <v>42955</v>
      </c>
      <c r="G2945" s="1">
        <f t="shared" si="453"/>
        <v>42954</v>
      </c>
      <c r="H2945" s="1">
        <f t="shared" si="454"/>
        <v>42953</v>
      </c>
      <c r="I2945" s="2">
        <f t="shared" si="455"/>
        <v>84.125</v>
      </c>
      <c r="K2945" s="2">
        <f t="shared" si="456"/>
        <v>68.25</v>
      </c>
      <c r="L2945" s="2">
        <f t="shared" si="457"/>
        <v>84.125</v>
      </c>
      <c r="M2945" s="2">
        <f t="shared" si="458"/>
        <v>1.2326007326007327</v>
      </c>
      <c r="N2945">
        <f t="shared" si="459"/>
        <v>0.7662872745569097</v>
      </c>
    </row>
    <row r="2946" spans="1:14" x14ac:dyDescent="0.3">
      <c r="A2946" s="1">
        <v>42964</v>
      </c>
      <c r="B2946">
        <v>66.924999999999997</v>
      </c>
      <c r="D2946">
        <f t="shared" si="450"/>
        <v>4</v>
      </c>
      <c r="E2946" s="1">
        <f t="shared" si="451"/>
        <v>42957</v>
      </c>
      <c r="F2946" s="1">
        <f t="shared" si="452"/>
        <v>42956</v>
      </c>
      <c r="G2946" s="1">
        <f t="shared" si="453"/>
        <v>42955</v>
      </c>
      <c r="H2946" s="1">
        <f t="shared" si="454"/>
        <v>42954</v>
      </c>
      <c r="I2946" s="2">
        <f t="shared" si="455"/>
        <v>67.974999999999994</v>
      </c>
      <c r="K2946" s="2">
        <f t="shared" si="456"/>
        <v>0</v>
      </c>
      <c r="L2946" s="2">
        <f t="shared" si="457"/>
        <v>0</v>
      </c>
      <c r="M2946" s="2">
        <f t="shared" si="458"/>
        <v>1</v>
      </c>
      <c r="N2946">
        <f t="shared" si="459"/>
        <v>-1.556740111211822</v>
      </c>
    </row>
    <row r="2947" spans="1:14" x14ac:dyDescent="0.3">
      <c r="A2947" s="1">
        <v>42965</v>
      </c>
      <c r="B2947">
        <v>66.125</v>
      </c>
      <c r="D2947">
        <f t="shared" ref="D2947:D3010" si="460">WEEKDAY(A2947,2)</f>
        <v>5</v>
      </c>
      <c r="E2947" s="1">
        <f t="shared" si="451"/>
        <v>42958</v>
      </c>
      <c r="F2947" s="1">
        <f t="shared" si="452"/>
        <v>42957</v>
      </c>
      <c r="G2947" s="1">
        <f t="shared" si="453"/>
        <v>42956</v>
      </c>
      <c r="H2947" s="1">
        <f t="shared" si="454"/>
        <v>42955</v>
      </c>
      <c r="I2947" s="2">
        <f t="shared" si="455"/>
        <v>68.625</v>
      </c>
      <c r="K2947" s="2">
        <f t="shared" si="456"/>
        <v>0</v>
      </c>
      <c r="L2947" s="2">
        <f t="shared" si="457"/>
        <v>0</v>
      </c>
      <c r="M2947" s="2">
        <f t="shared" si="458"/>
        <v>1</v>
      </c>
      <c r="N2947">
        <f t="shared" si="459"/>
        <v>-3.7110009651231257</v>
      </c>
    </row>
    <row r="2948" spans="1:14" x14ac:dyDescent="0.3">
      <c r="A2948" s="1">
        <v>42968</v>
      </c>
      <c r="B2948">
        <v>64.674999999999997</v>
      </c>
      <c r="D2948">
        <f t="shared" si="460"/>
        <v>1</v>
      </c>
      <c r="E2948" s="1">
        <f t="shared" si="451"/>
        <v>42961</v>
      </c>
      <c r="F2948" s="1">
        <f t="shared" si="452"/>
        <v>42960</v>
      </c>
      <c r="G2948" s="1">
        <f t="shared" si="453"/>
        <v>42959</v>
      </c>
      <c r="H2948" s="1">
        <f t="shared" si="454"/>
        <v>42958</v>
      </c>
      <c r="I2948" s="2">
        <f t="shared" si="455"/>
        <v>69.174999999999997</v>
      </c>
      <c r="K2948" s="2">
        <f t="shared" si="456"/>
        <v>0</v>
      </c>
      <c r="L2948" s="2">
        <f t="shared" si="457"/>
        <v>0</v>
      </c>
      <c r="M2948" s="2">
        <f t="shared" si="458"/>
        <v>1</v>
      </c>
      <c r="N2948">
        <f t="shared" si="459"/>
        <v>-6.7264797600896751</v>
      </c>
    </row>
    <row r="2949" spans="1:14" x14ac:dyDescent="0.3">
      <c r="A2949" s="1">
        <v>42969</v>
      </c>
      <c r="B2949">
        <v>63.875</v>
      </c>
      <c r="D2949">
        <f t="shared" si="460"/>
        <v>2</v>
      </c>
      <c r="E2949" s="1">
        <f t="shared" si="451"/>
        <v>42962</v>
      </c>
      <c r="F2949" s="1">
        <f t="shared" si="452"/>
        <v>42961</v>
      </c>
      <c r="G2949" s="1">
        <f t="shared" si="453"/>
        <v>42960</v>
      </c>
      <c r="H2949" s="1">
        <f t="shared" si="454"/>
        <v>42959</v>
      </c>
      <c r="I2949" s="2">
        <f t="shared" si="455"/>
        <v>70.525000000000006</v>
      </c>
      <c r="K2949" s="2">
        <f t="shared" si="456"/>
        <v>0</v>
      </c>
      <c r="L2949" s="2">
        <f t="shared" si="457"/>
        <v>0</v>
      </c>
      <c r="M2949" s="2">
        <f t="shared" si="458"/>
        <v>1</v>
      </c>
      <c r="N2949">
        <f t="shared" si="459"/>
        <v>-9.9039208364191591</v>
      </c>
    </row>
    <row r="2950" spans="1:14" x14ac:dyDescent="0.3">
      <c r="A2950" s="1">
        <v>42970</v>
      </c>
      <c r="B2950">
        <v>63.55</v>
      </c>
      <c r="D2950">
        <f t="shared" si="460"/>
        <v>3</v>
      </c>
      <c r="E2950" s="1">
        <f t="shared" si="451"/>
        <v>42963</v>
      </c>
      <c r="F2950" s="1">
        <f t="shared" si="452"/>
        <v>42962</v>
      </c>
      <c r="G2950" s="1">
        <f t="shared" si="453"/>
        <v>42961</v>
      </c>
      <c r="H2950" s="1">
        <f t="shared" si="454"/>
        <v>42960</v>
      </c>
      <c r="I2950" s="2">
        <f t="shared" si="455"/>
        <v>68.775000000000006</v>
      </c>
      <c r="K2950" s="2">
        <f t="shared" si="456"/>
        <v>0</v>
      </c>
      <c r="L2950" s="2">
        <f t="shared" si="457"/>
        <v>0</v>
      </c>
      <c r="M2950" s="2">
        <f t="shared" si="458"/>
        <v>1</v>
      </c>
      <c r="N2950">
        <f t="shared" si="459"/>
        <v>-7.9013309175175319</v>
      </c>
    </row>
    <row r="2951" spans="1:14" x14ac:dyDescent="0.3">
      <c r="A2951" s="1">
        <v>42971</v>
      </c>
      <c r="B2951">
        <v>63.774999999999999</v>
      </c>
      <c r="D2951">
        <f t="shared" si="460"/>
        <v>4</v>
      </c>
      <c r="E2951" s="1">
        <f t="shared" si="451"/>
        <v>42964</v>
      </c>
      <c r="F2951" s="1">
        <f t="shared" si="452"/>
        <v>42963</v>
      </c>
      <c r="G2951" s="1">
        <f t="shared" si="453"/>
        <v>42962</v>
      </c>
      <c r="H2951" s="1">
        <f t="shared" si="454"/>
        <v>42961</v>
      </c>
      <c r="I2951" s="2">
        <f t="shared" si="455"/>
        <v>66.924999999999997</v>
      </c>
      <c r="K2951" s="2">
        <f t="shared" si="456"/>
        <v>0</v>
      </c>
      <c r="L2951" s="2">
        <f t="shared" si="457"/>
        <v>0</v>
      </c>
      <c r="M2951" s="2">
        <f t="shared" si="458"/>
        <v>1</v>
      </c>
      <c r="N2951">
        <f t="shared" si="459"/>
        <v>-4.8211325378541146</v>
      </c>
    </row>
    <row r="2952" spans="1:14" x14ac:dyDescent="0.3">
      <c r="A2952" s="1">
        <v>42972</v>
      </c>
      <c r="B2952">
        <v>63.075000000000003</v>
      </c>
      <c r="D2952">
        <f t="shared" si="460"/>
        <v>5</v>
      </c>
      <c r="E2952" s="1">
        <f t="shared" ref="E2952:E3015" si="461">A2952-7</f>
        <v>42965</v>
      </c>
      <c r="F2952" s="1">
        <f t="shared" ref="F2952:F3015" si="462">E2952-1</f>
        <v>42964</v>
      </c>
      <c r="G2952" s="1">
        <f t="shared" ref="G2952:G3015" si="463">E2952-2</f>
        <v>42963</v>
      </c>
      <c r="H2952" s="1">
        <f t="shared" ref="H2952:H3015" si="464">E2952-3</f>
        <v>42962</v>
      </c>
      <c r="I2952" s="2">
        <f t="shared" si="455"/>
        <v>66.125</v>
      </c>
      <c r="K2952" s="2">
        <f t="shared" si="456"/>
        <v>0</v>
      </c>
      <c r="L2952" s="2">
        <f t="shared" si="457"/>
        <v>0</v>
      </c>
      <c r="M2952" s="2">
        <f t="shared" si="458"/>
        <v>1</v>
      </c>
      <c r="N2952">
        <f t="shared" si="459"/>
        <v>-4.7222395651341911</v>
      </c>
    </row>
    <row r="2953" spans="1:14" x14ac:dyDescent="0.3">
      <c r="A2953" s="1">
        <v>42975</v>
      </c>
      <c r="B2953">
        <v>61.625</v>
      </c>
      <c r="D2953">
        <f t="shared" si="460"/>
        <v>1</v>
      </c>
      <c r="E2953" s="1">
        <f t="shared" si="461"/>
        <v>42968</v>
      </c>
      <c r="F2953" s="1">
        <f t="shared" si="462"/>
        <v>42967</v>
      </c>
      <c r="G2953" s="1">
        <f t="shared" si="463"/>
        <v>42966</v>
      </c>
      <c r="H2953" s="1">
        <f t="shared" si="464"/>
        <v>42965</v>
      </c>
      <c r="I2953" s="2">
        <f t="shared" ref="I2953:I3016" si="465">IF(SUMIFS($B$2:$B$3569,$A$2:$A$3569,"="&amp;E2953)=0,IF(SUMIFS($B$2:$B$3569,$A$2:$A$3569,"="&amp;F2953)=0,IF(SUMIFS($B$2:$B$3569,$A$2:$A$3569,"="&amp;G2953)=0,SUMIFS($B$2:$B$3569,$A$2:$A$3569,"="&amp;H2953),SUMIFS($B$2:$B$3569,$A$2:$A$3569,"="&amp;G2953)),SUMIFS($B$2:$B$3569,$A$2:$A$3569,"="&amp;F2953)),SUMIFS($B$2:$B$3569,$A$2:$A$3569,"="&amp;E2953))</f>
        <v>64.674999999999997</v>
      </c>
      <c r="K2953" s="2">
        <f t="shared" ref="K2953:K3016" si="466">SUMIFS($J$2:$J$3569,$A$2:$A$3569,"&gt;"&amp;E2953,$A$2:$A$3569,"&lt;="&amp;A2953)</f>
        <v>0</v>
      </c>
      <c r="L2953" s="2">
        <f t="shared" ref="L2953:L3016" si="467">IF(K2953&lt;&gt;0,LOOKUP(K2953,C2947:C2953,B2947:B2953),0)</f>
        <v>0</v>
      </c>
      <c r="M2953" s="2">
        <f t="shared" ref="M2953:M3016" si="468">IF(K2953&lt;&gt;0,L2953/K2953,1)</f>
        <v>1</v>
      </c>
      <c r="N2953">
        <f t="shared" ref="N2953:N3016" si="469">LN(B2953*M2953/I2953)*100</f>
        <v>-4.8307095709238617</v>
      </c>
    </row>
    <row r="2954" spans="1:14" x14ac:dyDescent="0.3">
      <c r="A2954" s="1">
        <v>42976</v>
      </c>
      <c r="B2954">
        <v>60.225000000000001</v>
      </c>
      <c r="D2954">
        <f t="shared" si="460"/>
        <v>2</v>
      </c>
      <c r="E2954" s="1">
        <f t="shared" si="461"/>
        <v>42969</v>
      </c>
      <c r="F2954" s="1">
        <f t="shared" si="462"/>
        <v>42968</v>
      </c>
      <c r="G2954" s="1">
        <f t="shared" si="463"/>
        <v>42967</v>
      </c>
      <c r="H2954" s="1">
        <f t="shared" si="464"/>
        <v>42966</v>
      </c>
      <c r="I2954" s="2">
        <f t="shared" si="465"/>
        <v>63.875</v>
      </c>
      <c r="K2954" s="2">
        <f t="shared" si="466"/>
        <v>0</v>
      </c>
      <c r="L2954" s="2">
        <f t="shared" si="467"/>
        <v>0</v>
      </c>
      <c r="M2954" s="2">
        <f t="shared" si="468"/>
        <v>1</v>
      </c>
      <c r="N2954">
        <f t="shared" si="469"/>
        <v>-5.8840500022933462</v>
      </c>
    </row>
    <row r="2955" spans="1:14" x14ac:dyDescent="0.3">
      <c r="A2955" s="1">
        <v>42977</v>
      </c>
      <c r="B2955">
        <v>61.35</v>
      </c>
      <c r="D2955">
        <f t="shared" si="460"/>
        <v>3</v>
      </c>
      <c r="E2955" s="1">
        <f t="shared" si="461"/>
        <v>42970</v>
      </c>
      <c r="F2955" s="1">
        <f t="shared" si="462"/>
        <v>42969</v>
      </c>
      <c r="G2955" s="1">
        <f t="shared" si="463"/>
        <v>42968</v>
      </c>
      <c r="H2955" s="1">
        <f t="shared" si="464"/>
        <v>42967</v>
      </c>
      <c r="I2955" s="2">
        <f t="shared" si="465"/>
        <v>63.55</v>
      </c>
      <c r="K2955" s="2">
        <f t="shared" si="466"/>
        <v>0</v>
      </c>
      <c r="L2955" s="2">
        <f t="shared" si="467"/>
        <v>0</v>
      </c>
      <c r="M2955" s="2">
        <f t="shared" si="468"/>
        <v>1</v>
      </c>
      <c r="N2955">
        <f t="shared" si="469"/>
        <v>-3.5231826478542545</v>
      </c>
    </row>
    <row r="2956" spans="1:14" x14ac:dyDescent="0.3">
      <c r="A2956" s="1">
        <v>42978</v>
      </c>
      <c r="B2956">
        <v>61.4</v>
      </c>
      <c r="D2956">
        <f t="shared" si="460"/>
        <v>4</v>
      </c>
      <c r="E2956" s="1">
        <f t="shared" si="461"/>
        <v>42971</v>
      </c>
      <c r="F2956" s="1">
        <f t="shared" si="462"/>
        <v>42970</v>
      </c>
      <c r="G2956" s="1">
        <f t="shared" si="463"/>
        <v>42969</v>
      </c>
      <c r="H2956" s="1">
        <f t="shared" si="464"/>
        <v>42968</v>
      </c>
      <c r="I2956" s="2">
        <f t="shared" si="465"/>
        <v>63.774999999999999</v>
      </c>
      <c r="K2956" s="2">
        <f t="shared" si="466"/>
        <v>0</v>
      </c>
      <c r="L2956" s="2">
        <f t="shared" si="467"/>
        <v>0</v>
      </c>
      <c r="M2956" s="2">
        <f t="shared" si="468"/>
        <v>1</v>
      </c>
      <c r="N2956">
        <f t="shared" si="469"/>
        <v>-3.7951428874778301</v>
      </c>
    </row>
    <row r="2957" spans="1:14" x14ac:dyDescent="0.3">
      <c r="A2957" s="1">
        <v>42979</v>
      </c>
      <c r="B2957">
        <v>61.45</v>
      </c>
      <c r="D2957">
        <f t="shared" si="460"/>
        <v>5</v>
      </c>
      <c r="E2957" s="1">
        <f t="shared" si="461"/>
        <v>42972</v>
      </c>
      <c r="F2957" s="1">
        <f t="shared" si="462"/>
        <v>42971</v>
      </c>
      <c r="G2957" s="1">
        <f t="shared" si="463"/>
        <v>42970</v>
      </c>
      <c r="H2957" s="1">
        <f t="shared" si="464"/>
        <v>42969</v>
      </c>
      <c r="I2957" s="2">
        <f t="shared" si="465"/>
        <v>63.075000000000003</v>
      </c>
      <c r="K2957" s="2">
        <f t="shared" si="466"/>
        <v>0</v>
      </c>
      <c r="L2957" s="2">
        <f t="shared" si="467"/>
        <v>0</v>
      </c>
      <c r="M2957" s="2">
        <f t="shared" si="468"/>
        <v>1</v>
      </c>
      <c r="N2957">
        <f t="shared" si="469"/>
        <v>-2.6100658515077644</v>
      </c>
    </row>
    <row r="2958" spans="1:14" x14ac:dyDescent="0.3">
      <c r="A2958" s="1">
        <v>42983</v>
      </c>
      <c r="B2958">
        <v>63.75</v>
      </c>
      <c r="D2958">
        <f t="shared" si="460"/>
        <v>2</v>
      </c>
      <c r="E2958" s="1">
        <f t="shared" si="461"/>
        <v>42976</v>
      </c>
      <c r="F2958" s="1">
        <f t="shared" si="462"/>
        <v>42975</v>
      </c>
      <c r="G2958" s="1">
        <f t="shared" si="463"/>
        <v>42974</v>
      </c>
      <c r="H2958" s="1">
        <f t="shared" si="464"/>
        <v>42973</v>
      </c>
      <c r="I2958" s="2">
        <f t="shared" si="465"/>
        <v>60.225000000000001</v>
      </c>
      <c r="K2958" s="2">
        <f t="shared" si="466"/>
        <v>0</v>
      </c>
      <c r="L2958" s="2">
        <f t="shared" si="467"/>
        <v>0</v>
      </c>
      <c r="M2958" s="2">
        <f t="shared" si="468"/>
        <v>1</v>
      </c>
      <c r="N2958">
        <f t="shared" si="469"/>
        <v>5.6881635537600479</v>
      </c>
    </row>
    <row r="2959" spans="1:14" x14ac:dyDescent="0.3">
      <c r="A2959" s="1">
        <v>42984</v>
      </c>
      <c r="B2959">
        <v>63.55</v>
      </c>
      <c r="D2959">
        <f t="shared" si="460"/>
        <v>3</v>
      </c>
      <c r="E2959" s="1">
        <f t="shared" si="461"/>
        <v>42977</v>
      </c>
      <c r="F2959" s="1">
        <f t="shared" si="462"/>
        <v>42976</v>
      </c>
      <c r="G2959" s="1">
        <f t="shared" si="463"/>
        <v>42975</v>
      </c>
      <c r="H2959" s="1">
        <f t="shared" si="464"/>
        <v>42974</v>
      </c>
      <c r="I2959" s="2">
        <f t="shared" si="465"/>
        <v>61.35</v>
      </c>
      <c r="K2959" s="2">
        <f t="shared" si="466"/>
        <v>0</v>
      </c>
      <c r="L2959" s="2">
        <f t="shared" si="467"/>
        <v>0</v>
      </c>
      <c r="M2959" s="2">
        <f t="shared" si="468"/>
        <v>1</v>
      </c>
      <c r="N2959">
        <f t="shared" si="469"/>
        <v>3.5231826478542558</v>
      </c>
    </row>
    <row r="2960" spans="1:14" x14ac:dyDescent="0.3">
      <c r="A2960" s="1">
        <v>42985</v>
      </c>
      <c r="B2960">
        <v>61.45</v>
      </c>
      <c r="D2960">
        <f t="shared" si="460"/>
        <v>4</v>
      </c>
      <c r="E2960" s="1">
        <f t="shared" si="461"/>
        <v>42978</v>
      </c>
      <c r="F2960" s="1">
        <f t="shared" si="462"/>
        <v>42977</v>
      </c>
      <c r="G2960" s="1">
        <f t="shared" si="463"/>
        <v>42976</v>
      </c>
      <c r="H2960" s="1">
        <f t="shared" si="464"/>
        <v>42975</v>
      </c>
      <c r="I2960" s="2">
        <f t="shared" si="465"/>
        <v>61.4</v>
      </c>
      <c r="K2960" s="2">
        <f t="shared" si="466"/>
        <v>0</v>
      </c>
      <c r="L2960" s="2">
        <f t="shared" si="467"/>
        <v>0</v>
      </c>
      <c r="M2960" s="2">
        <f t="shared" si="468"/>
        <v>1</v>
      </c>
      <c r="N2960">
        <f t="shared" si="469"/>
        <v>8.1400085894715993E-2</v>
      </c>
    </row>
    <row r="2961" spans="1:14" x14ac:dyDescent="0.3">
      <c r="A2961" s="1">
        <v>42986</v>
      </c>
      <c r="B2961">
        <v>62.15</v>
      </c>
      <c r="D2961">
        <f t="shared" si="460"/>
        <v>5</v>
      </c>
      <c r="E2961" s="1">
        <f t="shared" si="461"/>
        <v>42979</v>
      </c>
      <c r="F2961" s="1">
        <f t="shared" si="462"/>
        <v>42978</v>
      </c>
      <c r="G2961" s="1">
        <f t="shared" si="463"/>
        <v>42977</v>
      </c>
      <c r="H2961" s="1">
        <f t="shared" si="464"/>
        <v>42976</v>
      </c>
      <c r="I2961" s="2">
        <f t="shared" si="465"/>
        <v>61.45</v>
      </c>
      <c r="K2961" s="2">
        <f t="shared" si="466"/>
        <v>0</v>
      </c>
      <c r="L2961" s="2">
        <f t="shared" si="467"/>
        <v>0</v>
      </c>
      <c r="M2961" s="2">
        <f t="shared" si="468"/>
        <v>1</v>
      </c>
      <c r="N2961">
        <f t="shared" si="469"/>
        <v>1.132698194467632</v>
      </c>
    </row>
    <row r="2962" spans="1:14" x14ac:dyDescent="0.3">
      <c r="A2962" s="1">
        <v>42989</v>
      </c>
      <c r="B2962">
        <v>61.575000000000003</v>
      </c>
      <c r="D2962">
        <f t="shared" si="460"/>
        <v>1</v>
      </c>
      <c r="E2962" s="1">
        <f t="shared" si="461"/>
        <v>42982</v>
      </c>
      <c r="F2962" s="1">
        <f t="shared" si="462"/>
        <v>42981</v>
      </c>
      <c r="G2962" s="1">
        <f t="shared" si="463"/>
        <v>42980</v>
      </c>
      <c r="H2962" s="1">
        <f t="shared" si="464"/>
        <v>42979</v>
      </c>
      <c r="I2962" s="2">
        <f t="shared" si="465"/>
        <v>61.45</v>
      </c>
      <c r="K2962" s="2">
        <f t="shared" si="466"/>
        <v>0</v>
      </c>
      <c r="L2962" s="2">
        <f t="shared" si="467"/>
        <v>0</v>
      </c>
      <c r="M2962" s="2">
        <f t="shared" si="468"/>
        <v>1</v>
      </c>
      <c r="N2962">
        <f t="shared" si="469"/>
        <v>0.2032107994557811</v>
      </c>
    </row>
    <row r="2963" spans="1:14" x14ac:dyDescent="0.3">
      <c r="A2963" s="1">
        <v>42990</v>
      </c>
      <c r="B2963">
        <v>59.45</v>
      </c>
      <c r="D2963">
        <f t="shared" si="460"/>
        <v>2</v>
      </c>
      <c r="E2963" s="1">
        <f t="shared" si="461"/>
        <v>42983</v>
      </c>
      <c r="F2963" s="1">
        <f t="shared" si="462"/>
        <v>42982</v>
      </c>
      <c r="G2963" s="1">
        <f t="shared" si="463"/>
        <v>42981</v>
      </c>
      <c r="H2963" s="1">
        <f t="shared" si="464"/>
        <v>42980</v>
      </c>
      <c r="I2963" s="2">
        <f t="shared" si="465"/>
        <v>63.75</v>
      </c>
      <c r="K2963" s="2">
        <f t="shared" si="466"/>
        <v>0</v>
      </c>
      <c r="L2963" s="2">
        <f t="shared" si="467"/>
        <v>0</v>
      </c>
      <c r="M2963" s="2">
        <f t="shared" si="468"/>
        <v>1</v>
      </c>
      <c r="N2963">
        <f t="shared" si="469"/>
        <v>-6.9833560901744622</v>
      </c>
    </row>
    <row r="2964" spans="1:14" x14ac:dyDescent="0.3">
      <c r="A2964" s="1">
        <v>42991</v>
      </c>
      <c r="B2964">
        <v>59.575000000000003</v>
      </c>
      <c r="D2964">
        <f t="shared" si="460"/>
        <v>3</v>
      </c>
      <c r="E2964" s="1">
        <f t="shared" si="461"/>
        <v>42984</v>
      </c>
      <c r="F2964" s="1">
        <f t="shared" si="462"/>
        <v>42983</v>
      </c>
      <c r="G2964" s="1">
        <f t="shared" si="463"/>
        <v>42982</v>
      </c>
      <c r="H2964" s="1">
        <f t="shared" si="464"/>
        <v>42981</v>
      </c>
      <c r="I2964" s="2">
        <f t="shared" si="465"/>
        <v>63.55</v>
      </c>
      <c r="K2964" s="2">
        <f t="shared" si="466"/>
        <v>0</v>
      </c>
      <c r="L2964" s="2">
        <f t="shared" si="467"/>
        <v>0</v>
      </c>
      <c r="M2964" s="2">
        <f t="shared" si="468"/>
        <v>1</v>
      </c>
      <c r="N2964">
        <f t="shared" si="469"/>
        <v>-6.4590974650657191</v>
      </c>
    </row>
    <row r="2965" spans="1:14" x14ac:dyDescent="0.3">
      <c r="A2965" s="1">
        <v>42992</v>
      </c>
      <c r="B2965">
        <v>59.024999999999999</v>
      </c>
      <c r="D2965">
        <f t="shared" si="460"/>
        <v>4</v>
      </c>
      <c r="E2965" s="1">
        <f t="shared" si="461"/>
        <v>42985</v>
      </c>
      <c r="F2965" s="1">
        <f t="shared" si="462"/>
        <v>42984</v>
      </c>
      <c r="G2965" s="1">
        <f t="shared" si="463"/>
        <v>42983</v>
      </c>
      <c r="H2965" s="1">
        <f t="shared" si="464"/>
        <v>42982</v>
      </c>
      <c r="I2965" s="2">
        <f t="shared" si="465"/>
        <v>61.45</v>
      </c>
      <c r="K2965" s="2">
        <f t="shared" si="466"/>
        <v>0</v>
      </c>
      <c r="L2965" s="2">
        <f t="shared" si="467"/>
        <v>0</v>
      </c>
      <c r="M2965" s="2">
        <f t="shared" si="468"/>
        <v>1</v>
      </c>
      <c r="N2965">
        <f t="shared" si="469"/>
        <v>-4.0262753040467238</v>
      </c>
    </row>
    <row r="2966" spans="1:14" x14ac:dyDescent="0.3">
      <c r="A2966" s="1">
        <v>42993</v>
      </c>
      <c r="B2966">
        <v>60.975000000000001</v>
      </c>
      <c r="D2966">
        <f t="shared" si="460"/>
        <v>5</v>
      </c>
      <c r="E2966" s="1">
        <f t="shared" si="461"/>
        <v>42986</v>
      </c>
      <c r="F2966" s="1">
        <f t="shared" si="462"/>
        <v>42985</v>
      </c>
      <c r="G2966" s="1">
        <f t="shared" si="463"/>
        <v>42984</v>
      </c>
      <c r="H2966" s="1">
        <f t="shared" si="464"/>
        <v>42983</v>
      </c>
      <c r="I2966" s="2">
        <f t="shared" si="465"/>
        <v>62.15</v>
      </c>
      <c r="K2966" s="2">
        <f t="shared" si="466"/>
        <v>0</v>
      </c>
      <c r="L2966" s="2">
        <f t="shared" si="467"/>
        <v>0</v>
      </c>
      <c r="M2966" s="2">
        <f t="shared" si="468"/>
        <v>1</v>
      </c>
      <c r="N2966">
        <f t="shared" si="469"/>
        <v>-1.9086873854736057</v>
      </c>
    </row>
    <row r="2967" spans="1:14" x14ac:dyDescent="0.3">
      <c r="A2967" s="1">
        <v>42996</v>
      </c>
      <c r="B2967">
        <v>60</v>
      </c>
      <c r="D2967">
        <f t="shared" si="460"/>
        <v>1</v>
      </c>
      <c r="E2967" s="1">
        <f t="shared" si="461"/>
        <v>42989</v>
      </c>
      <c r="F2967" s="1">
        <f t="shared" si="462"/>
        <v>42988</v>
      </c>
      <c r="G2967" s="1">
        <f t="shared" si="463"/>
        <v>42987</v>
      </c>
      <c r="H2967" s="1">
        <f t="shared" si="464"/>
        <v>42986</v>
      </c>
      <c r="I2967" s="2">
        <f t="shared" si="465"/>
        <v>61.575000000000003</v>
      </c>
      <c r="K2967" s="2">
        <f t="shared" si="466"/>
        <v>0</v>
      </c>
      <c r="L2967" s="2">
        <f t="shared" si="467"/>
        <v>0</v>
      </c>
      <c r="M2967" s="2">
        <f t="shared" si="468"/>
        <v>1</v>
      </c>
      <c r="N2967">
        <f t="shared" si="469"/>
        <v>-2.5911381784501009</v>
      </c>
    </row>
    <row r="2968" spans="1:14" x14ac:dyDescent="0.3">
      <c r="A2968" s="1">
        <v>42997</v>
      </c>
      <c r="B2968">
        <v>60.125</v>
      </c>
      <c r="D2968">
        <f t="shared" si="460"/>
        <v>2</v>
      </c>
      <c r="E2968" s="1">
        <f t="shared" si="461"/>
        <v>42990</v>
      </c>
      <c r="F2968" s="1">
        <f t="shared" si="462"/>
        <v>42989</v>
      </c>
      <c r="G2968" s="1">
        <f t="shared" si="463"/>
        <v>42988</v>
      </c>
      <c r="H2968" s="1">
        <f t="shared" si="464"/>
        <v>42987</v>
      </c>
      <c r="I2968" s="2">
        <f t="shared" si="465"/>
        <v>59.45</v>
      </c>
      <c r="K2968" s="2">
        <f t="shared" si="466"/>
        <v>0</v>
      </c>
      <c r="L2968" s="2">
        <f t="shared" si="467"/>
        <v>0</v>
      </c>
      <c r="M2968" s="2">
        <f t="shared" si="468"/>
        <v>1</v>
      </c>
      <c r="N2968">
        <f t="shared" si="469"/>
        <v>1.129010528913444</v>
      </c>
    </row>
    <row r="2969" spans="1:14" x14ac:dyDescent="0.3">
      <c r="A2969" s="1">
        <v>42998</v>
      </c>
      <c r="B2969">
        <v>58.65</v>
      </c>
      <c r="D2969">
        <f t="shared" si="460"/>
        <v>3</v>
      </c>
      <c r="E2969" s="1">
        <f t="shared" si="461"/>
        <v>42991</v>
      </c>
      <c r="F2969" s="1">
        <f t="shared" si="462"/>
        <v>42990</v>
      </c>
      <c r="G2969" s="1">
        <f t="shared" si="463"/>
        <v>42989</v>
      </c>
      <c r="H2969" s="1">
        <f t="shared" si="464"/>
        <v>42988</v>
      </c>
      <c r="I2969" s="2">
        <f t="shared" si="465"/>
        <v>59.575000000000003</v>
      </c>
      <c r="K2969" s="2">
        <f t="shared" si="466"/>
        <v>0</v>
      </c>
      <c r="L2969" s="2">
        <f t="shared" si="467"/>
        <v>0</v>
      </c>
      <c r="M2969" s="2">
        <f t="shared" si="468"/>
        <v>1</v>
      </c>
      <c r="N2969">
        <f t="shared" si="469"/>
        <v>-1.564844788532143</v>
      </c>
    </row>
    <row r="2970" spans="1:14" x14ac:dyDescent="0.3">
      <c r="A2970" s="1">
        <v>42999</v>
      </c>
      <c r="B2970">
        <v>57.325000000000003</v>
      </c>
      <c r="D2970">
        <f t="shared" si="460"/>
        <v>4</v>
      </c>
      <c r="E2970" s="1">
        <f t="shared" si="461"/>
        <v>42992</v>
      </c>
      <c r="F2970" s="1">
        <f t="shared" si="462"/>
        <v>42991</v>
      </c>
      <c r="G2970" s="1">
        <f t="shared" si="463"/>
        <v>42990</v>
      </c>
      <c r="H2970" s="1">
        <f t="shared" si="464"/>
        <v>42989</v>
      </c>
      <c r="I2970" s="2">
        <f t="shared" si="465"/>
        <v>59.024999999999999</v>
      </c>
      <c r="K2970" s="2">
        <f t="shared" si="466"/>
        <v>0</v>
      </c>
      <c r="L2970" s="2">
        <f t="shared" si="467"/>
        <v>0</v>
      </c>
      <c r="M2970" s="2">
        <f t="shared" si="468"/>
        <v>1</v>
      </c>
      <c r="N2970">
        <f t="shared" si="469"/>
        <v>-2.9224254227608348</v>
      </c>
    </row>
    <row r="2971" spans="1:14" x14ac:dyDescent="0.3">
      <c r="A2971" s="1">
        <v>43000</v>
      </c>
      <c r="B2971">
        <v>55.7</v>
      </c>
      <c r="D2971">
        <f t="shared" si="460"/>
        <v>5</v>
      </c>
      <c r="E2971" s="1">
        <f t="shared" si="461"/>
        <v>42993</v>
      </c>
      <c r="F2971" s="1">
        <f t="shared" si="462"/>
        <v>42992</v>
      </c>
      <c r="G2971" s="1">
        <f t="shared" si="463"/>
        <v>42991</v>
      </c>
      <c r="H2971" s="1">
        <f t="shared" si="464"/>
        <v>42990</v>
      </c>
      <c r="I2971" s="2">
        <f t="shared" si="465"/>
        <v>60.975000000000001</v>
      </c>
      <c r="K2971" s="2">
        <f t="shared" si="466"/>
        <v>0</v>
      </c>
      <c r="L2971" s="2">
        <f t="shared" si="467"/>
        <v>0</v>
      </c>
      <c r="M2971" s="2">
        <f t="shared" si="468"/>
        <v>1</v>
      </c>
      <c r="N2971">
        <f t="shared" si="469"/>
        <v>-9.0483797168745586</v>
      </c>
    </row>
    <row r="2972" spans="1:14" x14ac:dyDescent="0.3">
      <c r="A2972" s="1">
        <v>43003</v>
      </c>
      <c r="B2972">
        <v>56.325000000000003</v>
      </c>
      <c r="D2972">
        <f t="shared" si="460"/>
        <v>1</v>
      </c>
      <c r="E2972" s="1">
        <f t="shared" si="461"/>
        <v>42996</v>
      </c>
      <c r="F2972" s="1">
        <f t="shared" si="462"/>
        <v>42995</v>
      </c>
      <c r="G2972" s="1">
        <f t="shared" si="463"/>
        <v>42994</v>
      </c>
      <c r="H2972" s="1">
        <f t="shared" si="464"/>
        <v>42993</v>
      </c>
      <c r="I2972" s="2">
        <f t="shared" si="465"/>
        <v>60</v>
      </c>
      <c r="K2972" s="2">
        <f t="shared" si="466"/>
        <v>0</v>
      </c>
      <c r="L2972" s="2">
        <f t="shared" si="467"/>
        <v>0</v>
      </c>
      <c r="M2972" s="2">
        <f t="shared" si="468"/>
        <v>1</v>
      </c>
      <c r="N2972">
        <f t="shared" si="469"/>
        <v>-6.3206075903792458</v>
      </c>
    </row>
    <row r="2973" spans="1:14" x14ac:dyDescent="0.3">
      <c r="A2973" s="1">
        <v>43004</v>
      </c>
      <c r="B2973">
        <v>55.25</v>
      </c>
      <c r="D2973">
        <f t="shared" si="460"/>
        <v>2</v>
      </c>
      <c r="E2973" s="1">
        <f t="shared" si="461"/>
        <v>42997</v>
      </c>
      <c r="F2973" s="1">
        <f t="shared" si="462"/>
        <v>42996</v>
      </c>
      <c r="G2973" s="1">
        <f t="shared" si="463"/>
        <v>42995</v>
      </c>
      <c r="H2973" s="1">
        <f t="shared" si="464"/>
        <v>42994</v>
      </c>
      <c r="I2973" s="2">
        <f t="shared" si="465"/>
        <v>60.125</v>
      </c>
      <c r="K2973" s="2">
        <f t="shared" si="466"/>
        <v>0</v>
      </c>
      <c r="L2973" s="2">
        <f t="shared" si="467"/>
        <v>0</v>
      </c>
      <c r="M2973" s="2">
        <f t="shared" si="468"/>
        <v>1</v>
      </c>
      <c r="N2973">
        <f t="shared" si="469"/>
        <v>-8.4557388028062999</v>
      </c>
    </row>
    <row r="2974" spans="1:14" x14ac:dyDescent="0.3">
      <c r="A2974" s="1">
        <v>43005</v>
      </c>
      <c r="B2974">
        <v>55.4</v>
      </c>
      <c r="D2974">
        <f t="shared" si="460"/>
        <v>3</v>
      </c>
      <c r="E2974" s="1">
        <f t="shared" si="461"/>
        <v>42998</v>
      </c>
      <c r="F2974" s="1">
        <f t="shared" si="462"/>
        <v>42997</v>
      </c>
      <c r="G2974" s="1">
        <f t="shared" si="463"/>
        <v>42996</v>
      </c>
      <c r="H2974" s="1">
        <f t="shared" si="464"/>
        <v>42995</v>
      </c>
      <c r="I2974" s="2">
        <f t="shared" si="465"/>
        <v>58.65</v>
      </c>
      <c r="K2974" s="2">
        <f t="shared" si="466"/>
        <v>0</v>
      </c>
      <c r="L2974" s="2">
        <f t="shared" si="467"/>
        <v>0</v>
      </c>
      <c r="M2974" s="2">
        <f t="shared" si="468"/>
        <v>1</v>
      </c>
      <c r="N2974">
        <f t="shared" si="469"/>
        <v>-5.7007981346246339</v>
      </c>
    </row>
    <row r="2975" spans="1:14" x14ac:dyDescent="0.3">
      <c r="A2975" s="1">
        <v>43006</v>
      </c>
      <c r="B2975">
        <v>55.55</v>
      </c>
      <c r="D2975">
        <f t="shared" si="460"/>
        <v>4</v>
      </c>
      <c r="E2975" s="1">
        <f t="shared" si="461"/>
        <v>42999</v>
      </c>
      <c r="F2975" s="1">
        <f t="shared" si="462"/>
        <v>42998</v>
      </c>
      <c r="G2975" s="1">
        <f t="shared" si="463"/>
        <v>42997</v>
      </c>
      <c r="H2975" s="1">
        <f t="shared" si="464"/>
        <v>42996</v>
      </c>
      <c r="I2975" s="2">
        <f t="shared" si="465"/>
        <v>57.325000000000003</v>
      </c>
      <c r="K2975" s="2">
        <f t="shared" si="466"/>
        <v>0</v>
      </c>
      <c r="L2975" s="2">
        <f t="shared" si="467"/>
        <v>0</v>
      </c>
      <c r="M2975" s="2">
        <f t="shared" si="468"/>
        <v>1</v>
      </c>
      <c r="N2975">
        <f t="shared" si="469"/>
        <v>-3.1453312658329255</v>
      </c>
    </row>
    <row r="2976" spans="1:14" x14ac:dyDescent="0.3">
      <c r="A2976" s="1">
        <v>43007</v>
      </c>
      <c r="B2976">
        <v>55.4</v>
      </c>
      <c r="D2976">
        <f t="shared" si="460"/>
        <v>5</v>
      </c>
      <c r="E2976" s="1">
        <f t="shared" si="461"/>
        <v>43000</v>
      </c>
      <c r="F2976" s="1">
        <f t="shared" si="462"/>
        <v>42999</v>
      </c>
      <c r="G2976" s="1">
        <f t="shared" si="463"/>
        <v>42998</v>
      </c>
      <c r="H2976" s="1">
        <f t="shared" si="464"/>
        <v>42997</v>
      </c>
      <c r="I2976" s="2">
        <f t="shared" si="465"/>
        <v>55.7</v>
      </c>
      <c r="K2976" s="2">
        <f t="shared" si="466"/>
        <v>0</v>
      </c>
      <c r="L2976" s="2">
        <f t="shared" si="467"/>
        <v>0</v>
      </c>
      <c r="M2976" s="2">
        <f t="shared" si="468"/>
        <v>1</v>
      </c>
      <c r="N2976">
        <f t="shared" si="469"/>
        <v>-0.54005531800002771</v>
      </c>
    </row>
    <row r="2977" spans="1:14" x14ac:dyDescent="0.3">
      <c r="A2977" s="1">
        <v>43010</v>
      </c>
      <c r="B2977">
        <v>57.25</v>
      </c>
      <c r="D2977">
        <f t="shared" si="460"/>
        <v>1</v>
      </c>
      <c r="E2977" s="1">
        <f t="shared" si="461"/>
        <v>43003</v>
      </c>
      <c r="F2977" s="1">
        <f t="shared" si="462"/>
        <v>43002</v>
      </c>
      <c r="G2977" s="1">
        <f t="shared" si="463"/>
        <v>43001</v>
      </c>
      <c r="H2977" s="1">
        <f t="shared" si="464"/>
        <v>43000</v>
      </c>
      <c r="I2977" s="2">
        <f t="shared" si="465"/>
        <v>56.325000000000003</v>
      </c>
      <c r="K2977" s="2">
        <f t="shared" si="466"/>
        <v>0</v>
      </c>
      <c r="L2977" s="2">
        <f t="shared" si="467"/>
        <v>0</v>
      </c>
      <c r="M2977" s="2">
        <f t="shared" si="468"/>
        <v>1</v>
      </c>
      <c r="N2977">
        <f t="shared" si="469"/>
        <v>1.628915611604085</v>
      </c>
    </row>
    <row r="2978" spans="1:14" x14ac:dyDescent="0.3">
      <c r="A2978" s="1">
        <v>43011</v>
      </c>
      <c r="B2978">
        <v>59.875</v>
      </c>
      <c r="D2978">
        <f t="shared" si="460"/>
        <v>2</v>
      </c>
      <c r="E2978" s="1">
        <f t="shared" si="461"/>
        <v>43004</v>
      </c>
      <c r="F2978" s="1">
        <f t="shared" si="462"/>
        <v>43003</v>
      </c>
      <c r="G2978" s="1">
        <f t="shared" si="463"/>
        <v>43002</v>
      </c>
      <c r="H2978" s="1">
        <f t="shared" si="464"/>
        <v>43001</v>
      </c>
      <c r="I2978" s="2">
        <f t="shared" si="465"/>
        <v>55.25</v>
      </c>
      <c r="K2978" s="2">
        <f t="shared" si="466"/>
        <v>0</v>
      </c>
      <c r="L2978" s="2">
        <f t="shared" si="467"/>
        <v>0</v>
      </c>
      <c r="M2978" s="2">
        <f t="shared" si="468"/>
        <v>1</v>
      </c>
      <c r="N2978">
        <f t="shared" si="469"/>
        <v>8.0390715333217031</v>
      </c>
    </row>
    <row r="2979" spans="1:14" x14ac:dyDescent="0.3">
      <c r="A2979" s="1">
        <v>43012</v>
      </c>
      <c r="B2979">
        <v>60.325000000000003</v>
      </c>
      <c r="D2979">
        <f t="shared" si="460"/>
        <v>3</v>
      </c>
      <c r="E2979" s="1">
        <f t="shared" si="461"/>
        <v>43005</v>
      </c>
      <c r="F2979" s="1">
        <f t="shared" si="462"/>
        <v>43004</v>
      </c>
      <c r="G2979" s="1">
        <f t="shared" si="463"/>
        <v>43003</v>
      </c>
      <c r="H2979" s="1">
        <f t="shared" si="464"/>
        <v>43002</v>
      </c>
      <c r="I2979" s="2">
        <f t="shared" si="465"/>
        <v>55.4</v>
      </c>
      <c r="K2979" s="2">
        <f t="shared" si="466"/>
        <v>0</v>
      </c>
      <c r="L2979" s="2">
        <f t="shared" si="467"/>
        <v>0</v>
      </c>
      <c r="M2979" s="2">
        <f t="shared" si="468"/>
        <v>1</v>
      </c>
      <c r="N2979">
        <f t="shared" si="469"/>
        <v>8.5167017757857444</v>
      </c>
    </row>
    <row r="2980" spans="1:14" x14ac:dyDescent="0.3">
      <c r="A2980" s="1">
        <v>43013</v>
      </c>
      <c r="B2980">
        <v>60.924999999999997</v>
      </c>
      <c r="D2980">
        <f t="shared" si="460"/>
        <v>4</v>
      </c>
      <c r="E2980" s="1">
        <f t="shared" si="461"/>
        <v>43006</v>
      </c>
      <c r="F2980" s="1">
        <f t="shared" si="462"/>
        <v>43005</v>
      </c>
      <c r="G2980" s="1">
        <f t="shared" si="463"/>
        <v>43004</v>
      </c>
      <c r="H2980" s="1">
        <f t="shared" si="464"/>
        <v>43003</v>
      </c>
      <c r="I2980" s="2">
        <f t="shared" si="465"/>
        <v>55.55</v>
      </c>
      <c r="K2980" s="2">
        <f t="shared" si="466"/>
        <v>0</v>
      </c>
      <c r="L2980" s="2">
        <f t="shared" si="467"/>
        <v>0</v>
      </c>
      <c r="M2980" s="2">
        <f t="shared" si="468"/>
        <v>1</v>
      </c>
      <c r="N2980">
        <f t="shared" si="469"/>
        <v>9.2360083425630979</v>
      </c>
    </row>
    <row r="2981" spans="1:14" x14ac:dyDescent="0.3">
      <c r="A2981" s="1">
        <v>43014</v>
      </c>
      <c r="B2981">
        <v>59.174999999999997</v>
      </c>
      <c r="D2981">
        <f t="shared" si="460"/>
        <v>5</v>
      </c>
      <c r="E2981" s="1">
        <f t="shared" si="461"/>
        <v>43007</v>
      </c>
      <c r="F2981" s="1">
        <f t="shared" si="462"/>
        <v>43006</v>
      </c>
      <c r="G2981" s="1">
        <f t="shared" si="463"/>
        <v>43005</v>
      </c>
      <c r="H2981" s="1">
        <f t="shared" si="464"/>
        <v>43004</v>
      </c>
      <c r="I2981" s="2">
        <f t="shared" si="465"/>
        <v>55.4</v>
      </c>
      <c r="K2981" s="2">
        <f t="shared" si="466"/>
        <v>0</v>
      </c>
      <c r="L2981" s="2">
        <f t="shared" si="467"/>
        <v>0</v>
      </c>
      <c r="M2981" s="2">
        <f t="shared" si="468"/>
        <v>1</v>
      </c>
      <c r="N2981">
        <f t="shared" si="469"/>
        <v>6.5919561646809584</v>
      </c>
    </row>
    <row r="2982" spans="1:14" x14ac:dyDescent="0.3">
      <c r="A2982" s="1">
        <v>43017</v>
      </c>
      <c r="B2982">
        <v>59.024999999999999</v>
      </c>
      <c r="C2982">
        <v>60.95</v>
      </c>
      <c r="D2982">
        <f t="shared" si="460"/>
        <v>1</v>
      </c>
      <c r="E2982" s="1">
        <f t="shared" si="461"/>
        <v>43010</v>
      </c>
      <c r="F2982" s="1">
        <f t="shared" si="462"/>
        <v>43009</v>
      </c>
      <c r="G2982" s="1">
        <f t="shared" si="463"/>
        <v>43008</v>
      </c>
      <c r="H2982" s="1">
        <f t="shared" si="464"/>
        <v>43007</v>
      </c>
      <c r="I2982" s="2">
        <f t="shared" si="465"/>
        <v>57.25</v>
      </c>
      <c r="K2982" s="2">
        <f t="shared" si="466"/>
        <v>0</v>
      </c>
      <c r="L2982" s="2">
        <f t="shared" si="467"/>
        <v>0</v>
      </c>
      <c r="M2982" s="2">
        <f t="shared" si="468"/>
        <v>1</v>
      </c>
      <c r="N2982">
        <f t="shared" si="469"/>
        <v>3.0533440537227579</v>
      </c>
    </row>
    <row r="2983" spans="1:14" x14ac:dyDescent="0.3">
      <c r="A2983" s="1">
        <v>43018</v>
      </c>
      <c r="B2983">
        <v>61.55</v>
      </c>
      <c r="D2983">
        <f t="shared" si="460"/>
        <v>2</v>
      </c>
      <c r="E2983" s="1">
        <f t="shared" si="461"/>
        <v>43011</v>
      </c>
      <c r="F2983" s="1">
        <f t="shared" si="462"/>
        <v>43010</v>
      </c>
      <c r="G2983" s="1">
        <f t="shared" si="463"/>
        <v>43009</v>
      </c>
      <c r="H2983" s="1">
        <f t="shared" si="464"/>
        <v>43008</v>
      </c>
      <c r="I2983" s="2">
        <f t="shared" si="465"/>
        <v>59.875</v>
      </c>
      <c r="J2983">
        <v>60.95</v>
      </c>
      <c r="K2983" s="2">
        <f t="shared" si="466"/>
        <v>60.95</v>
      </c>
      <c r="L2983" s="2">
        <f t="shared" si="467"/>
        <v>59.024999999999999</v>
      </c>
      <c r="M2983" s="2">
        <f t="shared" si="468"/>
        <v>0.96841673502871195</v>
      </c>
      <c r="N2983">
        <f t="shared" si="469"/>
        <v>-0.4501976056320825</v>
      </c>
    </row>
    <row r="2984" spans="1:14" x14ac:dyDescent="0.3">
      <c r="A2984" s="1">
        <v>43019</v>
      </c>
      <c r="B2984">
        <v>62.5</v>
      </c>
      <c r="D2984">
        <f t="shared" si="460"/>
        <v>3</v>
      </c>
      <c r="E2984" s="1">
        <f t="shared" si="461"/>
        <v>43012</v>
      </c>
      <c r="F2984" s="1">
        <f t="shared" si="462"/>
        <v>43011</v>
      </c>
      <c r="G2984" s="1">
        <f t="shared" si="463"/>
        <v>43010</v>
      </c>
      <c r="H2984" s="1">
        <f t="shared" si="464"/>
        <v>43009</v>
      </c>
      <c r="I2984" s="2">
        <f t="shared" si="465"/>
        <v>60.325000000000003</v>
      </c>
      <c r="K2984" s="2">
        <f t="shared" si="466"/>
        <v>60.95</v>
      </c>
      <c r="L2984" s="2">
        <f t="shared" si="467"/>
        <v>59.024999999999999</v>
      </c>
      <c r="M2984" s="2">
        <f t="shared" si="468"/>
        <v>0.96841673502871195</v>
      </c>
      <c r="N2984">
        <f t="shared" si="469"/>
        <v>0.33271722755562683</v>
      </c>
    </row>
    <row r="2985" spans="1:14" x14ac:dyDescent="0.3">
      <c r="A2985" s="1">
        <v>43020</v>
      </c>
      <c r="B2985">
        <v>61.625</v>
      </c>
      <c r="D2985">
        <f t="shared" si="460"/>
        <v>4</v>
      </c>
      <c r="E2985" s="1">
        <f t="shared" si="461"/>
        <v>43013</v>
      </c>
      <c r="F2985" s="1">
        <f t="shared" si="462"/>
        <v>43012</v>
      </c>
      <c r="G2985" s="1">
        <f t="shared" si="463"/>
        <v>43011</v>
      </c>
      <c r="H2985" s="1">
        <f t="shared" si="464"/>
        <v>43010</v>
      </c>
      <c r="I2985" s="2">
        <f t="shared" si="465"/>
        <v>60.924999999999997</v>
      </c>
      <c r="K2985" s="2">
        <f t="shared" si="466"/>
        <v>60.95</v>
      </c>
      <c r="L2985" s="2">
        <f t="shared" si="467"/>
        <v>59.024999999999999</v>
      </c>
      <c r="M2985" s="2">
        <f t="shared" si="468"/>
        <v>0.96841673502871195</v>
      </c>
      <c r="N2985">
        <f t="shared" si="469"/>
        <v>-2.0668740104119667</v>
      </c>
    </row>
    <row r="2986" spans="1:14" x14ac:dyDescent="0.3">
      <c r="A2986" s="1">
        <v>43021</v>
      </c>
      <c r="B2986">
        <v>62.2</v>
      </c>
      <c r="D2986">
        <f t="shared" si="460"/>
        <v>5</v>
      </c>
      <c r="E2986" s="1">
        <f t="shared" si="461"/>
        <v>43014</v>
      </c>
      <c r="F2986" s="1">
        <f t="shared" si="462"/>
        <v>43013</v>
      </c>
      <c r="G2986" s="1">
        <f t="shared" si="463"/>
        <v>43012</v>
      </c>
      <c r="H2986" s="1">
        <f t="shared" si="464"/>
        <v>43011</v>
      </c>
      <c r="I2986" s="2">
        <f t="shared" si="465"/>
        <v>59.174999999999997</v>
      </c>
      <c r="K2986" s="2">
        <f t="shared" si="466"/>
        <v>60.95</v>
      </c>
      <c r="L2986" s="2">
        <f t="shared" si="467"/>
        <v>59.024999999999999</v>
      </c>
      <c r="M2986" s="2">
        <f t="shared" si="468"/>
        <v>0.96841673502871195</v>
      </c>
      <c r="N2986">
        <f t="shared" si="469"/>
        <v>1.7763071389382188</v>
      </c>
    </row>
    <row r="2987" spans="1:14" x14ac:dyDescent="0.3">
      <c r="A2987" s="1">
        <v>43024</v>
      </c>
      <c r="B2987">
        <v>63.7</v>
      </c>
      <c r="D2987">
        <f t="shared" si="460"/>
        <v>1</v>
      </c>
      <c r="E2987" s="1">
        <f t="shared" si="461"/>
        <v>43017</v>
      </c>
      <c r="F2987" s="1">
        <f t="shared" si="462"/>
        <v>43016</v>
      </c>
      <c r="G2987" s="1">
        <f t="shared" si="463"/>
        <v>43015</v>
      </c>
      <c r="H2987" s="1">
        <f t="shared" si="464"/>
        <v>43014</v>
      </c>
      <c r="I2987" s="2">
        <f t="shared" si="465"/>
        <v>59.024999999999999</v>
      </c>
      <c r="K2987" s="2">
        <f t="shared" si="466"/>
        <v>60.95</v>
      </c>
      <c r="L2987" s="2">
        <f t="shared" si="467"/>
        <v>59.024999999999999</v>
      </c>
      <c r="M2987" s="2">
        <f t="shared" si="468"/>
        <v>0.96841673502871195</v>
      </c>
      <c r="N2987">
        <f t="shared" si="469"/>
        <v>4.4130706650837164</v>
      </c>
    </row>
    <row r="2988" spans="1:14" x14ac:dyDescent="0.3">
      <c r="A2988" s="1">
        <v>43025</v>
      </c>
      <c r="B2988">
        <v>62.174999999999997</v>
      </c>
      <c r="D2988">
        <f t="shared" si="460"/>
        <v>2</v>
      </c>
      <c r="E2988" s="1">
        <f t="shared" si="461"/>
        <v>43018</v>
      </c>
      <c r="F2988" s="1">
        <f t="shared" si="462"/>
        <v>43017</v>
      </c>
      <c r="G2988" s="1">
        <f t="shared" si="463"/>
        <v>43016</v>
      </c>
      <c r="H2988" s="1">
        <f t="shared" si="464"/>
        <v>43015</v>
      </c>
      <c r="I2988" s="2">
        <f t="shared" si="465"/>
        <v>61.55</v>
      </c>
      <c r="K2988" s="2">
        <f t="shared" si="466"/>
        <v>0</v>
      </c>
      <c r="L2988" s="2">
        <f t="shared" si="467"/>
        <v>0</v>
      </c>
      <c r="M2988" s="2">
        <f t="shared" si="468"/>
        <v>1</v>
      </c>
      <c r="N2988">
        <f t="shared" si="469"/>
        <v>1.0103137059005791</v>
      </c>
    </row>
    <row r="2989" spans="1:14" x14ac:dyDescent="0.3">
      <c r="A2989" s="1">
        <v>43026</v>
      </c>
      <c r="B2989">
        <v>63.75</v>
      </c>
      <c r="D2989">
        <f t="shared" si="460"/>
        <v>3</v>
      </c>
      <c r="E2989" s="1">
        <f t="shared" si="461"/>
        <v>43019</v>
      </c>
      <c r="F2989" s="1">
        <f t="shared" si="462"/>
        <v>43018</v>
      </c>
      <c r="G2989" s="1">
        <f t="shared" si="463"/>
        <v>43017</v>
      </c>
      <c r="H2989" s="1">
        <f t="shared" si="464"/>
        <v>43016</v>
      </c>
      <c r="I2989" s="2">
        <f t="shared" si="465"/>
        <v>62.5</v>
      </c>
      <c r="K2989" s="2">
        <f t="shared" si="466"/>
        <v>0</v>
      </c>
      <c r="L2989" s="2">
        <f t="shared" si="467"/>
        <v>0</v>
      </c>
      <c r="M2989" s="2">
        <f t="shared" si="468"/>
        <v>1</v>
      </c>
      <c r="N2989">
        <f t="shared" si="469"/>
        <v>1.9802627296179729</v>
      </c>
    </row>
    <row r="2990" spans="1:14" x14ac:dyDescent="0.3">
      <c r="A2990" s="1">
        <v>43027</v>
      </c>
      <c r="B2990">
        <v>64.25</v>
      </c>
      <c r="D2990">
        <f t="shared" si="460"/>
        <v>4</v>
      </c>
      <c r="E2990" s="1">
        <f t="shared" si="461"/>
        <v>43020</v>
      </c>
      <c r="F2990" s="1">
        <f t="shared" si="462"/>
        <v>43019</v>
      </c>
      <c r="G2990" s="1">
        <f t="shared" si="463"/>
        <v>43018</v>
      </c>
      <c r="H2990" s="1">
        <f t="shared" si="464"/>
        <v>43017</v>
      </c>
      <c r="I2990" s="2">
        <f t="shared" si="465"/>
        <v>61.625</v>
      </c>
      <c r="K2990" s="2">
        <f t="shared" si="466"/>
        <v>0</v>
      </c>
      <c r="L2990" s="2">
        <f t="shared" si="467"/>
        <v>0</v>
      </c>
      <c r="M2990" s="2">
        <f t="shared" si="468"/>
        <v>1</v>
      </c>
      <c r="N2990">
        <f t="shared" si="469"/>
        <v>4.1714091412474907</v>
      </c>
    </row>
    <row r="2991" spans="1:14" x14ac:dyDescent="0.3">
      <c r="A2991" s="1">
        <v>43028</v>
      </c>
      <c r="B2991">
        <v>64.849999999999994</v>
      </c>
      <c r="D2991">
        <f t="shared" si="460"/>
        <v>5</v>
      </c>
      <c r="E2991" s="1">
        <f t="shared" si="461"/>
        <v>43021</v>
      </c>
      <c r="F2991" s="1">
        <f t="shared" si="462"/>
        <v>43020</v>
      </c>
      <c r="G2991" s="1">
        <f t="shared" si="463"/>
        <v>43019</v>
      </c>
      <c r="H2991" s="1">
        <f t="shared" si="464"/>
        <v>43018</v>
      </c>
      <c r="I2991" s="2">
        <f t="shared" si="465"/>
        <v>62.2</v>
      </c>
      <c r="K2991" s="2">
        <f t="shared" si="466"/>
        <v>0</v>
      </c>
      <c r="L2991" s="2">
        <f t="shared" si="467"/>
        <v>0</v>
      </c>
      <c r="M2991" s="2">
        <f t="shared" si="468"/>
        <v>1</v>
      </c>
      <c r="N2991">
        <f t="shared" si="469"/>
        <v>4.1721911017319089</v>
      </c>
    </row>
    <row r="2992" spans="1:14" x14ac:dyDescent="0.3">
      <c r="A2992" s="1">
        <v>43031</v>
      </c>
      <c r="B2992">
        <v>63.524999999999999</v>
      </c>
      <c r="D2992">
        <f t="shared" si="460"/>
        <v>1</v>
      </c>
      <c r="E2992" s="1">
        <f t="shared" si="461"/>
        <v>43024</v>
      </c>
      <c r="F2992" s="1">
        <f t="shared" si="462"/>
        <v>43023</v>
      </c>
      <c r="G2992" s="1">
        <f t="shared" si="463"/>
        <v>43022</v>
      </c>
      <c r="H2992" s="1">
        <f t="shared" si="464"/>
        <v>43021</v>
      </c>
      <c r="I2992" s="2">
        <f t="shared" si="465"/>
        <v>63.7</v>
      </c>
      <c r="K2992" s="2">
        <f t="shared" si="466"/>
        <v>0</v>
      </c>
      <c r="L2992" s="2">
        <f t="shared" si="467"/>
        <v>0</v>
      </c>
      <c r="M2992" s="2">
        <f t="shared" si="468"/>
        <v>1</v>
      </c>
      <c r="N2992">
        <f t="shared" si="469"/>
        <v>-0.27510333718899821</v>
      </c>
    </row>
    <row r="2993" spans="1:14" x14ac:dyDescent="0.3">
      <c r="A2993" s="1">
        <v>43032</v>
      </c>
      <c r="B2993">
        <v>64.025000000000006</v>
      </c>
      <c r="D2993">
        <f t="shared" si="460"/>
        <v>2</v>
      </c>
      <c r="E2993" s="1">
        <f t="shared" si="461"/>
        <v>43025</v>
      </c>
      <c r="F2993" s="1">
        <f t="shared" si="462"/>
        <v>43024</v>
      </c>
      <c r="G2993" s="1">
        <f t="shared" si="463"/>
        <v>43023</v>
      </c>
      <c r="H2993" s="1">
        <f t="shared" si="464"/>
        <v>43022</v>
      </c>
      <c r="I2993" s="2">
        <f t="shared" si="465"/>
        <v>62.174999999999997</v>
      </c>
      <c r="K2993" s="2">
        <f t="shared" si="466"/>
        <v>0</v>
      </c>
      <c r="L2993" s="2">
        <f t="shared" si="467"/>
        <v>0</v>
      </c>
      <c r="M2993" s="2">
        <f t="shared" si="468"/>
        <v>1</v>
      </c>
      <c r="N2993">
        <f t="shared" si="469"/>
        <v>2.9320642396120777</v>
      </c>
    </row>
    <row r="2994" spans="1:14" x14ac:dyDescent="0.3">
      <c r="A2994" s="1">
        <v>43033</v>
      </c>
      <c r="B2994">
        <v>64.474999999999994</v>
      </c>
      <c r="D2994">
        <f t="shared" si="460"/>
        <v>3</v>
      </c>
      <c r="E2994" s="1">
        <f t="shared" si="461"/>
        <v>43026</v>
      </c>
      <c r="F2994" s="1">
        <f t="shared" si="462"/>
        <v>43025</v>
      </c>
      <c r="G2994" s="1">
        <f t="shared" si="463"/>
        <v>43024</v>
      </c>
      <c r="H2994" s="1">
        <f t="shared" si="464"/>
        <v>43023</v>
      </c>
      <c r="I2994" s="2">
        <f t="shared" si="465"/>
        <v>63.75</v>
      </c>
      <c r="K2994" s="2">
        <f t="shared" si="466"/>
        <v>0</v>
      </c>
      <c r="L2994" s="2">
        <f t="shared" si="467"/>
        <v>0</v>
      </c>
      <c r="M2994" s="2">
        <f t="shared" si="468"/>
        <v>1</v>
      </c>
      <c r="N2994">
        <f t="shared" si="469"/>
        <v>1.1308367728872819</v>
      </c>
    </row>
    <row r="2995" spans="1:14" x14ac:dyDescent="0.3">
      <c r="A2995" s="1">
        <v>43034</v>
      </c>
      <c r="B2995">
        <v>65.05</v>
      </c>
      <c r="D2995">
        <f t="shared" si="460"/>
        <v>4</v>
      </c>
      <c r="E2995" s="1">
        <f t="shared" si="461"/>
        <v>43027</v>
      </c>
      <c r="F2995" s="1">
        <f t="shared" si="462"/>
        <v>43026</v>
      </c>
      <c r="G2995" s="1">
        <f t="shared" si="463"/>
        <v>43025</v>
      </c>
      <c r="H2995" s="1">
        <f t="shared" si="464"/>
        <v>43024</v>
      </c>
      <c r="I2995" s="2">
        <f t="shared" si="465"/>
        <v>64.25</v>
      </c>
      <c r="K2995" s="2">
        <f t="shared" si="466"/>
        <v>0</v>
      </c>
      <c r="L2995" s="2">
        <f t="shared" si="467"/>
        <v>0</v>
      </c>
      <c r="M2995" s="2">
        <f t="shared" si="468"/>
        <v>1</v>
      </c>
      <c r="N2995">
        <f t="shared" si="469"/>
        <v>1.237448118318506</v>
      </c>
    </row>
    <row r="2996" spans="1:14" x14ac:dyDescent="0.3">
      <c r="A2996" s="1">
        <v>43035</v>
      </c>
      <c r="B2996">
        <v>64.45</v>
      </c>
      <c r="D2996">
        <f t="shared" si="460"/>
        <v>5</v>
      </c>
      <c r="E2996" s="1">
        <f t="shared" si="461"/>
        <v>43028</v>
      </c>
      <c r="F2996" s="1">
        <f t="shared" si="462"/>
        <v>43027</v>
      </c>
      <c r="G2996" s="1">
        <f t="shared" si="463"/>
        <v>43026</v>
      </c>
      <c r="H2996" s="1">
        <f t="shared" si="464"/>
        <v>43025</v>
      </c>
      <c r="I2996" s="2">
        <f t="shared" si="465"/>
        <v>64.849999999999994</v>
      </c>
      <c r="K2996" s="2">
        <f t="shared" si="466"/>
        <v>0</v>
      </c>
      <c r="L2996" s="2">
        <f t="shared" si="467"/>
        <v>0</v>
      </c>
      <c r="M2996" s="2">
        <f t="shared" si="468"/>
        <v>1</v>
      </c>
      <c r="N2996">
        <f t="shared" si="469"/>
        <v>-0.61871813772563122</v>
      </c>
    </row>
    <row r="2997" spans="1:14" x14ac:dyDescent="0.3">
      <c r="A2997" s="1">
        <v>43038</v>
      </c>
      <c r="B2997">
        <v>65.174999999999997</v>
      </c>
      <c r="D2997">
        <f t="shared" si="460"/>
        <v>1</v>
      </c>
      <c r="E2997" s="1">
        <f t="shared" si="461"/>
        <v>43031</v>
      </c>
      <c r="F2997" s="1">
        <f t="shared" si="462"/>
        <v>43030</v>
      </c>
      <c r="G2997" s="1">
        <f t="shared" si="463"/>
        <v>43029</v>
      </c>
      <c r="H2997" s="1">
        <f t="shared" si="464"/>
        <v>43028</v>
      </c>
      <c r="I2997" s="2">
        <f t="shared" si="465"/>
        <v>63.524999999999999</v>
      </c>
      <c r="K2997" s="2">
        <f t="shared" si="466"/>
        <v>0</v>
      </c>
      <c r="L2997" s="2">
        <f t="shared" si="467"/>
        <v>0</v>
      </c>
      <c r="M2997" s="2">
        <f t="shared" si="468"/>
        <v>1</v>
      </c>
      <c r="N2997">
        <f t="shared" si="469"/>
        <v>2.564243061333765</v>
      </c>
    </row>
    <row r="2998" spans="1:14" x14ac:dyDescent="0.3">
      <c r="A2998" s="1">
        <v>43039</v>
      </c>
      <c r="B2998">
        <v>68</v>
      </c>
      <c r="D2998">
        <f t="shared" si="460"/>
        <v>2</v>
      </c>
      <c r="E2998" s="1">
        <f t="shared" si="461"/>
        <v>43032</v>
      </c>
      <c r="F2998" s="1">
        <f t="shared" si="462"/>
        <v>43031</v>
      </c>
      <c r="G2998" s="1">
        <f t="shared" si="463"/>
        <v>43030</v>
      </c>
      <c r="H2998" s="1">
        <f t="shared" si="464"/>
        <v>43029</v>
      </c>
      <c r="I2998" s="2">
        <f t="shared" si="465"/>
        <v>64.025000000000006</v>
      </c>
      <c r="K2998" s="2">
        <f t="shared" si="466"/>
        <v>0</v>
      </c>
      <c r="L2998" s="2">
        <f t="shared" si="467"/>
        <v>0</v>
      </c>
      <c r="M2998" s="2">
        <f t="shared" si="468"/>
        <v>1</v>
      </c>
      <c r="N2998">
        <f t="shared" si="469"/>
        <v>6.0234073090517581</v>
      </c>
    </row>
    <row r="2999" spans="1:14" x14ac:dyDescent="0.3">
      <c r="A2999" s="1">
        <v>43040</v>
      </c>
      <c r="B2999">
        <v>66.599999999999994</v>
      </c>
      <c r="D2999">
        <f t="shared" si="460"/>
        <v>3</v>
      </c>
      <c r="E2999" s="1">
        <f t="shared" si="461"/>
        <v>43033</v>
      </c>
      <c r="F2999" s="1">
        <f t="shared" si="462"/>
        <v>43032</v>
      </c>
      <c r="G2999" s="1">
        <f t="shared" si="463"/>
        <v>43031</v>
      </c>
      <c r="H2999" s="1">
        <f t="shared" si="464"/>
        <v>43030</v>
      </c>
      <c r="I2999" s="2">
        <f t="shared" si="465"/>
        <v>64.474999999999994</v>
      </c>
      <c r="K2999" s="2">
        <f t="shared" si="466"/>
        <v>0</v>
      </c>
      <c r="L2999" s="2">
        <f t="shared" si="467"/>
        <v>0</v>
      </c>
      <c r="M2999" s="2">
        <f t="shared" si="468"/>
        <v>1</v>
      </c>
      <c r="N2999">
        <f t="shared" si="469"/>
        <v>3.2427025778934935</v>
      </c>
    </row>
    <row r="3000" spans="1:14" x14ac:dyDescent="0.3">
      <c r="A3000" s="1">
        <v>43041</v>
      </c>
      <c r="B3000">
        <v>65.8</v>
      </c>
      <c r="D3000">
        <f t="shared" si="460"/>
        <v>4</v>
      </c>
      <c r="E3000" s="1">
        <f t="shared" si="461"/>
        <v>43034</v>
      </c>
      <c r="F3000" s="1">
        <f t="shared" si="462"/>
        <v>43033</v>
      </c>
      <c r="G3000" s="1">
        <f t="shared" si="463"/>
        <v>43032</v>
      </c>
      <c r="H3000" s="1">
        <f t="shared" si="464"/>
        <v>43031</v>
      </c>
      <c r="I3000" s="2">
        <f t="shared" si="465"/>
        <v>65.05</v>
      </c>
      <c r="K3000" s="2">
        <f t="shared" si="466"/>
        <v>0</v>
      </c>
      <c r="L3000" s="2">
        <f t="shared" si="467"/>
        <v>0</v>
      </c>
      <c r="M3000" s="2">
        <f t="shared" si="468"/>
        <v>1</v>
      </c>
      <c r="N3000">
        <f t="shared" si="469"/>
        <v>1.1463633372757303</v>
      </c>
    </row>
    <row r="3001" spans="1:14" x14ac:dyDescent="0.3">
      <c r="A3001" s="1">
        <v>43042</v>
      </c>
      <c r="B3001">
        <v>65.099999999999994</v>
      </c>
      <c r="D3001">
        <f t="shared" si="460"/>
        <v>5</v>
      </c>
      <c r="E3001" s="1">
        <f t="shared" si="461"/>
        <v>43035</v>
      </c>
      <c r="F3001" s="1">
        <f t="shared" si="462"/>
        <v>43034</v>
      </c>
      <c r="G3001" s="1">
        <f t="shared" si="463"/>
        <v>43033</v>
      </c>
      <c r="H3001" s="1">
        <f t="shared" si="464"/>
        <v>43032</v>
      </c>
      <c r="I3001" s="2">
        <f t="shared" si="465"/>
        <v>64.45</v>
      </c>
      <c r="K3001" s="2">
        <f t="shared" si="466"/>
        <v>0</v>
      </c>
      <c r="L3001" s="2">
        <f t="shared" si="467"/>
        <v>0</v>
      </c>
      <c r="M3001" s="2">
        <f t="shared" si="468"/>
        <v>1</v>
      </c>
      <c r="N3001">
        <f t="shared" si="469"/>
        <v>1.0034819829327049</v>
      </c>
    </row>
    <row r="3002" spans="1:14" x14ac:dyDescent="0.3">
      <c r="A3002" s="1">
        <v>43045</v>
      </c>
      <c r="B3002">
        <v>64.625</v>
      </c>
      <c r="D3002">
        <f t="shared" si="460"/>
        <v>1</v>
      </c>
      <c r="E3002" s="1">
        <f t="shared" si="461"/>
        <v>43038</v>
      </c>
      <c r="F3002" s="1">
        <f t="shared" si="462"/>
        <v>43037</v>
      </c>
      <c r="G3002" s="1">
        <f t="shared" si="463"/>
        <v>43036</v>
      </c>
      <c r="H3002" s="1">
        <f t="shared" si="464"/>
        <v>43035</v>
      </c>
      <c r="I3002" s="2">
        <f t="shared" si="465"/>
        <v>65.174999999999997</v>
      </c>
      <c r="K3002" s="2">
        <f t="shared" si="466"/>
        <v>0</v>
      </c>
      <c r="L3002" s="2">
        <f t="shared" si="467"/>
        <v>0</v>
      </c>
      <c r="M3002" s="2">
        <f t="shared" si="468"/>
        <v>1</v>
      </c>
      <c r="N3002">
        <f t="shared" si="469"/>
        <v>-0.84746269909722316</v>
      </c>
    </row>
    <row r="3003" spans="1:14" x14ac:dyDescent="0.3">
      <c r="A3003" s="1">
        <v>43046</v>
      </c>
      <c r="B3003">
        <v>63.924999999999997</v>
      </c>
      <c r="D3003">
        <f t="shared" si="460"/>
        <v>2</v>
      </c>
      <c r="E3003" s="1">
        <f t="shared" si="461"/>
        <v>43039</v>
      </c>
      <c r="F3003" s="1">
        <f t="shared" si="462"/>
        <v>43038</v>
      </c>
      <c r="G3003" s="1">
        <f t="shared" si="463"/>
        <v>43037</v>
      </c>
      <c r="H3003" s="1">
        <f t="shared" si="464"/>
        <v>43036</v>
      </c>
      <c r="I3003" s="2">
        <f t="shared" si="465"/>
        <v>68</v>
      </c>
      <c r="K3003" s="2">
        <f t="shared" si="466"/>
        <v>0</v>
      </c>
      <c r="L3003" s="2">
        <f t="shared" si="467"/>
        <v>0</v>
      </c>
      <c r="M3003" s="2">
        <f t="shared" si="468"/>
        <v>1</v>
      </c>
      <c r="N3003">
        <f t="shared" si="469"/>
        <v>-6.1797183998856395</v>
      </c>
    </row>
    <row r="3004" spans="1:14" x14ac:dyDescent="0.3">
      <c r="A3004" s="1">
        <v>43047</v>
      </c>
      <c r="B3004">
        <v>63.55</v>
      </c>
      <c r="D3004">
        <f t="shared" si="460"/>
        <v>3</v>
      </c>
      <c r="E3004" s="1">
        <f t="shared" si="461"/>
        <v>43040</v>
      </c>
      <c r="F3004" s="1">
        <f t="shared" si="462"/>
        <v>43039</v>
      </c>
      <c r="G3004" s="1">
        <f t="shared" si="463"/>
        <v>43038</v>
      </c>
      <c r="H3004" s="1">
        <f t="shared" si="464"/>
        <v>43037</v>
      </c>
      <c r="I3004" s="2">
        <f t="shared" si="465"/>
        <v>66.599999999999994</v>
      </c>
      <c r="K3004" s="2">
        <f t="shared" si="466"/>
        <v>0</v>
      </c>
      <c r="L3004" s="2">
        <f t="shared" si="467"/>
        <v>0</v>
      </c>
      <c r="M3004" s="2">
        <f t="shared" si="468"/>
        <v>1</v>
      </c>
      <c r="N3004">
        <f t="shared" si="469"/>
        <v>-4.6877579910880334</v>
      </c>
    </row>
    <row r="3005" spans="1:14" x14ac:dyDescent="0.3">
      <c r="A3005" s="1">
        <v>43048</v>
      </c>
      <c r="B3005">
        <v>63.174999999999997</v>
      </c>
      <c r="D3005">
        <f t="shared" si="460"/>
        <v>4</v>
      </c>
      <c r="E3005" s="1">
        <f t="shared" si="461"/>
        <v>43041</v>
      </c>
      <c r="F3005" s="1">
        <f t="shared" si="462"/>
        <v>43040</v>
      </c>
      <c r="G3005" s="1">
        <f t="shared" si="463"/>
        <v>43039</v>
      </c>
      <c r="H3005" s="1">
        <f t="shared" si="464"/>
        <v>43038</v>
      </c>
      <c r="I3005" s="2">
        <f t="shared" si="465"/>
        <v>65.8</v>
      </c>
      <c r="K3005" s="2">
        <f t="shared" si="466"/>
        <v>0</v>
      </c>
      <c r="L3005" s="2">
        <f t="shared" si="467"/>
        <v>0</v>
      </c>
      <c r="M3005" s="2">
        <f t="shared" si="468"/>
        <v>1</v>
      </c>
      <c r="N3005">
        <f t="shared" si="469"/>
        <v>-4.0711185057013584</v>
      </c>
    </row>
    <row r="3006" spans="1:14" x14ac:dyDescent="0.3">
      <c r="A3006" s="1">
        <v>43049</v>
      </c>
      <c r="B3006">
        <v>62.475000000000001</v>
      </c>
      <c r="D3006">
        <f t="shared" si="460"/>
        <v>5</v>
      </c>
      <c r="E3006" s="1">
        <f t="shared" si="461"/>
        <v>43042</v>
      </c>
      <c r="F3006" s="1">
        <f t="shared" si="462"/>
        <v>43041</v>
      </c>
      <c r="G3006" s="1">
        <f t="shared" si="463"/>
        <v>43040</v>
      </c>
      <c r="H3006" s="1">
        <f t="shared" si="464"/>
        <v>43039</v>
      </c>
      <c r="I3006" s="2">
        <f t="shared" si="465"/>
        <v>65.099999999999994</v>
      </c>
      <c r="K3006" s="2">
        <f t="shared" si="466"/>
        <v>0</v>
      </c>
      <c r="L3006" s="2">
        <f t="shared" si="467"/>
        <v>0</v>
      </c>
      <c r="M3006" s="2">
        <f t="shared" si="468"/>
        <v>1</v>
      </c>
      <c r="N3006">
        <f t="shared" si="469"/>
        <v>-4.1158072493507332</v>
      </c>
    </row>
    <row r="3007" spans="1:14" x14ac:dyDescent="0.3">
      <c r="A3007" s="1">
        <v>43052</v>
      </c>
      <c r="B3007">
        <v>62.3</v>
      </c>
      <c r="D3007">
        <f t="shared" si="460"/>
        <v>1</v>
      </c>
      <c r="E3007" s="1">
        <f t="shared" si="461"/>
        <v>43045</v>
      </c>
      <c r="F3007" s="1">
        <f t="shared" si="462"/>
        <v>43044</v>
      </c>
      <c r="G3007" s="1">
        <f t="shared" si="463"/>
        <v>43043</v>
      </c>
      <c r="H3007" s="1">
        <f t="shared" si="464"/>
        <v>43042</v>
      </c>
      <c r="I3007" s="2">
        <f t="shared" si="465"/>
        <v>64.625</v>
      </c>
      <c r="K3007" s="2">
        <f t="shared" si="466"/>
        <v>0</v>
      </c>
      <c r="L3007" s="2">
        <f t="shared" si="467"/>
        <v>0</v>
      </c>
      <c r="M3007" s="2">
        <f t="shared" si="468"/>
        <v>1</v>
      </c>
      <c r="N3007">
        <f t="shared" si="469"/>
        <v>-3.6639907035185839</v>
      </c>
    </row>
    <row r="3008" spans="1:14" x14ac:dyDescent="0.3">
      <c r="A3008" s="1">
        <v>43053</v>
      </c>
      <c r="B3008">
        <v>59.975000000000001</v>
      </c>
      <c r="D3008">
        <f t="shared" si="460"/>
        <v>2</v>
      </c>
      <c r="E3008" s="1">
        <f t="shared" si="461"/>
        <v>43046</v>
      </c>
      <c r="F3008" s="1">
        <f t="shared" si="462"/>
        <v>43045</v>
      </c>
      <c r="G3008" s="1">
        <f t="shared" si="463"/>
        <v>43044</v>
      </c>
      <c r="H3008" s="1">
        <f t="shared" si="464"/>
        <v>43043</v>
      </c>
      <c r="I3008" s="2">
        <f t="shared" si="465"/>
        <v>63.924999999999997</v>
      </c>
      <c r="K3008" s="2">
        <f t="shared" si="466"/>
        <v>0</v>
      </c>
      <c r="L3008" s="2">
        <f t="shared" si="467"/>
        <v>0</v>
      </c>
      <c r="M3008" s="2">
        <f t="shared" si="468"/>
        <v>1</v>
      </c>
      <c r="N3008">
        <f t="shared" si="469"/>
        <v>-6.3782712451492003</v>
      </c>
    </row>
    <row r="3009" spans="1:14" x14ac:dyDescent="0.3">
      <c r="A3009" s="1">
        <v>43054</v>
      </c>
      <c r="B3009">
        <v>61.125</v>
      </c>
      <c r="D3009">
        <f t="shared" si="460"/>
        <v>3</v>
      </c>
      <c r="E3009" s="1">
        <f t="shared" si="461"/>
        <v>43047</v>
      </c>
      <c r="F3009" s="1">
        <f t="shared" si="462"/>
        <v>43046</v>
      </c>
      <c r="G3009" s="1">
        <f t="shared" si="463"/>
        <v>43045</v>
      </c>
      <c r="H3009" s="1">
        <f t="shared" si="464"/>
        <v>43044</v>
      </c>
      <c r="I3009" s="2">
        <f t="shared" si="465"/>
        <v>63.55</v>
      </c>
      <c r="K3009" s="2">
        <f t="shared" si="466"/>
        <v>0</v>
      </c>
      <c r="L3009" s="2">
        <f t="shared" si="467"/>
        <v>0</v>
      </c>
      <c r="M3009" s="2">
        <f t="shared" si="468"/>
        <v>1</v>
      </c>
      <c r="N3009">
        <f t="shared" si="469"/>
        <v>-3.8906049840426893</v>
      </c>
    </row>
    <row r="3010" spans="1:14" x14ac:dyDescent="0.3">
      <c r="A3010" s="1">
        <v>43055</v>
      </c>
      <c r="B3010">
        <v>60.1</v>
      </c>
      <c r="D3010">
        <f t="shared" si="460"/>
        <v>4</v>
      </c>
      <c r="E3010" s="1">
        <f t="shared" si="461"/>
        <v>43048</v>
      </c>
      <c r="F3010" s="1">
        <f t="shared" si="462"/>
        <v>43047</v>
      </c>
      <c r="G3010" s="1">
        <f t="shared" si="463"/>
        <v>43046</v>
      </c>
      <c r="H3010" s="1">
        <f t="shared" si="464"/>
        <v>43045</v>
      </c>
      <c r="I3010" s="2">
        <f t="shared" si="465"/>
        <v>63.174999999999997</v>
      </c>
      <c r="K3010" s="2">
        <f t="shared" si="466"/>
        <v>0</v>
      </c>
      <c r="L3010" s="2">
        <f t="shared" si="467"/>
        <v>0</v>
      </c>
      <c r="M3010" s="2">
        <f t="shared" si="468"/>
        <v>1</v>
      </c>
      <c r="N3010">
        <f t="shared" si="469"/>
        <v>-4.9898811733095974</v>
      </c>
    </row>
    <row r="3011" spans="1:14" x14ac:dyDescent="0.3">
      <c r="A3011" s="1">
        <v>43056</v>
      </c>
      <c r="B3011">
        <v>60.65</v>
      </c>
      <c r="D3011">
        <f t="shared" ref="D3011:D3074" si="470">WEEKDAY(A3011,2)</f>
        <v>5</v>
      </c>
      <c r="E3011" s="1">
        <f t="shared" si="461"/>
        <v>43049</v>
      </c>
      <c r="F3011" s="1">
        <f t="shared" si="462"/>
        <v>43048</v>
      </c>
      <c r="G3011" s="1">
        <f t="shared" si="463"/>
        <v>43047</v>
      </c>
      <c r="H3011" s="1">
        <f t="shared" si="464"/>
        <v>43046</v>
      </c>
      <c r="I3011" s="2">
        <f t="shared" si="465"/>
        <v>62.475000000000001</v>
      </c>
      <c r="K3011" s="2">
        <f t="shared" si="466"/>
        <v>0</v>
      </c>
      <c r="L3011" s="2">
        <f t="shared" si="467"/>
        <v>0</v>
      </c>
      <c r="M3011" s="2">
        <f t="shared" si="468"/>
        <v>1</v>
      </c>
      <c r="N3011">
        <f t="shared" si="469"/>
        <v>-2.9646841330956981</v>
      </c>
    </row>
    <row r="3012" spans="1:14" x14ac:dyDescent="0.3">
      <c r="A3012" s="1">
        <v>43059</v>
      </c>
      <c r="B3012">
        <v>62.024999999999999</v>
      </c>
      <c r="D3012">
        <f t="shared" si="470"/>
        <v>1</v>
      </c>
      <c r="E3012" s="1">
        <f t="shared" si="461"/>
        <v>43052</v>
      </c>
      <c r="F3012" s="1">
        <f t="shared" si="462"/>
        <v>43051</v>
      </c>
      <c r="G3012" s="1">
        <f t="shared" si="463"/>
        <v>43050</v>
      </c>
      <c r="H3012" s="1">
        <f t="shared" si="464"/>
        <v>43049</v>
      </c>
      <c r="I3012" s="2">
        <f t="shared" si="465"/>
        <v>62.3</v>
      </c>
      <c r="K3012" s="2">
        <f t="shared" si="466"/>
        <v>0</v>
      </c>
      <c r="L3012" s="2">
        <f t="shared" si="467"/>
        <v>0</v>
      </c>
      <c r="M3012" s="2">
        <f t="shared" si="468"/>
        <v>1</v>
      </c>
      <c r="N3012">
        <f t="shared" si="469"/>
        <v>-0.44238962155426959</v>
      </c>
    </row>
    <row r="3013" spans="1:14" x14ac:dyDescent="0.3">
      <c r="A3013" s="1">
        <v>43060</v>
      </c>
      <c r="B3013">
        <v>60.7</v>
      </c>
      <c r="D3013">
        <f t="shared" si="470"/>
        <v>2</v>
      </c>
      <c r="E3013" s="1">
        <f t="shared" si="461"/>
        <v>43053</v>
      </c>
      <c r="F3013" s="1">
        <f t="shared" si="462"/>
        <v>43052</v>
      </c>
      <c r="G3013" s="1">
        <f t="shared" si="463"/>
        <v>43051</v>
      </c>
      <c r="H3013" s="1">
        <f t="shared" si="464"/>
        <v>43050</v>
      </c>
      <c r="I3013" s="2">
        <f t="shared" si="465"/>
        <v>59.975000000000001</v>
      </c>
      <c r="K3013" s="2">
        <f t="shared" si="466"/>
        <v>0</v>
      </c>
      <c r="L3013" s="2">
        <f t="shared" si="467"/>
        <v>0</v>
      </c>
      <c r="M3013" s="2">
        <f t="shared" si="468"/>
        <v>1</v>
      </c>
      <c r="N3013">
        <f t="shared" si="469"/>
        <v>1.2015889339694299</v>
      </c>
    </row>
    <row r="3014" spans="1:14" x14ac:dyDescent="0.3">
      <c r="A3014" s="1">
        <v>43061</v>
      </c>
      <c r="B3014">
        <v>62.825000000000003</v>
      </c>
      <c r="D3014">
        <f t="shared" si="470"/>
        <v>3</v>
      </c>
      <c r="E3014" s="1">
        <f t="shared" si="461"/>
        <v>43054</v>
      </c>
      <c r="F3014" s="1">
        <f t="shared" si="462"/>
        <v>43053</v>
      </c>
      <c r="G3014" s="1">
        <f t="shared" si="463"/>
        <v>43052</v>
      </c>
      <c r="H3014" s="1">
        <f t="shared" si="464"/>
        <v>43051</v>
      </c>
      <c r="I3014" s="2">
        <f t="shared" si="465"/>
        <v>61.125</v>
      </c>
      <c r="K3014" s="2">
        <f t="shared" si="466"/>
        <v>0</v>
      </c>
      <c r="L3014" s="2">
        <f t="shared" si="467"/>
        <v>0</v>
      </c>
      <c r="M3014" s="2">
        <f t="shared" si="468"/>
        <v>1</v>
      </c>
      <c r="N3014">
        <f t="shared" si="469"/>
        <v>2.7432135634619907</v>
      </c>
    </row>
    <row r="3015" spans="1:14" x14ac:dyDescent="0.3">
      <c r="A3015" s="1">
        <v>43063</v>
      </c>
      <c r="B3015">
        <v>63.25</v>
      </c>
      <c r="D3015">
        <f t="shared" si="470"/>
        <v>5</v>
      </c>
      <c r="E3015" s="1">
        <f t="shared" si="461"/>
        <v>43056</v>
      </c>
      <c r="F3015" s="1">
        <f t="shared" si="462"/>
        <v>43055</v>
      </c>
      <c r="G3015" s="1">
        <f t="shared" si="463"/>
        <v>43054</v>
      </c>
      <c r="H3015" s="1">
        <f t="shared" si="464"/>
        <v>43053</v>
      </c>
      <c r="I3015" s="2">
        <f t="shared" si="465"/>
        <v>60.65</v>
      </c>
      <c r="K3015" s="2">
        <f t="shared" si="466"/>
        <v>0</v>
      </c>
      <c r="L3015" s="2">
        <f t="shared" si="467"/>
        <v>0</v>
      </c>
      <c r="M3015" s="2">
        <f t="shared" si="468"/>
        <v>1</v>
      </c>
      <c r="N3015">
        <f t="shared" si="469"/>
        <v>4.197549221757054</v>
      </c>
    </row>
    <row r="3016" spans="1:14" x14ac:dyDescent="0.3">
      <c r="A3016" s="1">
        <v>43066</v>
      </c>
      <c r="B3016">
        <v>64.525000000000006</v>
      </c>
      <c r="D3016">
        <f t="shared" si="470"/>
        <v>1</v>
      </c>
      <c r="E3016" s="1">
        <f t="shared" ref="E3016:E3079" si="471">A3016-7</f>
        <v>43059</v>
      </c>
      <c r="F3016" s="1">
        <f t="shared" ref="F3016:F3079" si="472">E3016-1</f>
        <v>43058</v>
      </c>
      <c r="G3016" s="1">
        <f t="shared" ref="G3016:G3079" si="473">E3016-2</f>
        <v>43057</v>
      </c>
      <c r="H3016" s="1">
        <f t="shared" ref="H3016:H3079" si="474">E3016-3</f>
        <v>43056</v>
      </c>
      <c r="I3016" s="2">
        <f t="shared" si="465"/>
        <v>62.024999999999999</v>
      </c>
      <c r="K3016" s="2">
        <f t="shared" si="466"/>
        <v>0</v>
      </c>
      <c r="L3016" s="2">
        <f t="shared" si="467"/>
        <v>0</v>
      </c>
      <c r="M3016" s="2">
        <f t="shared" si="468"/>
        <v>1</v>
      </c>
      <c r="N3016">
        <f t="shared" si="469"/>
        <v>3.9515216026812934</v>
      </c>
    </row>
    <row r="3017" spans="1:14" x14ac:dyDescent="0.3">
      <c r="A3017" s="1">
        <v>43067</v>
      </c>
      <c r="B3017">
        <v>65.75</v>
      </c>
      <c r="D3017">
        <f t="shared" si="470"/>
        <v>2</v>
      </c>
      <c r="E3017" s="1">
        <f t="shared" si="471"/>
        <v>43060</v>
      </c>
      <c r="F3017" s="1">
        <f t="shared" si="472"/>
        <v>43059</v>
      </c>
      <c r="G3017" s="1">
        <f t="shared" si="473"/>
        <v>43058</v>
      </c>
      <c r="H3017" s="1">
        <f t="shared" si="474"/>
        <v>43057</v>
      </c>
      <c r="I3017" s="2">
        <f t="shared" ref="I3017:I3080" si="475">IF(SUMIFS($B$2:$B$3569,$A$2:$A$3569,"="&amp;E3017)=0,IF(SUMIFS($B$2:$B$3569,$A$2:$A$3569,"="&amp;F3017)=0,IF(SUMIFS($B$2:$B$3569,$A$2:$A$3569,"="&amp;G3017)=0,SUMIFS($B$2:$B$3569,$A$2:$A$3569,"="&amp;H3017),SUMIFS($B$2:$B$3569,$A$2:$A$3569,"="&amp;G3017)),SUMIFS($B$2:$B$3569,$A$2:$A$3569,"="&amp;F3017)),SUMIFS($B$2:$B$3569,$A$2:$A$3569,"="&amp;E3017))</f>
        <v>60.7</v>
      </c>
      <c r="K3017" s="2">
        <f t="shared" ref="K3017:K3080" si="476">SUMIFS($J$2:$J$3569,$A$2:$A$3569,"&gt;"&amp;E3017,$A$2:$A$3569,"&lt;="&amp;A3017)</f>
        <v>0</v>
      </c>
      <c r="L3017" s="2">
        <f t="shared" ref="L3017:L3080" si="477">IF(K3017&lt;&gt;0,LOOKUP(K3017,C3011:C3017,B3011:B3017),0)</f>
        <v>0</v>
      </c>
      <c r="M3017" s="2">
        <f t="shared" ref="M3017:M3080" si="478">IF(K3017&lt;&gt;0,L3017/K3017,1)</f>
        <v>1</v>
      </c>
      <c r="N3017">
        <f t="shared" ref="N3017:N3080" si="479">LN(B3017*M3017/I3017)*100</f>
        <v>7.9915972992421374</v>
      </c>
    </row>
    <row r="3018" spans="1:14" x14ac:dyDescent="0.3">
      <c r="A3018" s="1">
        <v>43068</v>
      </c>
      <c r="B3018">
        <v>65.075000000000003</v>
      </c>
      <c r="D3018">
        <f t="shared" si="470"/>
        <v>3</v>
      </c>
      <c r="E3018" s="1">
        <f t="shared" si="471"/>
        <v>43061</v>
      </c>
      <c r="F3018" s="1">
        <f t="shared" si="472"/>
        <v>43060</v>
      </c>
      <c r="G3018" s="1">
        <f t="shared" si="473"/>
        <v>43059</v>
      </c>
      <c r="H3018" s="1">
        <f t="shared" si="474"/>
        <v>43058</v>
      </c>
      <c r="I3018" s="2">
        <f t="shared" si="475"/>
        <v>62.825000000000003</v>
      </c>
      <c r="K3018" s="2">
        <f t="shared" si="476"/>
        <v>0</v>
      </c>
      <c r="L3018" s="2">
        <f t="shared" si="477"/>
        <v>0</v>
      </c>
      <c r="M3018" s="2">
        <f t="shared" si="478"/>
        <v>1</v>
      </c>
      <c r="N3018">
        <f t="shared" si="479"/>
        <v>3.5187367450973164</v>
      </c>
    </row>
    <row r="3019" spans="1:14" x14ac:dyDescent="0.3">
      <c r="A3019" s="1">
        <v>43069</v>
      </c>
      <c r="B3019">
        <v>64.275000000000006</v>
      </c>
      <c r="D3019">
        <f t="shared" si="470"/>
        <v>4</v>
      </c>
      <c r="E3019" s="1">
        <f t="shared" si="471"/>
        <v>43062</v>
      </c>
      <c r="F3019" s="1">
        <f t="shared" si="472"/>
        <v>43061</v>
      </c>
      <c r="G3019" s="1">
        <f t="shared" si="473"/>
        <v>43060</v>
      </c>
      <c r="H3019" s="1">
        <f t="shared" si="474"/>
        <v>43059</v>
      </c>
      <c r="I3019" s="2">
        <f t="shared" si="475"/>
        <v>62.825000000000003</v>
      </c>
      <c r="K3019" s="2">
        <f t="shared" si="476"/>
        <v>0</v>
      </c>
      <c r="L3019" s="2">
        <f t="shared" si="477"/>
        <v>0</v>
      </c>
      <c r="M3019" s="2">
        <f t="shared" si="478"/>
        <v>1</v>
      </c>
      <c r="N3019">
        <f t="shared" si="479"/>
        <v>2.2817669722297271</v>
      </c>
    </row>
    <row r="3020" spans="1:14" x14ac:dyDescent="0.3">
      <c r="A3020" s="1">
        <v>43070</v>
      </c>
      <c r="B3020">
        <v>65.275000000000006</v>
      </c>
      <c r="D3020">
        <f t="shared" si="470"/>
        <v>5</v>
      </c>
      <c r="E3020" s="1">
        <f t="shared" si="471"/>
        <v>43063</v>
      </c>
      <c r="F3020" s="1">
        <f t="shared" si="472"/>
        <v>43062</v>
      </c>
      <c r="G3020" s="1">
        <f t="shared" si="473"/>
        <v>43061</v>
      </c>
      <c r="H3020" s="1">
        <f t="shared" si="474"/>
        <v>43060</v>
      </c>
      <c r="I3020" s="2">
        <f t="shared" si="475"/>
        <v>63.25</v>
      </c>
      <c r="K3020" s="2">
        <f t="shared" si="476"/>
        <v>0</v>
      </c>
      <c r="L3020" s="2">
        <f t="shared" si="477"/>
        <v>0</v>
      </c>
      <c r="M3020" s="2">
        <f t="shared" si="478"/>
        <v>1</v>
      </c>
      <c r="N3020">
        <f t="shared" si="479"/>
        <v>3.1513986977562962</v>
      </c>
    </row>
    <row r="3021" spans="1:14" x14ac:dyDescent="0.3">
      <c r="A3021" s="1">
        <v>43073</v>
      </c>
      <c r="B3021">
        <v>64.95</v>
      </c>
      <c r="D3021">
        <f t="shared" si="470"/>
        <v>1</v>
      </c>
      <c r="E3021" s="1">
        <f t="shared" si="471"/>
        <v>43066</v>
      </c>
      <c r="F3021" s="1">
        <f t="shared" si="472"/>
        <v>43065</v>
      </c>
      <c r="G3021" s="1">
        <f t="shared" si="473"/>
        <v>43064</v>
      </c>
      <c r="H3021" s="1">
        <f t="shared" si="474"/>
        <v>43063</v>
      </c>
      <c r="I3021" s="2">
        <f t="shared" si="475"/>
        <v>64.525000000000006</v>
      </c>
      <c r="K3021" s="2">
        <f t="shared" si="476"/>
        <v>0</v>
      </c>
      <c r="L3021" s="2">
        <f t="shared" si="477"/>
        <v>0</v>
      </c>
      <c r="M3021" s="2">
        <f t="shared" si="478"/>
        <v>1</v>
      </c>
      <c r="N3021">
        <f t="shared" si="479"/>
        <v>0.6564997511930869</v>
      </c>
    </row>
    <row r="3022" spans="1:14" x14ac:dyDescent="0.3">
      <c r="A3022" s="1">
        <v>43074</v>
      </c>
      <c r="B3022">
        <v>64.275000000000006</v>
      </c>
      <c r="D3022">
        <f t="shared" si="470"/>
        <v>2</v>
      </c>
      <c r="E3022" s="1">
        <f t="shared" si="471"/>
        <v>43067</v>
      </c>
      <c r="F3022" s="1">
        <f t="shared" si="472"/>
        <v>43066</v>
      </c>
      <c r="G3022" s="1">
        <f t="shared" si="473"/>
        <v>43065</v>
      </c>
      <c r="H3022" s="1">
        <f t="shared" si="474"/>
        <v>43064</v>
      </c>
      <c r="I3022" s="2">
        <f t="shared" si="475"/>
        <v>65.75</v>
      </c>
      <c r="K3022" s="2">
        <f t="shared" si="476"/>
        <v>0</v>
      </c>
      <c r="L3022" s="2">
        <f t="shared" si="477"/>
        <v>0</v>
      </c>
      <c r="M3022" s="2">
        <f t="shared" si="478"/>
        <v>1</v>
      </c>
      <c r="N3022">
        <f t="shared" si="479"/>
        <v>-2.2688917905920643</v>
      </c>
    </row>
    <row r="3023" spans="1:14" x14ac:dyDescent="0.3">
      <c r="A3023" s="1">
        <v>43075</v>
      </c>
      <c r="B3023">
        <v>63.825000000000003</v>
      </c>
      <c r="D3023">
        <f t="shared" si="470"/>
        <v>3</v>
      </c>
      <c r="E3023" s="1">
        <f t="shared" si="471"/>
        <v>43068</v>
      </c>
      <c r="F3023" s="1">
        <f t="shared" si="472"/>
        <v>43067</v>
      </c>
      <c r="G3023" s="1">
        <f t="shared" si="473"/>
        <v>43066</v>
      </c>
      <c r="H3023" s="1">
        <f t="shared" si="474"/>
        <v>43065</v>
      </c>
      <c r="I3023" s="2">
        <f t="shared" si="475"/>
        <v>65.075000000000003</v>
      </c>
      <c r="K3023" s="2">
        <f t="shared" si="476"/>
        <v>0</v>
      </c>
      <c r="L3023" s="2">
        <f t="shared" si="477"/>
        <v>0</v>
      </c>
      <c r="M3023" s="2">
        <f t="shared" si="478"/>
        <v>1</v>
      </c>
      <c r="N3023">
        <f t="shared" si="479"/>
        <v>-1.9395487753081542</v>
      </c>
    </row>
    <row r="3024" spans="1:14" x14ac:dyDescent="0.3">
      <c r="A3024" s="1">
        <v>43076</v>
      </c>
      <c r="B3024">
        <v>63.575000000000003</v>
      </c>
      <c r="D3024">
        <f t="shared" si="470"/>
        <v>4</v>
      </c>
      <c r="E3024" s="1">
        <f t="shared" si="471"/>
        <v>43069</v>
      </c>
      <c r="F3024" s="1">
        <f t="shared" si="472"/>
        <v>43068</v>
      </c>
      <c r="G3024" s="1">
        <f t="shared" si="473"/>
        <v>43067</v>
      </c>
      <c r="H3024" s="1">
        <f t="shared" si="474"/>
        <v>43066</v>
      </c>
      <c r="I3024" s="2">
        <f t="shared" si="475"/>
        <v>64.275000000000006</v>
      </c>
      <c r="K3024" s="2">
        <f t="shared" si="476"/>
        <v>0</v>
      </c>
      <c r="L3024" s="2">
        <f t="shared" si="477"/>
        <v>0</v>
      </c>
      <c r="M3024" s="2">
        <f t="shared" si="478"/>
        <v>1</v>
      </c>
      <c r="N3024">
        <f t="shared" si="479"/>
        <v>-1.0950441843769858</v>
      </c>
    </row>
    <row r="3025" spans="1:14" x14ac:dyDescent="0.3">
      <c r="A3025" s="1">
        <v>43077</v>
      </c>
      <c r="B3025">
        <v>63.674999999999997</v>
      </c>
      <c r="C3025">
        <v>68.849999999999994</v>
      </c>
      <c r="D3025">
        <f t="shared" si="470"/>
        <v>5</v>
      </c>
      <c r="E3025" s="1">
        <f t="shared" si="471"/>
        <v>43070</v>
      </c>
      <c r="F3025" s="1">
        <f t="shared" si="472"/>
        <v>43069</v>
      </c>
      <c r="G3025" s="1">
        <f t="shared" si="473"/>
        <v>43068</v>
      </c>
      <c r="H3025" s="1">
        <f t="shared" si="474"/>
        <v>43067</v>
      </c>
      <c r="I3025" s="2">
        <f t="shared" si="475"/>
        <v>65.275000000000006</v>
      </c>
      <c r="K3025" s="2">
        <f t="shared" si="476"/>
        <v>0</v>
      </c>
      <c r="L3025" s="2">
        <f t="shared" si="477"/>
        <v>0</v>
      </c>
      <c r="M3025" s="2">
        <f t="shared" si="478"/>
        <v>1</v>
      </c>
      <c r="N3025">
        <f t="shared" si="479"/>
        <v>-2.4817093719672001</v>
      </c>
    </row>
    <row r="3026" spans="1:14" x14ac:dyDescent="0.3">
      <c r="A3026" s="1">
        <v>43080</v>
      </c>
      <c r="B3026">
        <v>67.025000000000006</v>
      </c>
      <c r="D3026">
        <f t="shared" si="470"/>
        <v>1</v>
      </c>
      <c r="E3026" s="1">
        <f t="shared" si="471"/>
        <v>43073</v>
      </c>
      <c r="F3026" s="1">
        <f t="shared" si="472"/>
        <v>43072</v>
      </c>
      <c r="G3026" s="1">
        <f t="shared" si="473"/>
        <v>43071</v>
      </c>
      <c r="H3026" s="1">
        <f t="shared" si="474"/>
        <v>43070</v>
      </c>
      <c r="I3026" s="2">
        <f t="shared" si="475"/>
        <v>64.95</v>
      </c>
      <c r="J3026">
        <v>68.849999999999994</v>
      </c>
      <c r="K3026" s="2">
        <f t="shared" si="476"/>
        <v>68.849999999999994</v>
      </c>
      <c r="L3026" s="2">
        <f t="shared" si="477"/>
        <v>63.674999999999997</v>
      </c>
      <c r="M3026" s="2">
        <f t="shared" si="478"/>
        <v>0.92483660130718959</v>
      </c>
      <c r="N3026">
        <f t="shared" si="479"/>
        <v>-4.6690263303728674</v>
      </c>
    </row>
    <row r="3027" spans="1:14" x14ac:dyDescent="0.3">
      <c r="A3027" s="1">
        <v>43081</v>
      </c>
      <c r="B3027">
        <v>66.525000000000006</v>
      </c>
      <c r="D3027">
        <f t="shared" si="470"/>
        <v>2</v>
      </c>
      <c r="E3027" s="1">
        <f t="shared" si="471"/>
        <v>43074</v>
      </c>
      <c r="F3027" s="1">
        <f t="shared" si="472"/>
        <v>43073</v>
      </c>
      <c r="G3027" s="1">
        <f t="shared" si="473"/>
        <v>43072</v>
      </c>
      <c r="H3027" s="1">
        <f t="shared" si="474"/>
        <v>43071</v>
      </c>
      <c r="I3027" s="2">
        <f t="shared" si="475"/>
        <v>64.275000000000006</v>
      </c>
      <c r="K3027" s="2">
        <f t="shared" si="476"/>
        <v>68.849999999999994</v>
      </c>
      <c r="L3027" s="2">
        <f t="shared" si="477"/>
        <v>63.674999999999997</v>
      </c>
      <c r="M3027" s="2">
        <f t="shared" si="478"/>
        <v>0.92483660130718959</v>
      </c>
      <c r="N3027">
        <f t="shared" si="479"/>
        <v>-4.3731140597343465</v>
      </c>
    </row>
    <row r="3028" spans="1:14" x14ac:dyDescent="0.3">
      <c r="A3028" s="1">
        <v>43082</v>
      </c>
      <c r="B3028">
        <v>66.8</v>
      </c>
      <c r="D3028">
        <f t="shared" si="470"/>
        <v>3</v>
      </c>
      <c r="E3028" s="1">
        <f t="shared" si="471"/>
        <v>43075</v>
      </c>
      <c r="F3028" s="1">
        <f t="shared" si="472"/>
        <v>43074</v>
      </c>
      <c r="G3028" s="1">
        <f t="shared" si="473"/>
        <v>43073</v>
      </c>
      <c r="H3028" s="1">
        <f t="shared" si="474"/>
        <v>43072</v>
      </c>
      <c r="I3028" s="2">
        <f t="shared" si="475"/>
        <v>63.825000000000003</v>
      </c>
      <c r="K3028" s="2">
        <f t="shared" si="476"/>
        <v>68.849999999999994</v>
      </c>
      <c r="L3028" s="2">
        <f t="shared" si="477"/>
        <v>63.674999999999997</v>
      </c>
      <c r="M3028" s="2">
        <f t="shared" si="478"/>
        <v>0.92483660130718959</v>
      </c>
      <c r="N3028">
        <f t="shared" si="479"/>
        <v>-3.2580086894090678</v>
      </c>
    </row>
    <row r="3029" spans="1:14" x14ac:dyDescent="0.3">
      <c r="A3029" s="1">
        <v>43083</v>
      </c>
      <c r="B3029">
        <v>67.625</v>
      </c>
      <c r="D3029">
        <f t="shared" si="470"/>
        <v>4</v>
      </c>
      <c r="E3029" s="1">
        <f t="shared" si="471"/>
        <v>43076</v>
      </c>
      <c r="F3029" s="1">
        <f t="shared" si="472"/>
        <v>43075</v>
      </c>
      <c r="G3029" s="1">
        <f t="shared" si="473"/>
        <v>43074</v>
      </c>
      <c r="H3029" s="1">
        <f t="shared" si="474"/>
        <v>43073</v>
      </c>
      <c r="I3029" s="2">
        <f t="shared" si="475"/>
        <v>63.575000000000003</v>
      </c>
      <c r="K3029" s="2">
        <f t="shared" si="476"/>
        <v>68.849999999999994</v>
      </c>
      <c r="L3029" s="2">
        <f t="shared" si="477"/>
        <v>63.674999999999997</v>
      </c>
      <c r="M3029" s="2">
        <f t="shared" si="478"/>
        <v>0.92483660130718959</v>
      </c>
      <c r="N3029">
        <f t="shared" si="479"/>
        <v>-1.6380778450680951</v>
      </c>
    </row>
    <row r="3030" spans="1:14" x14ac:dyDescent="0.3">
      <c r="A3030" s="1">
        <v>43084</v>
      </c>
      <c r="B3030">
        <v>68.525000000000006</v>
      </c>
      <c r="D3030">
        <f t="shared" si="470"/>
        <v>5</v>
      </c>
      <c r="E3030" s="1">
        <f t="shared" si="471"/>
        <v>43077</v>
      </c>
      <c r="F3030" s="1">
        <f t="shared" si="472"/>
        <v>43076</v>
      </c>
      <c r="G3030" s="1">
        <f t="shared" si="473"/>
        <v>43075</v>
      </c>
      <c r="H3030" s="1">
        <f t="shared" si="474"/>
        <v>43074</v>
      </c>
      <c r="I3030" s="2">
        <f t="shared" si="475"/>
        <v>63.674999999999997</v>
      </c>
      <c r="K3030" s="2">
        <f t="shared" si="476"/>
        <v>68.849999999999994</v>
      </c>
      <c r="L3030" s="2">
        <f t="shared" si="477"/>
        <v>63.674999999999997</v>
      </c>
      <c r="M3030" s="2">
        <f t="shared" si="478"/>
        <v>0.92483660130718959</v>
      </c>
      <c r="N3030">
        <f t="shared" si="479"/>
        <v>-0.47315829858141489</v>
      </c>
    </row>
    <row r="3031" spans="1:14" x14ac:dyDescent="0.3">
      <c r="A3031" s="1">
        <v>43087</v>
      </c>
      <c r="B3031">
        <v>67.400000000000006</v>
      </c>
      <c r="D3031">
        <f t="shared" si="470"/>
        <v>1</v>
      </c>
      <c r="E3031" s="1">
        <f t="shared" si="471"/>
        <v>43080</v>
      </c>
      <c r="F3031" s="1">
        <f t="shared" si="472"/>
        <v>43079</v>
      </c>
      <c r="G3031" s="1">
        <f t="shared" si="473"/>
        <v>43078</v>
      </c>
      <c r="H3031" s="1">
        <f t="shared" si="474"/>
        <v>43077</v>
      </c>
      <c r="I3031" s="2">
        <f t="shared" si="475"/>
        <v>67.025000000000006</v>
      </c>
      <c r="K3031" s="2">
        <f t="shared" si="476"/>
        <v>0</v>
      </c>
      <c r="L3031" s="2">
        <f t="shared" si="477"/>
        <v>0</v>
      </c>
      <c r="M3031" s="2">
        <f t="shared" si="478"/>
        <v>1</v>
      </c>
      <c r="N3031">
        <f t="shared" si="479"/>
        <v>0.5579333796238275</v>
      </c>
    </row>
    <row r="3032" spans="1:14" x14ac:dyDescent="0.3">
      <c r="A3032" s="1">
        <v>43088</v>
      </c>
      <c r="B3032">
        <v>66.900000000000006</v>
      </c>
      <c r="D3032">
        <f t="shared" si="470"/>
        <v>2</v>
      </c>
      <c r="E3032" s="1">
        <f t="shared" si="471"/>
        <v>43081</v>
      </c>
      <c r="F3032" s="1">
        <f t="shared" si="472"/>
        <v>43080</v>
      </c>
      <c r="G3032" s="1">
        <f t="shared" si="473"/>
        <v>43079</v>
      </c>
      <c r="H3032" s="1">
        <f t="shared" si="474"/>
        <v>43078</v>
      </c>
      <c r="I3032" s="2">
        <f t="shared" si="475"/>
        <v>66.525000000000006</v>
      </c>
      <c r="K3032" s="2">
        <f t="shared" si="476"/>
        <v>0</v>
      </c>
      <c r="L3032" s="2">
        <f t="shared" si="477"/>
        <v>0</v>
      </c>
      <c r="M3032" s="2">
        <f t="shared" si="478"/>
        <v>1</v>
      </c>
      <c r="N3032">
        <f t="shared" si="479"/>
        <v>0.5621150270429911</v>
      </c>
    </row>
    <row r="3033" spans="1:14" x14ac:dyDescent="0.3">
      <c r="A3033" s="1">
        <v>43089</v>
      </c>
      <c r="B3033">
        <v>68.375</v>
      </c>
      <c r="D3033">
        <f t="shared" si="470"/>
        <v>3</v>
      </c>
      <c r="E3033" s="1">
        <f t="shared" si="471"/>
        <v>43082</v>
      </c>
      <c r="F3033" s="1">
        <f t="shared" si="472"/>
        <v>43081</v>
      </c>
      <c r="G3033" s="1">
        <f t="shared" si="473"/>
        <v>43080</v>
      </c>
      <c r="H3033" s="1">
        <f t="shared" si="474"/>
        <v>43079</v>
      </c>
      <c r="I3033" s="2">
        <f t="shared" si="475"/>
        <v>66.8</v>
      </c>
      <c r="K3033" s="2">
        <f t="shared" si="476"/>
        <v>0</v>
      </c>
      <c r="L3033" s="2">
        <f t="shared" si="477"/>
        <v>0</v>
      </c>
      <c r="M3033" s="2">
        <f t="shared" si="478"/>
        <v>1</v>
      </c>
      <c r="N3033">
        <f t="shared" si="479"/>
        <v>2.3304180199545206</v>
      </c>
    </row>
    <row r="3034" spans="1:14" x14ac:dyDescent="0.3">
      <c r="A3034" s="1">
        <v>43090</v>
      </c>
      <c r="B3034">
        <v>68.575000000000003</v>
      </c>
      <c r="D3034">
        <f t="shared" si="470"/>
        <v>4</v>
      </c>
      <c r="E3034" s="1">
        <f t="shared" si="471"/>
        <v>43083</v>
      </c>
      <c r="F3034" s="1">
        <f t="shared" si="472"/>
        <v>43082</v>
      </c>
      <c r="G3034" s="1">
        <f t="shared" si="473"/>
        <v>43081</v>
      </c>
      <c r="H3034" s="1">
        <f t="shared" si="474"/>
        <v>43080</v>
      </c>
      <c r="I3034" s="2">
        <f t="shared" si="475"/>
        <v>67.625</v>
      </c>
      <c r="K3034" s="2">
        <f t="shared" si="476"/>
        <v>0</v>
      </c>
      <c r="L3034" s="2">
        <f t="shared" si="477"/>
        <v>0</v>
      </c>
      <c r="M3034" s="2">
        <f t="shared" si="478"/>
        <v>1</v>
      </c>
      <c r="N3034">
        <f t="shared" si="479"/>
        <v>1.3950299657021337</v>
      </c>
    </row>
    <row r="3035" spans="1:14" x14ac:dyDescent="0.3">
      <c r="A3035" s="1">
        <v>43091</v>
      </c>
      <c r="B3035">
        <v>69.974999999999994</v>
      </c>
      <c r="D3035">
        <f t="shared" si="470"/>
        <v>5</v>
      </c>
      <c r="E3035" s="1">
        <f t="shared" si="471"/>
        <v>43084</v>
      </c>
      <c r="F3035" s="1">
        <f t="shared" si="472"/>
        <v>43083</v>
      </c>
      <c r="G3035" s="1">
        <f t="shared" si="473"/>
        <v>43082</v>
      </c>
      <c r="H3035" s="1">
        <f t="shared" si="474"/>
        <v>43081</v>
      </c>
      <c r="I3035" s="2">
        <f t="shared" si="475"/>
        <v>68.525000000000006</v>
      </c>
      <c r="K3035" s="2">
        <f t="shared" si="476"/>
        <v>0</v>
      </c>
      <c r="L3035" s="2">
        <f t="shared" si="477"/>
        <v>0</v>
      </c>
      <c r="M3035" s="2">
        <f t="shared" si="478"/>
        <v>1</v>
      </c>
      <c r="N3035">
        <f t="shared" si="479"/>
        <v>2.0939393212667539</v>
      </c>
    </row>
    <row r="3036" spans="1:14" x14ac:dyDescent="0.3">
      <c r="A3036" s="1">
        <v>43095</v>
      </c>
      <c r="B3036">
        <v>71.525000000000006</v>
      </c>
      <c r="D3036">
        <f t="shared" si="470"/>
        <v>2</v>
      </c>
      <c r="E3036" s="1">
        <f t="shared" si="471"/>
        <v>43088</v>
      </c>
      <c r="F3036" s="1">
        <f t="shared" si="472"/>
        <v>43087</v>
      </c>
      <c r="G3036" s="1">
        <f t="shared" si="473"/>
        <v>43086</v>
      </c>
      <c r="H3036" s="1">
        <f t="shared" si="474"/>
        <v>43085</v>
      </c>
      <c r="I3036" s="2">
        <f t="shared" si="475"/>
        <v>66.900000000000006</v>
      </c>
      <c r="K3036" s="2">
        <f t="shared" si="476"/>
        <v>0</v>
      </c>
      <c r="L3036" s="2">
        <f t="shared" si="477"/>
        <v>0</v>
      </c>
      <c r="M3036" s="2">
        <f t="shared" si="478"/>
        <v>1</v>
      </c>
      <c r="N3036">
        <f t="shared" si="479"/>
        <v>6.684807180199126</v>
      </c>
    </row>
    <row r="3037" spans="1:14" x14ac:dyDescent="0.3">
      <c r="A3037" s="1">
        <v>43096</v>
      </c>
      <c r="B3037">
        <v>71.025000000000006</v>
      </c>
      <c r="D3037">
        <f t="shared" si="470"/>
        <v>3</v>
      </c>
      <c r="E3037" s="1">
        <f t="shared" si="471"/>
        <v>43089</v>
      </c>
      <c r="F3037" s="1">
        <f t="shared" si="472"/>
        <v>43088</v>
      </c>
      <c r="G3037" s="1">
        <f t="shared" si="473"/>
        <v>43087</v>
      </c>
      <c r="H3037" s="1">
        <f t="shared" si="474"/>
        <v>43086</v>
      </c>
      <c r="I3037" s="2">
        <f t="shared" si="475"/>
        <v>68.375</v>
      </c>
      <c r="K3037" s="2">
        <f t="shared" si="476"/>
        <v>0</v>
      </c>
      <c r="L3037" s="2">
        <f t="shared" si="477"/>
        <v>0</v>
      </c>
      <c r="M3037" s="2">
        <f t="shared" si="478"/>
        <v>1</v>
      </c>
      <c r="N3037">
        <f t="shared" si="479"/>
        <v>3.8024666998106369</v>
      </c>
    </row>
    <row r="3038" spans="1:14" x14ac:dyDescent="0.3">
      <c r="A3038" s="1">
        <v>43097</v>
      </c>
      <c r="B3038">
        <v>71.55</v>
      </c>
      <c r="D3038">
        <f t="shared" si="470"/>
        <v>4</v>
      </c>
      <c r="E3038" s="1">
        <f t="shared" si="471"/>
        <v>43090</v>
      </c>
      <c r="F3038" s="1">
        <f t="shared" si="472"/>
        <v>43089</v>
      </c>
      <c r="G3038" s="1">
        <f t="shared" si="473"/>
        <v>43088</v>
      </c>
      <c r="H3038" s="1">
        <f t="shared" si="474"/>
        <v>43087</v>
      </c>
      <c r="I3038" s="2">
        <f t="shared" si="475"/>
        <v>68.575000000000003</v>
      </c>
      <c r="K3038" s="2">
        <f t="shared" si="476"/>
        <v>0</v>
      </c>
      <c r="L3038" s="2">
        <f t="shared" si="477"/>
        <v>0</v>
      </c>
      <c r="M3038" s="2">
        <f t="shared" si="478"/>
        <v>1</v>
      </c>
      <c r="N3038">
        <f t="shared" si="479"/>
        <v>4.2468469178792985</v>
      </c>
    </row>
    <row r="3039" spans="1:14" x14ac:dyDescent="0.3">
      <c r="A3039" s="1">
        <v>43098</v>
      </c>
      <c r="B3039">
        <v>71.775000000000006</v>
      </c>
      <c r="D3039">
        <f t="shared" si="470"/>
        <v>5</v>
      </c>
      <c r="E3039" s="1">
        <f t="shared" si="471"/>
        <v>43091</v>
      </c>
      <c r="F3039" s="1">
        <f t="shared" si="472"/>
        <v>43090</v>
      </c>
      <c r="G3039" s="1">
        <f t="shared" si="473"/>
        <v>43089</v>
      </c>
      <c r="H3039" s="1">
        <f t="shared" si="474"/>
        <v>43088</v>
      </c>
      <c r="I3039" s="2">
        <f t="shared" si="475"/>
        <v>69.974999999999994</v>
      </c>
      <c r="K3039" s="2">
        <f t="shared" si="476"/>
        <v>0</v>
      </c>
      <c r="L3039" s="2">
        <f t="shared" si="477"/>
        <v>0</v>
      </c>
      <c r="M3039" s="2">
        <f t="shared" si="478"/>
        <v>1</v>
      </c>
      <c r="N3039">
        <f t="shared" si="479"/>
        <v>2.539819060561062</v>
      </c>
    </row>
    <row r="3040" spans="1:14" x14ac:dyDescent="0.3">
      <c r="A3040" s="1">
        <v>43102</v>
      </c>
      <c r="B3040">
        <v>70.724999999999994</v>
      </c>
      <c r="D3040">
        <f t="shared" si="470"/>
        <v>2</v>
      </c>
      <c r="E3040" s="1">
        <f t="shared" si="471"/>
        <v>43095</v>
      </c>
      <c r="F3040" s="1">
        <f t="shared" si="472"/>
        <v>43094</v>
      </c>
      <c r="G3040" s="1">
        <f t="shared" si="473"/>
        <v>43093</v>
      </c>
      <c r="H3040" s="1">
        <f t="shared" si="474"/>
        <v>43092</v>
      </c>
      <c r="I3040" s="2">
        <f t="shared" si="475"/>
        <v>71.525000000000006</v>
      </c>
      <c r="K3040" s="2">
        <f t="shared" si="476"/>
        <v>0</v>
      </c>
      <c r="L3040" s="2">
        <f t="shared" si="477"/>
        <v>0</v>
      </c>
      <c r="M3040" s="2">
        <f t="shared" si="478"/>
        <v>1</v>
      </c>
      <c r="N3040">
        <f t="shared" si="479"/>
        <v>-1.1247921748543179</v>
      </c>
    </row>
    <row r="3041" spans="1:14" x14ac:dyDescent="0.3">
      <c r="A3041" s="1">
        <v>43103</v>
      </c>
      <c r="B3041">
        <v>71.05</v>
      </c>
      <c r="D3041">
        <f t="shared" si="470"/>
        <v>3</v>
      </c>
      <c r="E3041" s="1">
        <f t="shared" si="471"/>
        <v>43096</v>
      </c>
      <c r="F3041" s="1">
        <f t="shared" si="472"/>
        <v>43095</v>
      </c>
      <c r="G3041" s="1">
        <f t="shared" si="473"/>
        <v>43094</v>
      </c>
      <c r="H3041" s="1">
        <f t="shared" si="474"/>
        <v>43093</v>
      </c>
      <c r="I3041" s="2">
        <f t="shared" si="475"/>
        <v>71.025000000000006</v>
      </c>
      <c r="K3041" s="2">
        <f t="shared" si="476"/>
        <v>0</v>
      </c>
      <c r="L3041" s="2">
        <f t="shared" si="477"/>
        <v>0</v>
      </c>
      <c r="M3041" s="2">
        <f t="shared" si="478"/>
        <v>1</v>
      </c>
      <c r="N3041">
        <f t="shared" si="479"/>
        <v>3.5192680285790638E-2</v>
      </c>
    </row>
    <row r="3042" spans="1:14" x14ac:dyDescent="0.3">
      <c r="A3042" s="1">
        <v>43104</v>
      </c>
      <c r="B3042">
        <v>71.375</v>
      </c>
      <c r="D3042">
        <f t="shared" si="470"/>
        <v>4</v>
      </c>
      <c r="E3042" s="1">
        <f t="shared" si="471"/>
        <v>43097</v>
      </c>
      <c r="F3042" s="1">
        <f t="shared" si="472"/>
        <v>43096</v>
      </c>
      <c r="G3042" s="1">
        <f t="shared" si="473"/>
        <v>43095</v>
      </c>
      <c r="H3042" s="1">
        <f t="shared" si="474"/>
        <v>43094</v>
      </c>
      <c r="I3042" s="2">
        <f t="shared" si="475"/>
        <v>71.55</v>
      </c>
      <c r="K3042" s="2">
        <f t="shared" si="476"/>
        <v>0</v>
      </c>
      <c r="L3042" s="2">
        <f t="shared" si="477"/>
        <v>0</v>
      </c>
      <c r="M3042" s="2">
        <f t="shared" si="478"/>
        <v>1</v>
      </c>
      <c r="N3042">
        <f t="shared" si="479"/>
        <v>-0.24488380262855763</v>
      </c>
    </row>
    <row r="3043" spans="1:14" x14ac:dyDescent="0.3">
      <c r="A3043" s="1">
        <v>43105</v>
      </c>
      <c r="B3043">
        <v>71.424999999999997</v>
      </c>
      <c r="D3043">
        <f t="shared" si="470"/>
        <v>5</v>
      </c>
      <c r="E3043" s="1">
        <f t="shared" si="471"/>
        <v>43098</v>
      </c>
      <c r="F3043" s="1">
        <f t="shared" si="472"/>
        <v>43097</v>
      </c>
      <c r="G3043" s="1">
        <f t="shared" si="473"/>
        <v>43096</v>
      </c>
      <c r="H3043" s="1">
        <f t="shared" si="474"/>
        <v>43095</v>
      </c>
      <c r="I3043" s="2">
        <f t="shared" si="475"/>
        <v>71.775000000000006</v>
      </c>
      <c r="K3043" s="2">
        <f t="shared" si="476"/>
        <v>0</v>
      </c>
      <c r="L3043" s="2">
        <f t="shared" si="477"/>
        <v>0</v>
      </c>
      <c r="M3043" s="2">
        <f t="shared" si="478"/>
        <v>1</v>
      </c>
      <c r="N3043">
        <f t="shared" si="479"/>
        <v>-0.48882778902909946</v>
      </c>
    </row>
    <row r="3044" spans="1:14" x14ac:dyDescent="0.3">
      <c r="A3044" s="1">
        <v>43108</v>
      </c>
      <c r="B3044">
        <v>72.974999999999994</v>
      </c>
      <c r="D3044">
        <f t="shared" si="470"/>
        <v>1</v>
      </c>
      <c r="E3044" s="1">
        <f t="shared" si="471"/>
        <v>43101</v>
      </c>
      <c r="F3044" s="1">
        <f t="shared" si="472"/>
        <v>43100</v>
      </c>
      <c r="G3044" s="1">
        <f t="shared" si="473"/>
        <v>43099</v>
      </c>
      <c r="H3044" s="1">
        <f t="shared" si="474"/>
        <v>43098</v>
      </c>
      <c r="I3044" s="2">
        <f t="shared" si="475"/>
        <v>71.775000000000006</v>
      </c>
      <c r="K3044" s="2">
        <f t="shared" si="476"/>
        <v>0</v>
      </c>
      <c r="L3044" s="2">
        <f t="shared" si="477"/>
        <v>0</v>
      </c>
      <c r="M3044" s="2">
        <f t="shared" si="478"/>
        <v>1</v>
      </c>
      <c r="N3044">
        <f t="shared" si="479"/>
        <v>1.658069073305074</v>
      </c>
    </row>
    <row r="3045" spans="1:14" x14ac:dyDescent="0.3">
      <c r="A3045" s="1">
        <v>43109</v>
      </c>
      <c r="B3045">
        <v>73.174999999999997</v>
      </c>
      <c r="D3045">
        <f t="shared" si="470"/>
        <v>2</v>
      </c>
      <c r="E3045" s="1">
        <f t="shared" si="471"/>
        <v>43102</v>
      </c>
      <c r="F3045" s="1">
        <f t="shared" si="472"/>
        <v>43101</v>
      </c>
      <c r="G3045" s="1">
        <f t="shared" si="473"/>
        <v>43100</v>
      </c>
      <c r="H3045" s="1">
        <f t="shared" si="474"/>
        <v>43099</v>
      </c>
      <c r="I3045" s="2">
        <f t="shared" si="475"/>
        <v>70.724999999999994</v>
      </c>
      <c r="K3045" s="2">
        <f t="shared" si="476"/>
        <v>0</v>
      </c>
      <c r="L3045" s="2">
        <f t="shared" si="477"/>
        <v>0</v>
      </c>
      <c r="M3045" s="2">
        <f t="shared" si="478"/>
        <v>1</v>
      </c>
      <c r="N3045">
        <f t="shared" si="479"/>
        <v>3.4054715390318737</v>
      </c>
    </row>
    <row r="3046" spans="1:14" x14ac:dyDescent="0.3">
      <c r="A3046" s="1">
        <v>43110</v>
      </c>
      <c r="B3046">
        <v>72.525000000000006</v>
      </c>
      <c r="D3046">
        <f t="shared" si="470"/>
        <v>3</v>
      </c>
      <c r="E3046" s="1">
        <f t="shared" si="471"/>
        <v>43103</v>
      </c>
      <c r="F3046" s="1">
        <f t="shared" si="472"/>
        <v>43102</v>
      </c>
      <c r="G3046" s="1">
        <f t="shared" si="473"/>
        <v>43101</v>
      </c>
      <c r="H3046" s="1">
        <f t="shared" si="474"/>
        <v>43100</v>
      </c>
      <c r="I3046" s="2">
        <f t="shared" si="475"/>
        <v>71.05</v>
      </c>
      <c r="K3046" s="2">
        <f t="shared" si="476"/>
        <v>0</v>
      </c>
      <c r="L3046" s="2">
        <f t="shared" si="477"/>
        <v>0</v>
      </c>
      <c r="M3046" s="2">
        <f t="shared" si="478"/>
        <v>1</v>
      </c>
      <c r="N3046">
        <f t="shared" si="479"/>
        <v>2.0547475464358222</v>
      </c>
    </row>
    <row r="3047" spans="1:14" x14ac:dyDescent="0.3">
      <c r="A3047" s="1">
        <v>43111</v>
      </c>
      <c r="B3047">
        <v>70.974999999999994</v>
      </c>
      <c r="D3047">
        <f t="shared" si="470"/>
        <v>4</v>
      </c>
      <c r="E3047" s="1">
        <f t="shared" si="471"/>
        <v>43104</v>
      </c>
      <c r="F3047" s="1">
        <f t="shared" si="472"/>
        <v>43103</v>
      </c>
      <c r="G3047" s="1">
        <f t="shared" si="473"/>
        <v>43102</v>
      </c>
      <c r="H3047" s="1">
        <f t="shared" si="474"/>
        <v>43101</v>
      </c>
      <c r="I3047" s="2">
        <f t="shared" si="475"/>
        <v>71.375</v>
      </c>
      <c r="K3047" s="2">
        <f t="shared" si="476"/>
        <v>0</v>
      </c>
      <c r="L3047" s="2">
        <f t="shared" si="477"/>
        <v>0</v>
      </c>
      <c r="M3047" s="2">
        <f t="shared" si="478"/>
        <v>1</v>
      </c>
      <c r="N3047">
        <f t="shared" si="479"/>
        <v>-0.56199656171394485</v>
      </c>
    </row>
    <row r="3048" spans="1:14" x14ac:dyDescent="0.3">
      <c r="A3048" s="1">
        <v>43112</v>
      </c>
      <c r="B3048">
        <v>71.575000000000003</v>
      </c>
      <c r="D3048">
        <f t="shared" si="470"/>
        <v>5</v>
      </c>
      <c r="E3048" s="1">
        <f t="shared" si="471"/>
        <v>43105</v>
      </c>
      <c r="F3048" s="1">
        <f t="shared" si="472"/>
        <v>43104</v>
      </c>
      <c r="G3048" s="1">
        <f t="shared" si="473"/>
        <v>43103</v>
      </c>
      <c r="H3048" s="1">
        <f t="shared" si="474"/>
        <v>43102</v>
      </c>
      <c r="I3048" s="2">
        <f t="shared" si="475"/>
        <v>71.424999999999997</v>
      </c>
      <c r="K3048" s="2">
        <f t="shared" si="476"/>
        <v>0</v>
      </c>
      <c r="L3048" s="2">
        <f t="shared" si="477"/>
        <v>0</v>
      </c>
      <c r="M3048" s="2">
        <f t="shared" si="478"/>
        <v>1</v>
      </c>
      <c r="N3048">
        <f t="shared" si="479"/>
        <v>0.20979028673419794</v>
      </c>
    </row>
    <row r="3049" spans="1:14" x14ac:dyDescent="0.3">
      <c r="A3049" s="1">
        <v>43116</v>
      </c>
      <c r="B3049">
        <v>73.900000000000006</v>
      </c>
      <c r="D3049">
        <f t="shared" si="470"/>
        <v>2</v>
      </c>
      <c r="E3049" s="1">
        <f t="shared" si="471"/>
        <v>43109</v>
      </c>
      <c r="F3049" s="1">
        <f t="shared" si="472"/>
        <v>43108</v>
      </c>
      <c r="G3049" s="1">
        <f t="shared" si="473"/>
        <v>43107</v>
      </c>
      <c r="H3049" s="1">
        <f t="shared" si="474"/>
        <v>43106</v>
      </c>
      <c r="I3049" s="2">
        <f t="shared" si="475"/>
        <v>73.174999999999997</v>
      </c>
      <c r="K3049" s="2">
        <f t="shared" si="476"/>
        <v>0</v>
      </c>
      <c r="L3049" s="2">
        <f t="shared" si="477"/>
        <v>0</v>
      </c>
      <c r="M3049" s="2">
        <f t="shared" si="478"/>
        <v>1</v>
      </c>
      <c r="N3049">
        <f t="shared" si="479"/>
        <v>0.98589953762065663</v>
      </c>
    </row>
    <row r="3050" spans="1:14" x14ac:dyDescent="0.3">
      <c r="A3050" s="1">
        <v>43117</v>
      </c>
      <c r="B3050">
        <v>72.724999999999994</v>
      </c>
      <c r="D3050">
        <f t="shared" si="470"/>
        <v>3</v>
      </c>
      <c r="E3050" s="1">
        <f t="shared" si="471"/>
        <v>43110</v>
      </c>
      <c r="F3050" s="1">
        <f t="shared" si="472"/>
        <v>43109</v>
      </c>
      <c r="G3050" s="1">
        <f t="shared" si="473"/>
        <v>43108</v>
      </c>
      <c r="H3050" s="1">
        <f t="shared" si="474"/>
        <v>43107</v>
      </c>
      <c r="I3050" s="2">
        <f t="shared" si="475"/>
        <v>72.525000000000006</v>
      </c>
      <c r="K3050" s="2">
        <f t="shared" si="476"/>
        <v>0</v>
      </c>
      <c r="L3050" s="2">
        <f t="shared" si="477"/>
        <v>0</v>
      </c>
      <c r="M3050" s="2">
        <f t="shared" si="478"/>
        <v>1</v>
      </c>
      <c r="N3050">
        <f t="shared" si="479"/>
        <v>0.27538743737974714</v>
      </c>
    </row>
    <row r="3051" spans="1:14" x14ac:dyDescent="0.3">
      <c r="A3051" s="1">
        <v>43118</v>
      </c>
      <c r="B3051">
        <v>73.05</v>
      </c>
      <c r="D3051">
        <f t="shared" si="470"/>
        <v>4</v>
      </c>
      <c r="E3051" s="1">
        <f t="shared" si="471"/>
        <v>43111</v>
      </c>
      <c r="F3051" s="1">
        <f t="shared" si="472"/>
        <v>43110</v>
      </c>
      <c r="G3051" s="1">
        <f t="shared" si="473"/>
        <v>43109</v>
      </c>
      <c r="H3051" s="1">
        <f t="shared" si="474"/>
        <v>43108</v>
      </c>
      <c r="I3051" s="2">
        <f t="shared" si="475"/>
        <v>70.974999999999994</v>
      </c>
      <c r="K3051" s="2">
        <f t="shared" si="476"/>
        <v>0</v>
      </c>
      <c r="L3051" s="2">
        <f t="shared" si="477"/>
        <v>0</v>
      </c>
      <c r="M3051" s="2">
        <f t="shared" si="478"/>
        <v>1</v>
      </c>
      <c r="N3051">
        <f t="shared" si="479"/>
        <v>2.8816435837673642</v>
      </c>
    </row>
    <row r="3052" spans="1:14" x14ac:dyDescent="0.3">
      <c r="A3052" s="1">
        <v>43119</v>
      </c>
      <c r="B3052">
        <v>72.075000000000003</v>
      </c>
      <c r="D3052">
        <f t="shared" si="470"/>
        <v>5</v>
      </c>
      <c r="E3052" s="1">
        <f t="shared" si="471"/>
        <v>43112</v>
      </c>
      <c r="F3052" s="1">
        <f t="shared" si="472"/>
        <v>43111</v>
      </c>
      <c r="G3052" s="1">
        <f t="shared" si="473"/>
        <v>43110</v>
      </c>
      <c r="H3052" s="1">
        <f t="shared" si="474"/>
        <v>43109</v>
      </c>
      <c r="I3052" s="2">
        <f t="shared" si="475"/>
        <v>71.575000000000003</v>
      </c>
      <c r="K3052" s="2">
        <f t="shared" si="476"/>
        <v>0</v>
      </c>
      <c r="L3052" s="2">
        <f t="shared" si="477"/>
        <v>0</v>
      </c>
      <c r="M3052" s="2">
        <f t="shared" si="478"/>
        <v>1</v>
      </c>
      <c r="N3052">
        <f t="shared" si="479"/>
        <v>0.69613925402871646</v>
      </c>
    </row>
    <row r="3053" spans="1:14" x14ac:dyDescent="0.3">
      <c r="A3053" s="1">
        <v>43122</v>
      </c>
      <c r="B3053">
        <v>71.8</v>
      </c>
      <c r="D3053">
        <f t="shared" si="470"/>
        <v>1</v>
      </c>
      <c r="E3053" s="1">
        <f t="shared" si="471"/>
        <v>43115</v>
      </c>
      <c r="F3053" s="1">
        <f t="shared" si="472"/>
        <v>43114</v>
      </c>
      <c r="G3053" s="1">
        <f t="shared" si="473"/>
        <v>43113</v>
      </c>
      <c r="H3053" s="1">
        <f t="shared" si="474"/>
        <v>43112</v>
      </c>
      <c r="I3053" s="2">
        <f t="shared" si="475"/>
        <v>71.575000000000003</v>
      </c>
      <c r="K3053" s="2">
        <f t="shared" si="476"/>
        <v>0</v>
      </c>
      <c r="L3053" s="2">
        <f t="shared" si="477"/>
        <v>0</v>
      </c>
      <c r="M3053" s="2">
        <f t="shared" si="478"/>
        <v>1</v>
      </c>
      <c r="N3053">
        <f t="shared" si="479"/>
        <v>0.31386250699997092</v>
      </c>
    </row>
    <row r="3054" spans="1:14" x14ac:dyDescent="0.3">
      <c r="A3054" s="1">
        <v>43123</v>
      </c>
      <c r="B3054">
        <v>72.25</v>
      </c>
      <c r="D3054">
        <f t="shared" si="470"/>
        <v>2</v>
      </c>
      <c r="E3054" s="1">
        <f t="shared" si="471"/>
        <v>43116</v>
      </c>
      <c r="F3054" s="1">
        <f t="shared" si="472"/>
        <v>43115</v>
      </c>
      <c r="G3054" s="1">
        <f t="shared" si="473"/>
        <v>43114</v>
      </c>
      <c r="H3054" s="1">
        <f t="shared" si="474"/>
        <v>43113</v>
      </c>
      <c r="I3054" s="2">
        <f t="shared" si="475"/>
        <v>73.900000000000006</v>
      </c>
      <c r="K3054" s="2">
        <f t="shared" si="476"/>
        <v>0</v>
      </c>
      <c r="L3054" s="2">
        <f t="shared" si="477"/>
        <v>0</v>
      </c>
      <c r="M3054" s="2">
        <f t="shared" si="478"/>
        <v>1</v>
      </c>
      <c r="N3054">
        <f t="shared" si="479"/>
        <v>-2.2580500961614605</v>
      </c>
    </row>
    <row r="3055" spans="1:14" x14ac:dyDescent="0.3">
      <c r="A3055" s="1">
        <v>43124</v>
      </c>
      <c r="B3055">
        <v>72.924999999999997</v>
      </c>
      <c r="D3055">
        <f t="shared" si="470"/>
        <v>3</v>
      </c>
      <c r="E3055" s="1">
        <f t="shared" si="471"/>
        <v>43117</v>
      </c>
      <c r="F3055" s="1">
        <f t="shared" si="472"/>
        <v>43116</v>
      </c>
      <c r="G3055" s="1">
        <f t="shared" si="473"/>
        <v>43115</v>
      </c>
      <c r="H3055" s="1">
        <f t="shared" si="474"/>
        <v>43114</v>
      </c>
      <c r="I3055" s="2">
        <f t="shared" si="475"/>
        <v>72.724999999999994</v>
      </c>
      <c r="K3055" s="2">
        <f t="shared" si="476"/>
        <v>0</v>
      </c>
      <c r="L3055" s="2">
        <f t="shared" si="477"/>
        <v>0</v>
      </c>
      <c r="M3055" s="2">
        <f t="shared" si="478"/>
        <v>1</v>
      </c>
      <c r="N3055">
        <f t="shared" si="479"/>
        <v>0.27463113725198202</v>
      </c>
    </row>
    <row r="3056" spans="1:14" x14ac:dyDescent="0.3">
      <c r="A3056" s="1">
        <v>43125</v>
      </c>
      <c r="B3056">
        <v>72.474999999999994</v>
      </c>
      <c r="D3056">
        <f t="shared" si="470"/>
        <v>4</v>
      </c>
      <c r="E3056" s="1">
        <f t="shared" si="471"/>
        <v>43118</v>
      </c>
      <c r="F3056" s="1">
        <f t="shared" si="472"/>
        <v>43117</v>
      </c>
      <c r="G3056" s="1">
        <f t="shared" si="473"/>
        <v>43116</v>
      </c>
      <c r="H3056" s="1">
        <f t="shared" si="474"/>
        <v>43115</v>
      </c>
      <c r="I3056" s="2">
        <f t="shared" si="475"/>
        <v>73.05</v>
      </c>
      <c r="K3056" s="2">
        <f t="shared" si="476"/>
        <v>0</v>
      </c>
      <c r="L3056" s="2">
        <f t="shared" si="477"/>
        <v>0</v>
      </c>
      <c r="M3056" s="2">
        <f t="shared" si="478"/>
        <v>1</v>
      </c>
      <c r="N3056">
        <f t="shared" si="479"/>
        <v>-0.79024633889893114</v>
      </c>
    </row>
    <row r="3057" spans="1:14" x14ac:dyDescent="0.3">
      <c r="A3057" s="1">
        <v>43126</v>
      </c>
      <c r="B3057">
        <v>72.275000000000006</v>
      </c>
      <c r="D3057">
        <f t="shared" si="470"/>
        <v>5</v>
      </c>
      <c r="E3057" s="1">
        <f t="shared" si="471"/>
        <v>43119</v>
      </c>
      <c r="F3057" s="1">
        <f t="shared" si="472"/>
        <v>43118</v>
      </c>
      <c r="G3057" s="1">
        <f t="shared" si="473"/>
        <v>43117</v>
      </c>
      <c r="H3057" s="1">
        <f t="shared" si="474"/>
        <v>43116</v>
      </c>
      <c r="I3057" s="2">
        <f t="shared" si="475"/>
        <v>72.075000000000003</v>
      </c>
      <c r="K3057" s="2">
        <f t="shared" si="476"/>
        <v>0</v>
      </c>
      <c r="L3057" s="2">
        <f t="shared" si="477"/>
        <v>0</v>
      </c>
      <c r="M3057" s="2">
        <f t="shared" si="478"/>
        <v>1</v>
      </c>
      <c r="N3057">
        <f t="shared" si="479"/>
        <v>0.27710443779439253</v>
      </c>
    </row>
    <row r="3058" spans="1:14" x14ac:dyDescent="0.3">
      <c r="A3058" s="1">
        <v>43129</v>
      </c>
      <c r="B3058">
        <v>72.400000000000006</v>
      </c>
      <c r="D3058">
        <f t="shared" si="470"/>
        <v>1</v>
      </c>
      <c r="E3058" s="1">
        <f t="shared" si="471"/>
        <v>43122</v>
      </c>
      <c r="F3058" s="1">
        <f t="shared" si="472"/>
        <v>43121</v>
      </c>
      <c r="G3058" s="1">
        <f t="shared" si="473"/>
        <v>43120</v>
      </c>
      <c r="H3058" s="1">
        <f t="shared" si="474"/>
        <v>43119</v>
      </c>
      <c r="I3058" s="2">
        <f t="shared" si="475"/>
        <v>71.8</v>
      </c>
      <c r="K3058" s="2">
        <f t="shared" si="476"/>
        <v>0</v>
      </c>
      <c r="L3058" s="2">
        <f t="shared" si="477"/>
        <v>0</v>
      </c>
      <c r="M3058" s="2">
        <f t="shared" si="478"/>
        <v>1</v>
      </c>
      <c r="N3058">
        <f t="shared" si="479"/>
        <v>0.83218233374922779</v>
      </c>
    </row>
    <row r="3059" spans="1:14" x14ac:dyDescent="0.3">
      <c r="A3059" s="1">
        <v>43130</v>
      </c>
      <c r="B3059">
        <v>72.45</v>
      </c>
      <c r="D3059">
        <f t="shared" si="470"/>
        <v>2</v>
      </c>
      <c r="E3059" s="1">
        <f t="shared" si="471"/>
        <v>43123</v>
      </c>
      <c r="F3059" s="1">
        <f t="shared" si="472"/>
        <v>43122</v>
      </c>
      <c r="G3059" s="1">
        <f t="shared" si="473"/>
        <v>43121</v>
      </c>
      <c r="H3059" s="1">
        <f t="shared" si="474"/>
        <v>43120</v>
      </c>
      <c r="I3059" s="2">
        <f t="shared" si="475"/>
        <v>72.25</v>
      </c>
      <c r="K3059" s="2">
        <f t="shared" si="476"/>
        <v>0</v>
      </c>
      <c r="L3059" s="2">
        <f t="shared" si="477"/>
        <v>0</v>
      </c>
      <c r="M3059" s="2">
        <f t="shared" si="478"/>
        <v>1</v>
      </c>
      <c r="N3059">
        <f t="shared" si="479"/>
        <v>0.27643417741498855</v>
      </c>
    </row>
    <row r="3060" spans="1:14" x14ac:dyDescent="0.3">
      <c r="A3060" s="1">
        <v>43131</v>
      </c>
      <c r="B3060">
        <v>73.224999999999994</v>
      </c>
      <c r="D3060">
        <f t="shared" si="470"/>
        <v>3</v>
      </c>
      <c r="E3060" s="1">
        <f t="shared" si="471"/>
        <v>43124</v>
      </c>
      <c r="F3060" s="1">
        <f t="shared" si="472"/>
        <v>43123</v>
      </c>
      <c r="G3060" s="1">
        <f t="shared" si="473"/>
        <v>43122</v>
      </c>
      <c r="H3060" s="1">
        <f t="shared" si="474"/>
        <v>43121</v>
      </c>
      <c r="I3060" s="2">
        <f t="shared" si="475"/>
        <v>72.924999999999997</v>
      </c>
      <c r="K3060" s="2">
        <f t="shared" si="476"/>
        <v>0</v>
      </c>
      <c r="L3060" s="2">
        <f t="shared" si="477"/>
        <v>0</v>
      </c>
      <c r="M3060" s="2">
        <f t="shared" si="478"/>
        <v>1</v>
      </c>
      <c r="N3060">
        <f t="shared" si="479"/>
        <v>0.41053769600120393</v>
      </c>
    </row>
    <row r="3061" spans="1:14" x14ac:dyDescent="0.3">
      <c r="A3061" s="1">
        <v>43132</v>
      </c>
      <c r="B3061">
        <v>74.825000000000003</v>
      </c>
      <c r="D3061">
        <f t="shared" si="470"/>
        <v>4</v>
      </c>
      <c r="E3061" s="1">
        <f t="shared" si="471"/>
        <v>43125</v>
      </c>
      <c r="F3061" s="1">
        <f t="shared" si="472"/>
        <v>43124</v>
      </c>
      <c r="G3061" s="1">
        <f t="shared" si="473"/>
        <v>43123</v>
      </c>
      <c r="H3061" s="1">
        <f t="shared" si="474"/>
        <v>43122</v>
      </c>
      <c r="I3061" s="2">
        <f t="shared" si="475"/>
        <v>72.474999999999994</v>
      </c>
      <c r="K3061" s="2">
        <f t="shared" si="476"/>
        <v>0</v>
      </c>
      <c r="L3061" s="2">
        <f t="shared" si="477"/>
        <v>0</v>
      </c>
      <c r="M3061" s="2">
        <f t="shared" si="478"/>
        <v>1</v>
      </c>
      <c r="N3061">
        <f t="shared" si="479"/>
        <v>3.1910378931043564</v>
      </c>
    </row>
    <row r="3062" spans="1:14" x14ac:dyDescent="0.3">
      <c r="A3062" s="1">
        <v>43133</v>
      </c>
      <c r="B3062">
        <v>75.2</v>
      </c>
      <c r="D3062">
        <f t="shared" si="470"/>
        <v>5</v>
      </c>
      <c r="E3062" s="1">
        <f t="shared" si="471"/>
        <v>43126</v>
      </c>
      <c r="F3062" s="1">
        <f t="shared" si="472"/>
        <v>43125</v>
      </c>
      <c r="G3062" s="1">
        <f t="shared" si="473"/>
        <v>43124</v>
      </c>
      <c r="H3062" s="1">
        <f t="shared" si="474"/>
        <v>43123</v>
      </c>
      <c r="I3062" s="2">
        <f t="shared" si="475"/>
        <v>72.275000000000006</v>
      </c>
      <c r="K3062" s="2">
        <f t="shared" si="476"/>
        <v>0</v>
      </c>
      <c r="L3062" s="2">
        <f t="shared" si="477"/>
        <v>0</v>
      </c>
      <c r="M3062" s="2">
        <f t="shared" si="478"/>
        <v>1</v>
      </c>
      <c r="N3062">
        <f t="shared" si="479"/>
        <v>3.9672943053384273</v>
      </c>
    </row>
    <row r="3063" spans="1:14" x14ac:dyDescent="0.3">
      <c r="A3063" s="1">
        <v>43136</v>
      </c>
      <c r="B3063">
        <v>75.825000000000003</v>
      </c>
      <c r="D3063">
        <f t="shared" si="470"/>
        <v>1</v>
      </c>
      <c r="E3063" s="1">
        <f t="shared" si="471"/>
        <v>43129</v>
      </c>
      <c r="F3063" s="1">
        <f t="shared" si="472"/>
        <v>43128</v>
      </c>
      <c r="G3063" s="1">
        <f t="shared" si="473"/>
        <v>43127</v>
      </c>
      <c r="H3063" s="1">
        <f t="shared" si="474"/>
        <v>43126</v>
      </c>
      <c r="I3063" s="2">
        <f t="shared" si="475"/>
        <v>72.400000000000006</v>
      </c>
      <c r="K3063" s="2">
        <f t="shared" si="476"/>
        <v>0</v>
      </c>
      <c r="L3063" s="2">
        <f t="shared" si="477"/>
        <v>0</v>
      </c>
      <c r="M3063" s="2">
        <f t="shared" si="478"/>
        <v>1</v>
      </c>
      <c r="N3063">
        <f t="shared" si="479"/>
        <v>4.6221754182974131</v>
      </c>
    </row>
    <row r="3064" spans="1:14" x14ac:dyDescent="0.3">
      <c r="A3064" s="1">
        <v>43137</v>
      </c>
      <c r="B3064">
        <v>74.75</v>
      </c>
      <c r="D3064">
        <f t="shared" si="470"/>
        <v>2</v>
      </c>
      <c r="E3064" s="1">
        <f t="shared" si="471"/>
        <v>43130</v>
      </c>
      <c r="F3064" s="1">
        <f t="shared" si="472"/>
        <v>43129</v>
      </c>
      <c r="G3064" s="1">
        <f t="shared" si="473"/>
        <v>43128</v>
      </c>
      <c r="H3064" s="1">
        <f t="shared" si="474"/>
        <v>43127</v>
      </c>
      <c r="I3064" s="2">
        <f t="shared" si="475"/>
        <v>72.45</v>
      </c>
      <c r="K3064" s="2">
        <f t="shared" si="476"/>
        <v>0</v>
      </c>
      <c r="L3064" s="2">
        <f t="shared" si="477"/>
        <v>0</v>
      </c>
      <c r="M3064" s="2">
        <f t="shared" si="478"/>
        <v>1</v>
      </c>
      <c r="N3064">
        <f t="shared" si="479"/>
        <v>3.1252543504104313</v>
      </c>
    </row>
    <row r="3065" spans="1:14" x14ac:dyDescent="0.3">
      <c r="A3065" s="1">
        <v>43138</v>
      </c>
      <c r="B3065">
        <v>73.849999999999994</v>
      </c>
      <c r="D3065">
        <f t="shared" si="470"/>
        <v>3</v>
      </c>
      <c r="E3065" s="1">
        <f t="shared" si="471"/>
        <v>43131</v>
      </c>
      <c r="F3065" s="1">
        <f t="shared" si="472"/>
        <v>43130</v>
      </c>
      <c r="G3065" s="1">
        <f t="shared" si="473"/>
        <v>43129</v>
      </c>
      <c r="H3065" s="1">
        <f t="shared" si="474"/>
        <v>43128</v>
      </c>
      <c r="I3065" s="2">
        <f t="shared" si="475"/>
        <v>73.224999999999994</v>
      </c>
      <c r="K3065" s="2">
        <f t="shared" si="476"/>
        <v>0</v>
      </c>
      <c r="L3065" s="2">
        <f t="shared" si="477"/>
        <v>0</v>
      </c>
      <c r="M3065" s="2">
        <f t="shared" si="478"/>
        <v>1</v>
      </c>
      <c r="N3065">
        <f t="shared" si="479"/>
        <v>0.84991162635917228</v>
      </c>
    </row>
    <row r="3066" spans="1:14" x14ac:dyDescent="0.3">
      <c r="A3066" s="1">
        <v>43139</v>
      </c>
      <c r="B3066">
        <v>73.400000000000006</v>
      </c>
      <c r="D3066">
        <f t="shared" si="470"/>
        <v>4</v>
      </c>
      <c r="E3066" s="1">
        <f t="shared" si="471"/>
        <v>43132</v>
      </c>
      <c r="F3066" s="1">
        <f t="shared" si="472"/>
        <v>43131</v>
      </c>
      <c r="G3066" s="1">
        <f t="shared" si="473"/>
        <v>43130</v>
      </c>
      <c r="H3066" s="1">
        <f t="shared" si="474"/>
        <v>43129</v>
      </c>
      <c r="I3066" s="2">
        <f t="shared" si="475"/>
        <v>74.825000000000003</v>
      </c>
      <c r="K3066" s="2">
        <f t="shared" si="476"/>
        <v>0</v>
      </c>
      <c r="L3066" s="2">
        <f t="shared" si="477"/>
        <v>0</v>
      </c>
      <c r="M3066" s="2">
        <f t="shared" si="478"/>
        <v>1</v>
      </c>
      <c r="N3066">
        <f t="shared" si="479"/>
        <v>-1.9228118118292659</v>
      </c>
    </row>
    <row r="3067" spans="1:14" x14ac:dyDescent="0.3">
      <c r="A3067" s="1">
        <v>43140</v>
      </c>
      <c r="B3067">
        <v>73.174999999999997</v>
      </c>
      <c r="C3067">
        <v>68.849999999999994</v>
      </c>
      <c r="D3067">
        <f t="shared" si="470"/>
        <v>5</v>
      </c>
      <c r="E3067" s="1">
        <f t="shared" si="471"/>
        <v>43133</v>
      </c>
      <c r="F3067" s="1">
        <f t="shared" si="472"/>
        <v>43132</v>
      </c>
      <c r="G3067" s="1">
        <f t="shared" si="473"/>
        <v>43131</v>
      </c>
      <c r="H3067" s="1">
        <f t="shared" si="474"/>
        <v>43130</v>
      </c>
      <c r="I3067" s="2">
        <f t="shared" si="475"/>
        <v>75.2</v>
      </c>
      <c r="K3067" s="2">
        <f t="shared" si="476"/>
        <v>0</v>
      </c>
      <c r="L3067" s="2">
        <f t="shared" si="477"/>
        <v>0</v>
      </c>
      <c r="M3067" s="2">
        <f t="shared" si="478"/>
        <v>1</v>
      </c>
      <c r="N3067">
        <f t="shared" si="479"/>
        <v>-2.7297398377844657</v>
      </c>
    </row>
    <row r="3068" spans="1:14" x14ac:dyDescent="0.3">
      <c r="A3068" s="1">
        <v>43143</v>
      </c>
      <c r="B3068">
        <v>70.525000000000006</v>
      </c>
      <c r="D3068">
        <f t="shared" si="470"/>
        <v>1</v>
      </c>
      <c r="E3068" s="1">
        <f t="shared" si="471"/>
        <v>43136</v>
      </c>
      <c r="F3068" s="1">
        <f t="shared" si="472"/>
        <v>43135</v>
      </c>
      <c r="G3068" s="1">
        <f t="shared" si="473"/>
        <v>43134</v>
      </c>
      <c r="H3068" s="1">
        <f t="shared" si="474"/>
        <v>43133</v>
      </c>
      <c r="I3068" s="2">
        <f t="shared" si="475"/>
        <v>75.825000000000003</v>
      </c>
      <c r="J3068">
        <v>68.849999999999994</v>
      </c>
      <c r="K3068" s="2">
        <f t="shared" si="476"/>
        <v>68.849999999999994</v>
      </c>
      <c r="L3068" s="2">
        <f t="shared" si="477"/>
        <v>73.174999999999997</v>
      </c>
      <c r="M3068" s="2">
        <f t="shared" si="478"/>
        <v>1.0628177196804649</v>
      </c>
      <c r="N3068">
        <f t="shared" si="479"/>
        <v>-1.1537189283298979</v>
      </c>
    </row>
    <row r="3069" spans="1:14" x14ac:dyDescent="0.3">
      <c r="A3069" s="1">
        <v>43144</v>
      </c>
      <c r="B3069">
        <v>69.424999999999997</v>
      </c>
      <c r="D3069">
        <f t="shared" si="470"/>
        <v>2</v>
      </c>
      <c r="E3069" s="1">
        <f t="shared" si="471"/>
        <v>43137</v>
      </c>
      <c r="F3069" s="1">
        <f t="shared" si="472"/>
        <v>43136</v>
      </c>
      <c r="G3069" s="1">
        <f t="shared" si="473"/>
        <v>43135</v>
      </c>
      <c r="H3069" s="1">
        <f t="shared" si="474"/>
        <v>43134</v>
      </c>
      <c r="I3069" s="2">
        <f t="shared" si="475"/>
        <v>74.75</v>
      </c>
      <c r="K3069" s="2">
        <f t="shared" si="476"/>
        <v>68.849999999999994</v>
      </c>
      <c r="L3069" s="2">
        <f t="shared" si="477"/>
        <v>73.174999999999997</v>
      </c>
      <c r="M3069" s="2">
        <f t="shared" si="478"/>
        <v>1.0628177196804649</v>
      </c>
      <c r="N3069">
        <f t="shared" si="479"/>
        <v>-1.2978571674646886</v>
      </c>
    </row>
    <row r="3070" spans="1:14" x14ac:dyDescent="0.3">
      <c r="A3070" s="1">
        <v>43145</v>
      </c>
      <c r="B3070">
        <v>70.650000000000006</v>
      </c>
      <c r="D3070">
        <f t="shared" si="470"/>
        <v>3</v>
      </c>
      <c r="E3070" s="1">
        <f t="shared" si="471"/>
        <v>43138</v>
      </c>
      <c r="F3070" s="1">
        <f t="shared" si="472"/>
        <v>43137</v>
      </c>
      <c r="G3070" s="1">
        <f t="shared" si="473"/>
        <v>43136</v>
      </c>
      <c r="H3070" s="1">
        <f t="shared" si="474"/>
        <v>43135</v>
      </c>
      <c r="I3070" s="2">
        <f t="shared" si="475"/>
        <v>73.849999999999994</v>
      </c>
      <c r="K3070" s="2">
        <f t="shared" si="476"/>
        <v>68.849999999999994</v>
      </c>
      <c r="L3070" s="2">
        <f t="shared" si="477"/>
        <v>73.174999999999997</v>
      </c>
      <c r="M3070" s="2">
        <f t="shared" si="478"/>
        <v>1.0628177196804649</v>
      </c>
      <c r="N3070">
        <f t="shared" si="479"/>
        <v>1.6625707556433444</v>
      </c>
    </row>
    <row r="3071" spans="1:14" x14ac:dyDescent="0.3">
      <c r="A3071" s="1">
        <v>43146</v>
      </c>
      <c r="B3071">
        <v>69.724999999999994</v>
      </c>
      <c r="D3071">
        <f t="shared" si="470"/>
        <v>4</v>
      </c>
      <c r="E3071" s="1">
        <f t="shared" si="471"/>
        <v>43139</v>
      </c>
      <c r="F3071" s="1">
        <f t="shared" si="472"/>
        <v>43138</v>
      </c>
      <c r="G3071" s="1">
        <f t="shared" si="473"/>
        <v>43137</v>
      </c>
      <c r="H3071" s="1">
        <f t="shared" si="474"/>
        <v>43136</v>
      </c>
      <c r="I3071" s="2">
        <f t="shared" si="475"/>
        <v>73.400000000000006</v>
      </c>
      <c r="K3071" s="2">
        <f t="shared" si="476"/>
        <v>68.849999999999994</v>
      </c>
      <c r="L3071" s="2">
        <f t="shared" si="477"/>
        <v>73.174999999999997</v>
      </c>
      <c r="M3071" s="2">
        <f t="shared" si="478"/>
        <v>1.0628177196804649</v>
      </c>
      <c r="N3071">
        <f t="shared" si="479"/>
        <v>0.95586052963683321</v>
      </c>
    </row>
    <row r="3072" spans="1:14" x14ac:dyDescent="0.3">
      <c r="A3072" s="1">
        <v>43147</v>
      </c>
      <c r="B3072">
        <v>68.150000000000006</v>
      </c>
      <c r="D3072">
        <f t="shared" si="470"/>
        <v>5</v>
      </c>
      <c r="E3072" s="1">
        <f t="shared" si="471"/>
        <v>43140</v>
      </c>
      <c r="F3072" s="1">
        <f t="shared" si="472"/>
        <v>43139</v>
      </c>
      <c r="G3072" s="1">
        <f t="shared" si="473"/>
        <v>43138</v>
      </c>
      <c r="H3072" s="1">
        <f t="shared" si="474"/>
        <v>43137</v>
      </c>
      <c r="I3072" s="2">
        <f t="shared" si="475"/>
        <v>73.174999999999997</v>
      </c>
      <c r="K3072" s="2">
        <f t="shared" si="476"/>
        <v>68.849999999999994</v>
      </c>
      <c r="L3072" s="2">
        <f t="shared" si="477"/>
        <v>73.174999999999997</v>
      </c>
      <c r="M3072" s="2">
        <f t="shared" si="478"/>
        <v>1.0628177196804649</v>
      </c>
      <c r="N3072">
        <f t="shared" si="479"/>
        <v>-1.0219067032122033</v>
      </c>
    </row>
    <row r="3073" spans="1:14" x14ac:dyDescent="0.3">
      <c r="A3073" s="1">
        <v>43151</v>
      </c>
      <c r="B3073">
        <v>69.2</v>
      </c>
      <c r="D3073">
        <f t="shared" si="470"/>
        <v>2</v>
      </c>
      <c r="E3073" s="1">
        <f t="shared" si="471"/>
        <v>43144</v>
      </c>
      <c r="F3073" s="1">
        <f t="shared" si="472"/>
        <v>43143</v>
      </c>
      <c r="G3073" s="1">
        <f t="shared" si="473"/>
        <v>43142</v>
      </c>
      <c r="H3073" s="1">
        <f t="shared" si="474"/>
        <v>43141</v>
      </c>
      <c r="I3073" s="2">
        <f t="shared" si="475"/>
        <v>69.424999999999997</v>
      </c>
      <c r="K3073" s="2">
        <f t="shared" si="476"/>
        <v>0</v>
      </c>
      <c r="L3073" s="2">
        <f t="shared" si="477"/>
        <v>0</v>
      </c>
      <c r="M3073" s="2">
        <f t="shared" si="478"/>
        <v>1</v>
      </c>
      <c r="N3073">
        <f t="shared" si="479"/>
        <v>-0.32461705692393356</v>
      </c>
    </row>
    <row r="3074" spans="1:14" x14ac:dyDescent="0.3">
      <c r="A3074" s="1">
        <v>43152</v>
      </c>
      <c r="B3074">
        <v>69.900000000000006</v>
      </c>
      <c r="D3074">
        <f t="shared" si="470"/>
        <v>3</v>
      </c>
      <c r="E3074" s="1">
        <f t="shared" si="471"/>
        <v>43145</v>
      </c>
      <c r="F3074" s="1">
        <f t="shared" si="472"/>
        <v>43144</v>
      </c>
      <c r="G3074" s="1">
        <f t="shared" si="473"/>
        <v>43143</v>
      </c>
      <c r="H3074" s="1">
        <f t="shared" si="474"/>
        <v>43142</v>
      </c>
      <c r="I3074" s="2">
        <f t="shared" si="475"/>
        <v>70.650000000000006</v>
      </c>
      <c r="K3074" s="2">
        <f t="shared" si="476"/>
        <v>0</v>
      </c>
      <c r="L3074" s="2">
        <f t="shared" si="477"/>
        <v>0</v>
      </c>
      <c r="M3074" s="2">
        <f t="shared" si="478"/>
        <v>1</v>
      </c>
      <c r="N3074">
        <f t="shared" si="479"/>
        <v>-1.0672459890771873</v>
      </c>
    </row>
    <row r="3075" spans="1:14" x14ac:dyDescent="0.3">
      <c r="A3075" s="1">
        <v>43153</v>
      </c>
      <c r="B3075">
        <v>71.275000000000006</v>
      </c>
      <c r="D3075">
        <f t="shared" ref="D3075:D3138" si="480">WEEKDAY(A3075,2)</f>
        <v>4</v>
      </c>
      <c r="E3075" s="1">
        <f t="shared" si="471"/>
        <v>43146</v>
      </c>
      <c r="F3075" s="1">
        <f t="shared" si="472"/>
        <v>43145</v>
      </c>
      <c r="G3075" s="1">
        <f t="shared" si="473"/>
        <v>43144</v>
      </c>
      <c r="H3075" s="1">
        <f t="shared" si="474"/>
        <v>43143</v>
      </c>
      <c r="I3075" s="2">
        <f t="shared" si="475"/>
        <v>69.724999999999994</v>
      </c>
      <c r="K3075" s="2">
        <f t="shared" si="476"/>
        <v>0</v>
      </c>
      <c r="L3075" s="2">
        <f t="shared" si="477"/>
        <v>0</v>
      </c>
      <c r="M3075" s="2">
        <f t="shared" si="478"/>
        <v>1</v>
      </c>
      <c r="N3075">
        <f t="shared" si="479"/>
        <v>2.1986701285183297</v>
      </c>
    </row>
    <row r="3076" spans="1:14" x14ac:dyDescent="0.3">
      <c r="A3076" s="1">
        <v>43154</v>
      </c>
      <c r="B3076">
        <v>71.375</v>
      </c>
      <c r="D3076">
        <f t="shared" si="480"/>
        <v>5</v>
      </c>
      <c r="E3076" s="1">
        <f t="shared" si="471"/>
        <v>43147</v>
      </c>
      <c r="F3076" s="1">
        <f t="shared" si="472"/>
        <v>43146</v>
      </c>
      <c r="G3076" s="1">
        <f t="shared" si="473"/>
        <v>43145</v>
      </c>
      <c r="H3076" s="1">
        <f t="shared" si="474"/>
        <v>43144</v>
      </c>
      <c r="I3076" s="2">
        <f t="shared" si="475"/>
        <v>68.150000000000006</v>
      </c>
      <c r="K3076" s="2">
        <f t="shared" si="476"/>
        <v>0</v>
      </c>
      <c r="L3076" s="2">
        <f t="shared" si="477"/>
        <v>0</v>
      </c>
      <c r="M3076" s="2">
        <f t="shared" si="478"/>
        <v>1</v>
      </c>
      <c r="N3076">
        <f t="shared" si="479"/>
        <v>4.6236509833632686</v>
      </c>
    </row>
    <row r="3077" spans="1:14" x14ac:dyDescent="0.3">
      <c r="A3077" s="1">
        <v>43157</v>
      </c>
      <c r="B3077">
        <v>69.95</v>
      </c>
      <c r="D3077">
        <f t="shared" si="480"/>
        <v>1</v>
      </c>
      <c r="E3077" s="1">
        <f t="shared" si="471"/>
        <v>43150</v>
      </c>
      <c r="F3077" s="1">
        <f t="shared" si="472"/>
        <v>43149</v>
      </c>
      <c r="G3077" s="1">
        <f t="shared" si="473"/>
        <v>43148</v>
      </c>
      <c r="H3077" s="1">
        <f t="shared" si="474"/>
        <v>43147</v>
      </c>
      <c r="I3077" s="2">
        <f t="shared" si="475"/>
        <v>68.150000000000006</v>
      </c>
      <c r="K3077" s="2">
        <f t="shared" si="476"/>
        <v>0</v>
      </c>
      <c r="L3077" s="2">
        <f t="shared" si="477"/>
        <v>0</v>
      </c>
      <c r="M3077" s="2">
        <f t="shared" si="478"/>
        <v>1</v>
      </c>
      <c r="N3077">
        <f t="shared" si="479"/>
        <v>2.606954296894842</v>
      </c>
    </row>
    <row r="3078" spans="1:14" x14ac:dyDescent="0.3">
      <c r="A3078" s="1">
        <v>43158</v>
      </c>
      <c r="B3078">
        <v>69.95</v>
      </c>
      <c r="D3078">
        <f t="shared" si="480"/>
        <v>2</v>
      </c>
      <c r="E3078" s="1">
        <f t="shared" si="471"/>
        <v>43151</v>
      </c>
      <c r="F3078" s="1">
        <f t="shared" si="472"/>
        <v>43150</v>
      </c>
      <c r="G3078" s="1">
        <f t="shared" si="473"/>
        <v>43149</v>
      </c>
      <c r="H3078" s="1">
        <f t="shared" si="474"/>
        <v>43148</v>
      </c>
      <c r="I3078" s="2">
        <f t="shared" si="475"/>
        <v>69.2</v>
      </c>
      <c r="K3078" s="2">
        <f t="shared" si="476"/>
        <v>0</v>
      </c>
      <c r="L3078" s="2">
        <f t="shared" si="477"/>
        <v>0</v>
      </c>
      <c r="M3078" s="2">
        <f t="shared" si="478"/>
        <v>1</v>
      </c>
      <c r="N3078">
        <f t="shared" si="479"/>
        <v>1.0779838487866316</v>
      </c>
    </row>
    <row r="3079" spans="1:14" x14ac:dyDescent="0.3">
      <c r="A3079" s="1">
        <v>43159</v>
      </c>
      <c r="B3079">
        <v>67.224999999999994</v>
      </c>
      <c r="D3079">
        <f t="shared" si="480"/>
        <v>3</v>
      </c>
      <c r="E3079" s="1">
        <f t="shared" si="471"/>
        <v>43152</v>
      </c>
      <c r="F3079" s="1">
        <f t="shared" si="472"/>
        <v>43151</v>
      </c>
      <c r="G3079" s="1">
        <f t="shared" si="473"/>
        <v>43150</v>
      </c>
      <c r="H3079" s="1">
        <f t="shared" si="474"/>
        <v>43149</v>
      </c>
      <c r="I3079" s="2">
        <f t="shared" si="475"/>
        <v>69.900000000000006</v>
      </c>
      <c r="K3079" s="2">
        <f t="shared" si="476"/>
        <v>0</v>
      </c>
      <c r="L3079" s="2">
        <f t="shared" si="477"/>
        <v>0</v>
      </c>
      <c r="M3079" s="2">
        <f t="shared" si="478"/>
        <v>1</v>
      </c>
      <c r="N3079">
        <f t="shared" si="479"/>
        <v>-3.9020447084836341</v>
      </c>
    </row>
    <row r="3080" spans="1:14" x14ac:dyDescent="0.3">
      <c r="A3080" s="1">
        <v>43160</v>
      </c>
      <c r="B3080">
        <v>66.974999999999994</v>
      </c>
      <c r="D3080">
        <f t="shared" si="480"/>
        <v>4</v>
      </c>
      <c r="E3080" s="1">
        <f t="shared" ref="E3080:E3143" si="481">A3080-7</f>
        <v>43153</v>
      </c>
      <c r="F3080" s="1">
        <f t="shared" ref="F3080:F3143" si="482">E3080-1</f>
        <v>43152</v>
      </c>
      <c r="G3080" s="1">
        <f t="shared" ref="G3080:G3143" si="483">E3080-2</f>
        <v>43151</v>
      </c>
      <c r="H3080" s="1">
        <f t="shared" ref="H3080:H3143" si="484">E3080-3</f>
        <v>43150</v>
      </c>
      <c r="I3080" s="2">
        <f t="shared" si="475"/>
        <v>71.275000000000006</v>
      </c>
      <c r="K3080" s="2">
        <f t="shared" si="476"/>
        <v>0</v>
      </c>
      <c r="L3080" s="2">
        <f t="shared" si="477"/>
        <v>0</v>
      </c>
      <c r="M3080" s="2">
        <f t="shared" si="478"/>
        <v>1</v>
      </c>
      <c r="N3080">
        <f t="shared" si="479"/>
        <v>-6.2226219368063393</v>
      </c>
    </row>
    <row r="3081" spans="1:14" x14ac:dyDescent="0.3">
      <c r="A3081" s="1">
        <v>43161</v>
      </c>
      <c r="B3081">
        <v>67.575000000000003</v>
      </c>
      <c r="D3081">
        <f t="shared" si="480"/>
        <v>5</v>
      </c>
      <c r="E3081" s="1">
        <f t="shared" si="481"/>
        <v>43154</v>
      </c>
      <c r="F3081" s="1">
        <f t="shared" si="482"/>
        <v>43153</v>
      </c>
      <c r="G3081" s="1">
        <f t="shared" si="483"/>
        <v>43152</v>
      </c>
      <c r="H3081" s="1">
        <f t="shared" si="484"/>
        <v>43151</v>
      </c>
      <c r="I3081" s="2">
        <f t="shared" ref="I3081:I3144" si="485">IF(SUMIFS($B$2:$B$3569,$A$2:$A$3569,"="&amp;E3081)=0,IF(SUMIFS($B$2:$B$3569,$A$2:$A$3569,"="&amp;F3081)=0,IF(SUMIFS($B$2:$B$3569,$A$2:$A$3569,"="&amp;G3081)=0,SUMIFS($B$2:$B$3569,$A$2:$A$3569,"="&amp;H3081),SUMIFS($B$2:$B$3569,$A$2:$A$3569,"="&amp;G3081)),SUMIFS($B$2:$B$3569,$A$2:$A$3569,"="&amp;F3081)),SUMIFS($B$2:$B$3569,$A$2:$A$3569,"="&amp;E3081))</f>
        <v>71.375</v>
      </c>
      <c r="K3081" s="2">
        <f t="shared" ref="K3081:K3144" si="486">SUMIFS($J$2:$J$3569,$A$2:$A$3569,"&gt;"&amp;E3081,$A$2:$A$3569,"&lt;="&amp;A3081)</f>
        <v>0</v>
      </c>
      <c r="L3081" s="2">
        <f t="shared" ref="L3081:L3144" si="487">IF(K3081&lt;&gt;0,LOOKUP(K3081,C3075:C3081,B3075:B3081),0)</f>
        <v>0</v>
      </c>
      <c r="M3081" s="2">
        <f t="shared" ref="M3081:M3144" si="488">IF(K3081&lt;&gt;0,L3081/K3081,1)</f>
        <v>1</v>
      </c>
      <c r="N3081">
        <f t="shared" ref="N3081:N3144" si="489">LN(B3081*M3081/I3081)*100</f>
        <v>-5.4709575813662905</v>
      </c>
    </row>
    <row r="3082" spans="1:14" x14ac:dyDescent="0.3">
      <c r="A3082" s="1">
        <v>43164</v>
      </c>
      <c r="B3082">
        <v>68.8</v>
      </c>
      <c r="D3082">
        <f t="shared" si="480"/>
        <v>1</v>
      </c>
      <c r="E3082" s="1">
        <f t="shared" si="481"/>
        <v>43157</v>
      </c>
      <c r="F3082" s="1">
        <f t="shared" si="482"/>
        <v>43156</v>
      </c>
      <c r="G3082" s="1">
        <f t="shared" si="483"/>
        <v>43155</v>
      </c>
      <c r="H3082" s="1">
        <f t="shared" si="484"/>
        <v>43154</v>
      </c>
      <c r="I3082" s="2">
        <f t="shared" si="485"/>
        <v>69.95</v>
      </c>
      <c r="K3082" s="2">
        <f t="shared" si="486"/>
        <v>0</v>
      </c>
      <c r="L3082" s="2">
        <f t="shared" si="487"/>
        <v>0</v>
      </c>
      <c r="M3082" s="2">
        <f t="shared" si="488"/>
        <v>1</v>
      </c>
      <c r="N3082">
        <f t="shared" si="489"/>
        <v>-1.6576956172192312</v>
      </c>
    </row>
    <row r="3083" spans="1:14" x14ac:dyDescent="0.3">
      <c r="A3083" s="1">
        <v>43165</v>
      </c>
      <c r="B3083">
        <v>68.2</v>
      </c>
      <c r="D3083">
        <f t="shared" si="480"/>
        <v>2</v>
      </c>
      <c r="E3083" s="1">
        <f t="shared" si="481"/>
        <v>43158</v>
      </c>
      <c r="F3083" s="1">
        <f t="shared" si="482"/>
        <v>43157</v>
      </c>
      <c r="G3083" s="1">
        <f t="shared" si="483"/>
        <v>43156</v>
      </c>
      <c r="H3083" s="1">
        <f t="shared" si="484"/>
        <v>43155</v>
      </c>
      <c r="I3083" s="2">
        <f t="shared" si="485"/>
        <v>69.95</v>
      </c>
      <c r="K3083" s="2">
        <f t="shared" si="486"/>
        <v>0</v>
      </c>
      <c r="L3083" s="2">
        <f t="shared" si="487"/>
        <v>0</v>
      </c>
      <c r="M3083" s="2">
        <f t="shared" si="488"/>
        <v>1</v>
      </c>
      <c r="N3083">
        <f t="shared" si="489"/>
        <v>-2.5336136262073721</v>
      </c>
    </row>
    <row r="3084" spans="1:14" x14ac:dyDescent="0.3">
      <c r="A3084" s="1">
        <v>43166</v>
      </c>
      <c r="B3084">
        <v>67.8</v>
      </c>
      <c r="D3084">
        <f t="shared" si="480"/>
        <v>3</v>
      </c>
      <c r="E3084" s="1">
        <f t="shared" si="481"/>
        <v>43159</v>
      </c>
      <c r="F3084" s="1">
        <f t="shared" si="482"/>
        <v>43158</v>
      </c>
      <c r="G3084" s="1">
        <f t="shared" si="483"/>
        <v>43157</v>
      </c>
      <c r="H3084" s="1">
        <f t="shared" si="484"/>
        <v>43156</v>
      </c>
      <c r="I3084" s="2">
        <f t="shared" si="485"/>
        <v>67.224999999999994</v>
      </c>
      <c r="K3084" s="2">
        <f t="shared" si="486"/>
        <v>0</v>
      </c>
      <c r="L3084" s="2">
        <f t="shared" si="487"/>
        <v>0</v>
      </c>
      <c r="M3084" s="2">
        <f t="shared" si="488"/>
        <v>1</v>
      </c>
      <c r="N3084">
        <f t="shared" si="489"/>
        <v>0.8516992791421516</v>
      </c>
    </row>
    <row r="3085" spans="1:14" x14ac:dyDescent="0.3">
      <c r="A3085" s="1">
        <v>43167</v>
      </c>
      <c r="B3085">
        <v>68.075000000000003</v>
      </c>
      <c r="D3085">
        <f t="shared" si="480"/>
        <v>4</v>
      </c>
      <c r="E3085" s="1">
        <f t="shared" si="481"/>
        <v>43160</v>
      </c>
      <c r="F3085" s="1">
        <f t="shared" si="482"/>
        <v>43159</v>
      </c>
      <c r="G3085" s="1">
        <f t="shared" si="483"/>
        <v>43158</v>
      </c>
      <c r="H3085" s="1">
        <f t="shared" si="484"/>
        <v>43157</v>
      </c>
      <c r="I3085" s="2">
        <f t="shared" si="485"/>
        <v>66.974999999999994</v>
      </c>
      <c r="K3085" s="2">
        <f t="shared" si="486"/>
        <v>0</v>
      </c>
      <c r="L3085" s="2">
        <f t="shared" si="487"/>
        <v>0</v>
      </c>
      <c r="M3085" s="2">
        <f t="shared" si="488"/>
        <v>1</v>
      </c>
      <c r="N3085">
        <f t="shared" si="489"/>
        <v>1.6290623129150976</v>
      </c>
    </row>
    <row r="3086" spans="1:14" x14ac:dyDescent="0.3">
      <c r="A3086" s="1">
        <v>43168</v>
      </c>
      <c r="B3086">
        <v>67.849999999999994</v>
      </c>
      <c r="D3086">
        <f t="shared" si="480"/>
        <v>5</v>
      </c>
      <c r="E3086" s="1">
        <f t="shared" si="481"/>
        <v>43161</v>
      </c>
      <c r="F3086" s="1">
        <f t="shared" si="482"/>
        <v>43160</v>
      </c>
      <c r="G3086" s="1">
        <f t="shared" si="483"/>
        <v>43159</v>
      </c>
      <c r="H3086" s="1">
        <f t="shared" si="484"/>
        <v>43158</v>
      </c>
      <c r="I3086" s="2">
        <f t="shared" si="485"/>
        <v>67.575000000000003</v>
      </c>
      <c r="K3086" s="2">
        <f t="shared" si="486"/>
        <v>0</v>
      </c>
      <c r="L3086" s="2">
        <f t="shared" si="487"/>
        <v>0</v>
      </c>
      <c r="M3086" s="2">
        <f t="shared" si="488"/>
        <v>1</v>
      </c>
      <c r="N3086">
        <f t="shared" si="489"/>
        <v>0.40612941183668183</v>
      </c>
    </row>
    <row r="3087" spans="1:14" x14ac:dyDescent="0.3">
      <c r="A3087" s="1">
        <v>43171</v>
      </c>
      <c r="B3087">
        <v>67.674999999999997</v>
      </c>
      <c r="D3087">
        <f t="shared" si="480"/>
        <v>1</v>
      </c>
      <c r="E3087" s="1">
        <f t="shared" si="481"/>
        <v>43164</v>
      </c>
      <c r="F3087" s="1">
        <f t="shared" si="482"/>
        <v>43163</v>
      </c>
      <c r="G3087" s="1">
        <f t="shared" si="483"/>
        <v>43162</v>
      </c>
      <c r="H3087" s="1">
        <f t="shared" si="484"/>
        <v>43161</v>
      </c>
      <c r="I3087" s="2">
        <f t="shared" si="485"/>
        <v>68.8</v>
      </c>
      <c r="K3087" s="2">
        <f t="shared" si="486"/>
        <v>0</v>
      </c>
      <c r="L3087" s="2">
        <f t="shared" si="487"/>
        <v>0</v>
      </c>
      <c r="M3087" s="2">
        <f t="shared" si="488"/>
        <v>1</v>
      </c>
      <c r="N3087">
        <f t="shared" si="489"/>
        <v>-1.648690943893304</v>
      </c>
    </row>
    <row r="3088" spans="1:14" x14ac:dyDescent="0.3">
      <c r="A3088" s="1">
        <v>43172</v>
      </c>
      <c r="B3088">
        <v>67.724999999999994</v>
      </c>
      <c r="D3088">
        <f t="shared" si="480"/>
        <v>2</v>
      </c>
      <c r="E3088" s="1">
        <f t="shared" si="481"/>
        <v>43165</v>
      </c>
      <c r="F3088" s="1">
        <f t="shared" si="482"/>
        <v>43164</v>
      </c>
      <c r="G3088" s="1">
        <f t="shared" si="483"/>
        <v>43163</v>
      </c>
      <c r="H3088" s="1">
        <f t="shared" si="484"/>
        <v>43162</v>
      </c>
      <c r="I3088" s="2">
        <f t="shared" si="485"/>
        <v>68.2</v>
      </c>
      <c r="K3088" s="2">
        <f t="shared" si="486"/>
        <v>0</v>
      </c>
      <c r="L3088" s="2">
        <f t="shared" si="487"/>
        <v>0</v>
      </c>
      <c r="M3088" s="2">
        <f t="shared" si="488"/>
        <v>1</v>
      </c>
      <c r="N3088">
        <f t="shared" si="489"/>
        <v>-0.69891768782577124</v>
      </c>
    </row>
    <row r="3089" spans="1:14" x14ac:dyDescent="0.3">
      <c r="A3089" s="1">
        <v>43173</v>
      </c>
      <c r="B3089">
        <v>66.875</v>
      </c>
      <c r="D3089">
        <f t="shared" si="480"/>
        <v>3</v>
      </c>
      <c r="E3089" s="1">
        <f t="shared" si="481"/>
        <v>43166</v>
      </c>
      <c r="F3089" s="1">
        <f t="shared" si="482"/>
        <v>43165</v>
      </c>
      <c r="G3089" s="1">
        <f t="shared" si="483"/>
        <v>43164</v>
      </c>
      <c r="H3089" s="1">
        <f t="shared" si="484"/>
        <v>43163</v>
      </c>
      <c r="I3089" s="2">
        <f t="shared" si="485"/>
        <v>67.8</v>
      </c>
      <c r="K3089" s="2">
        <f t="shared" si="486"/>
        <v>0</v>
      </c>
      <c r="L3089" s="2">
        <f t="shared" si="487"/>
        <v>0</v>
      </c>
      <c r="M3089" s="2">
        <f t="shared" si="488"/>
        <v>1</v>
      </c>
      <c r="N3089">
        <f t="shared" si="489"/>
        <v>-1.3736989730179221</v>
      </c>
    </row>
    <row r="3090" spans="1:14" x14ac:dyDescent="0.3">
      <c r="A3090" s="1">
        <v>43174</v>
      </c>
      <c r="B3090">
        <v>65.724999999999994</v>
      </c>
      <c r="D3090">
        <f t="shared" si="480"/>
        <v>4</v>
      </c>
      <c r="E3090" s="1">
        <f t="shared" si="481"/>
        <v>43167</v>
      </c>
      <c r="F3090" s="1">
        <f t="shared" si="482"/>
        <v>43166</v>
      </c>
      <c r="G3090" s="1">
        <f t="shared" si="483"/>
        <v>43165</v>
      </c>
      <c r="H3090" s="1">
        <f t="shared" si="484"/>
        <v>43164</v>
      </c>
      <c r="I3090" s="2">
        <f t="shared" si="485"/>
        <v>68.075000000000003</v>
      </c>
      <c r="K3090" s="2">
        <f t="shared" si="486"/>
        <v>0</v>
      </c>
      <c r="L3090" s="2">
        <f t="shared" si="487"/>
        <v>0</v>
      </c>
      <c r="M3090" s="2">
        <f t="shared" si="488"/>
        <v>1</v>
      </c>
      <c r="N3090">
        <f t="shared" si="489"/>
        <v>-3.5130667943878544</v>
      </c>
    </row>
    <row r="3091" spans="1:14" x14ac:dyDescent="0.3">
      <c r="A3091" s="1">
        <v>43175</v>
      </c>
      <c r="B3091">
        <v>65.45</v>
      </c>
      <c r="D3091">
        <f t="shared" si="480"/>
        <v>5</v>
      </c>
      <c r="E3091" s="1">
        <f t="shared" si="481"/>
        <v>43168</v>
      </c>
      <c r="F3091" s="1">
        <f t="shared" si="482"/>
        <v>43167</v>
      </c>
      <c r="G3091" s="1">
        <f t="shared" si="483"/>
        <v>43166</v>
      </c>
      <c r="H3091" s="1">
        <f t="shared" si="484"/>
        <v>43165</v>
      </c>
      <c r="I3091" s="2">
        <f t="shared" si="485"/>
        <v>67.849999999999994</v>
      </c>
      <c r="K3091" s="2">
        <f t="shared" si="486"/>
        <v>0</v>
      </c>
      <c r="L3091" s="2">
        <f t="shared" si="487"/>
        <v>0</v>
      </c>
      <c r="M3091" s="2">
        <f t="shared" si="488"/>
        <v>1</v>
      </c>
      <c r="N3091">
        <f t="shared" si="489"/>
        <v>-3.6012893924969118</v>
      </c>
    </row>
    <row r="3092" spans="1:14" x14ac:dyDescent="0.3">
      <c r="A3092" s="1">
        <v>43178</v>
      </c>
      <c r="B3092">
        <v>63.15</v>
      </c>
      <c r="D3092">
        <f t="shared" si="480"/>
        <v>1</v>
      </c>
      <c r="E3092" s="1">
        <f t="shared" si="481"/>
        <v>43171</v>
      </c>
      <c r="F3092" s="1">
        <f t="shared" si="482"/>
        <v>43170</v>
      </c>
      <c r="G3092" s="1">
        <f t="shared" si="483"/>
        <v>43169</v>
      </c>
      <c r="H3092" s="1">
        <f t="shared" si="484"/>
        <v>43168</v>
      </c>
      <c r="I3092" s="2">
        <f t="shared" si="485"/>
        <v>67.674999999999997</v>
      </c>
      <c r="K3092" s="2">
        <f t="shared" si="486"/>
        <v>0</v>
      </c>
      <c r="L3092" s="2">
        <f t="shared" si="487"/>
        <v>0</v>
      </c>
      <c r="M3092" s="2">
        <f t="shared" si="488"/>
        <v>1</v>
      </c>
      <c r="N3092">
        <f t="shared" si="489"/>
        <v>-6.9203986703864722</v>
      </c>
    </row>
    <row r="3093" spans="1:14" x14ac:dyDescent="0.3">
      <c r="A3093" s="1">
        <v>43179</v>
      </c>
      <c r="B3093">
        <v>63.25</v>
      </c>
      <c r="D3093">
        <f t="shared" si="480"/>
        <v>2</v>
      </c>
      <c r="E3093" s="1">
        <f t="shared" si="481"/>
        <v>43172</v>
      </c>
      <c r="F3093" s="1">
        <f t="shared" si="482"/>
        <v>43171</v>
      </c>
      <c r="G3093" s="1">
        <f t="shared" si="483"/>
        <v>43170</v>
      </c>
      <c r="H3093" s="1">
        <f t="shared" si="484"/>
        <v>43169</v>
      </c>
      <c r="I3093" s="2">
        <f t="shared" si="485"/>
        <v>67.724999999999994</v>
      </c>
      <c r="K3093" s="2">
        <f t="shared" si="486"/>
        <v>0</v>
      </c>
      <c r="L3093" s="2">
        <f t="shared" si="487"/>
        <v>0</v>
      </c>
      <c r="M3093" s="2">
        <f t="shared" si="488"/>
        <v>1</v>
      </c>
      <c r="N3093">
        <f t="shared" si="489"/>
        <v>-6.8360260363529157</v>
      </c>
    </row>
    <row r="3094" spans="1:14" x14ac:dyDescent="0.3">
      <c r="A3094" s="1">
        <v>43180</v>
      </c>
      <c r="B3094">
        <v>62.575000000000003</v>
      </c>
      <c r="D3094">
        <f t="shared" si="480"/>
        <v>3</v>
      </c>
      <c r="E3094" s="1">
        <f t="shared" si="481"/>
        <v>43173</v>
      </c>
      <c r="F3094" s="1">
        <f t="shared" si="482"/>
        <v>43172</v>
      </c>
      <c r="G3094" s="1">
        <f t="shared" si="483"/>
        <v>43171</v>
      </c>
      <c r="H3094" s="1">
        <f t="shared" si="484"/>
        <v>43170</v>
      </c>
      <c r="I3094" s="2">
        <f t="shared" si="485"/>
        <v>66.875</v>
      </c>
      <c r="K3094" s="2">
        <f t="shared" si="486"/>
        <v>0</v>
      </c>
      <c r="L3094" s="2">
        <f t="shared" si="487"/>
        <v>0</v>
      </c>
      <c r="M3094" s="2">
        <f t="shared" si="488"/>
        <v>1</v>
      </c>
      <c r="N3094">
        <f t="shared" si="489"/>
        <v>-6.6459367898332706</v>
      </c>
    </row>
    <row r="3095" spans="1:14" x14ac:dyDescent="0.3">
      <c r="A3095" s="1">
        <v>43181</v>
      </c>
      <c r="B3095">
        <v>61.325000000000003</v>
      </c>
      <c r="D3095">
        <f t="shared" si="480"/>
        <v>4</v>
      </c>
      <c r="E3095" s="1">
        <f t="shared" si="481"/>
        <v>43174</v>
      </c>
      <c r="F3095" s="1">
        <f t="shared" si="482"/>
        <v>43173</v>
      </c>
      <c r="G3095" s="1">
        <f t="shared" si="483"/>
        <v>43172</v>
      </c>
      <c r="H3095" s="1">
        <f t="shared" si="484"/>
        <v>43171</v>
      </c>
      <c r="I3095" s="2">
        <f t="shared" si="485"/>
        <v>65.724999999999994</v>
      </c>
      <c r="K3095" s="2">
        <f t="shared" si="486"/>
        <v>0</v>
      </c>
      <c r="L3095" s="2">
        <f t="shared" si="487"/>
        <v>0</v>
      </c>
      <c r="M3095" s="2">
        <f t="shared" si="488"/>
        <v>1</v>
      </c>
      <c r="N3095">
        <f t="shared" si="489"/>
        <v>-6.9291780471391746</v>
      </c>
    </row>
    <row r="3096" spans="1:14" x14ac:dyDescent="0.3">
      <c r="A3096" s="1">
        <v>43182</v>
      </c>
      <c r="B3096">
        <v>58.424999999999997</v>
      </c>
      <c r="D3096">
        <f t="shared" si="480"/>
        <v>5</v>
      </c>
      <c r="E3096" s="1">
        <f t="shared" si="481"/>
        <v>43175</v>
      </c>
      <c r="F3096" s="1">
        <f t="shared" si="482"/>
        <v>43174</v>
      </c>
      <c r="G3096" s="1">
        <f t="shared" si="483"/>
        <v>43173</v>
      </c>
      <c r="H3096" s="1">
        <f t="shared" si="484"/>
        <v>43172</v>
      </c>
      <c r="I3096" s="2">
        <f t="shared" si="485"/>
        <v>65.45</v>
      </c>
      <c r="K3096" s="2">
        <f t="shared" si="486"/>
        <v>0</v>
      </c>
      <c r="L3096" s="2">
        <f t="shared" si="487"/>
        <v>0</v>
      </c>
      <c r="M3096" s="2">
        <f t="shared" si="488"/>
        <v>1</v>
      </c>
      <c r="N3096">
        <f t="shared" si="489"/>
        <v>-11.354261193098731</v>
      </c>
    </row>
    <row r="3097" spans="1:14" x14ac:dyDescent="0.3">
      <c r="A3097" s="1">
        <v>43185</v>
      </c>
      <c r="B3097">
        <v>58.024999999999999</v>
      </c>
      <c r="D3097">
        <f t="shared" si="480"/>
        <v>1</v>
      </c>
      <c r="E3097" s="1">
        <f t="shared" si="481"/>
        <v>43178</v>
      </c>
      <c r="F3097" s="1">
        <f t="shared" si="482"/>
        <v>43177</v>
      </c>
      <c r="G3097" s="1">
        <f t="shared" si="483"/>
        <v>43176</v>
      </c>
      <c r="H3097" s="1">
        <f t="shared" si="484"/>
        <v>43175</v>
      </c>
      <c r="I3097" s="2">
        <f t="shared" si="485"/>
        <v>63.15</v>
      </c>
      <c r="K3097" s="2">
        <f t="shared" si="486"/>
        <v>0</v>
      </c>
      <c r="L3097" s="2">
        <f t="shared" si="487"/>
        <v>0</v>
      </c>
      <c r="M3097" s="2">
        <f t="shared" si="488"/>
        <v>1</v>
      </c>
      <c r="N3097">
        <f t="shared" si="489"/>
        <v>-8.4638896635999394</v>
      </c>
    </row>
    <row r="3098" spans="1:14" x14ac:dyDescent="0.3">
      <c r="A3098" s="1">
        <v>43186</v>
      </c>
      <c r="B3098">
        <v>57.75</v>
      </c>
      <c r="D3098">
        <f t="shared" si="480"/>
        <v>2</v>
      </c>
      <c r="E3098" s="1">
        <f t="shared" si="481"/>
        <v>43179</v>
      </c>
      <c r="F3098" s="1">
        <f t="shared" si="482"/>
        <v>43178</v>
      </c>
      <c r="G3098" s="1">
        <f t="shared" si="483"/>
        <v>43177</v>
      </c>
      <c r="H3098" s="1">
        <f t="shared" si="484"/>
        <v>43176</v>
      </c>
      <c r="I3098" s="2">
        <f t="shared" si="485"/>
        <v>63.25</v>
      </c>
      <c r="K3098" s="2">
        <f t="shared" si="486"/>
        <v>0</v>
      </c>
      <c r="L3098" s="2">
        <f t="shared" si="487"/>
        <v>0</v>
      </c>
      <c r="M3098" s="2">
        <f t="shared" si="488"/>
        <v>1</v>
      </c>
      <c r="N3098">
        <f t="shared" si="489"/>
        <v>-9.097177820572675</v>
      </c>
    </row>
    <row r="3099" spans="1:14" x14ac:dyDescent="0.3">
      <c r="A3099" s="1">
        <v>43187</v>
      </c>
      <c r="B3099">
        <v>56.924999999999997</v>
      </c>
      <c r="D3099">
        <f t="shared" si="480"/>
        <v>3</v>
      </c>
      <c r="E3099" s="1">
        <f t="shared" si="481"/>
        <v>43180</v>
      </c>
      <c r="F3099" s="1">
        <f t="shared" si="482"/>
        <v>43179</v>
      </c>
      <c r="G3099" s="1">
        <f t="shared" si="483"/>
        <v>43178</v>
      </c>
      <c r="H3099" s="1">
        <f t="shared" si="484"/>
        <v>43177</v>
      </c>
      <c r="I3099" s="2">
        <f t="shared" si="485"/>
        <v>62.575000000000003</v>
      </c>
      <c r="K3099" s="2">
        <f t="shared" si="486"/>
        <v>0</v>
      </c>
      <c r="L3099" s="2">
        <f t="shared" si="487"/>
        <v>0</v>
      </c>
      <c r="M3099" s="2">
        <f t="shared" si="488"/>
        <v>1</v>
      </c>
      <c r="N3099">
        <f t="shared" si="489"/>
        <v>-9.4631225368034642</v>
      </c>
    </row>
    <row r="3100" spans="1:14" x14ac:dyDescent="0.3">
      <c r="A3100" s="1">
        <v>43188</v>
      </c>
      <c r="B3100">
        <v>57.25</v>
      </c>
      <c r="D3100">
        <f t="shared" si="480"/>
        <v>4</v>
      </c>
      <c r="E3100" s="1">
        <f t="shared" si="481"/>
        <v>43181</v>
      </c>
      <c r="F3100" s="1">
        <f t="shared" si="482"/>
        <v>43180</v>
      </c>
      <c r="G3100" s="1">
        <f t="shared" si="483"/>
        <v>43179</v>
      </c>
      <c r="H3100" s="1">
        <f t="shared" si="484"/>
        <v>43178</v>
      </c>
      <c r="I3100" s="2">
        <f t="shared" si="485"/>
        <v>61.325000000000003</v>
      </c>
      <c r="K3100" s="2">
        <f t="shared" si="486"/>
        <v>0</v>
      </c>
      <c r="L3100" s="2">
        <f t="shared" si="487"/>
        <v>0</v>
      </c>
      <c r="M3100" s="2">
        <f t="shared" si="488"/>
        <v>1</v>
      </c>
      <c r="N3100">
        <f t="shared" si="489"/>
        <v>-6.8759947710204026</v>
      </c>
    </row>
    <row r="3101" spans="1:14" x14ac:dyDescent="0.3">
      <c r="A3101" s="1">
        <v>43192</v>
      </c>
      <c r="B3101">
        <v>54.274999999999999</v>
      </c>
      <c r="D3101">
        <f t="shared" si="480"/>
        <v>1</v>
      </c>
      <c r="E3101" s="1">
        <f t="shared" si="481"/>
        <v>43185</v>
      </c>
      <c r="F3101" s="1">
        <f t="shared" si="482"/>
        <v>43184</v>
      </c>
      <c r="G3101" s="1">
        <f t="shared" si="483"/>
        <v>43183</v>
      </c>
      <c r="H3101" s="1">
        <f t="shared" si="484"/>
        <v>43182</v>
      </c>
      <c r="I3101" s="2">
        <f t="shared" si="485"/>
        <v>58.024999999999999</v>
      </c>
      <c r="K3101" s="2">
        <f t="shared" si="486"/>
        <v>0</v>
      </c>
      <c r="L3101" s="2">
        <f t="shared" si="487"/>
        <v>0</v>
      </c>
      <c r="M3101" s="2">
        <f t="shared" si="488"/>
        <v>1</v>
      </c>
      <c r="N3101">
        <f t="shared" si="489"/>
        <v>-6.6810236396145237</v>
      </c>
    </row>
    <row r="3102" spans="1:14" x14ac:dyDescent="0.3">
      <c r="A3102" s="1">
        <v>43193</v>
      </c>
      <c r="B3102">
        <v>51.674999999999997</v>
      </c>
      <c r="D3102">
        <f t="shared" si="480"/>
        <v>2</v>
      </c>
      <c r="E3102" s="1">
        <f t="shared" si="481"/>
        <v>43186</v>
      </c>
      <c r="F3102" s="1">
        <f t="shared" si="482"/>
        <v>43185</v>
      </c>
      <c r="G3102" s="1">
        <f t="shared" si="483"/>
        <v>43184</v>
      </c>
      <c r="H3102" s="1">
        <f t="shared" si="484"/>
        <v>43183</v>
      </c>
      <c r="I3102" s="2">
        <f t="shared" si="485"/>
        <v>57.75</v>
      </c>
      <c r="K3102" s="2">
        <f t="shared" si="486"/>
        <v>0</v>
      </c>
      <c r="L3102" s="2">
        <f t="shared" si="487"/>
        <v>0</v>
      </c>
      <c r="M3102" s="2">
        <f t="shared" si="488"/>
        <v>1</v>
      </c>
      <c r="N3102">
        <f t="shared" si="489"/>
        <v>-11.114924383407107</v>
      </c>
    </row>
    <row r="3103" spans="1:14" x14ac:dyDescent="0.3">
      <c r="A3103" s="1">
        <v>43194</v>
      </c>
      <c r="B3103">
        <v>53.075000000000003</v>
      </c>
      <c r="D3103">
        <f t="shared" si="480"/>
        <v>3</v>
      </c>
      <c r="E3103" s="1">
        <f t="shared" si="481"/>
        <v>43187</v>
      </c>
      <c r="F3103" s="1">
        <f t="shared" si="482"/>
        <v>43186</v>
      </c>
      <c r="G3103" s="1">
        <f t="shared" si="483"/>
        <v>43185</v>
      </c>
      <c r="H3103" s="1">
        <f t="shared" si="484"/>
        <v>43184</v>
      </c>
      <c r="I3103" s="2">
        <f t="shared" si="485"/>
        <v>56.924999999999997</v>
      </c>
      <c r="K3103" s="2">
        <f t="shared" si="486"/>
        <v>0</v>
      </c>
      <c r="L3103" s="2">
        <f t="shared" si="487"/>
        <v>0</v>
      </c>
      <c r="M3103" s="2">
        <f t="shared" si="488"/>
        <v>1</v>
      </c>
      <c r="N3103">
        <f t="shared" si="489"/>
        <v>-7.0028604360483371</v>
      </c>
    </row>
    <row r="3104" spans="1:14" x14ac:dyDescent="0.3">
      <c r="A3104" s="1">
        <v>43195</v>
      </c>
      <c r="B3104">
        <v>52.45</v>
      </c>
      <c r="D3104">
        <f t="shared" si="480"/>
        <v>4</v>
      </c>
      <c r="E3104" s="1">
        <f t="shared" si="481"/>
        <v>43188</v>
      </c>
      <c r="F3104" s="1">
        <f t="shared" si="482"/>
        <v>43187</v>
      </c>
      <c r="G3104" s="1">
        <f t="shared" si="483"/>
        <v>43186</v>
      </c>
      <c r="H3104" s="1">
        <f t="shared" si="484"/>
        <v>43185</v>
      </c>
      <c r="I3104" s="2">
        <f t="shared" si="485"/>
        <v>57.25</v>
      </c>
      <c r="K3104" s="2">
        <f t="shared" si="486"/>
        <v>0</v>
      </c>
      <c r="L3104" s="2">
        <f t="shared" si="487"/>
        <v>0</v>
      </c>
      <c r="M3104" s="2">
        <f t="shared" si="488"/>
        <v>1</v>
      </c>
      <c r="N3104">
        <f t="shared" si="489"/>
        <v>-8.7567307592042773</v>
      </c>
    </row>
    <row r="3105" spans="1:14" x14ac:dyDescent="0.3">
      <c r="A3105" s="1">
        <v>43196</v>
      </c>
      <c r="B3105">
        <v>52.125</v>
      </c>
      <c r="D3105">
        <f t="shared" si="480"/>
        <v>5</v>
      </c>
      <c r="E3105" s="1">
        <f t="shared" si="481"/>
        <v>43189</v>
      </c>
      <c r="F3105" s="1">
        <f t="shared" si="482"/>
        <v>43188</v>
      </c>
      <c r="G3105" s="1">
        <f t="shared" si="483"/>
        <v>43187</v>
      </c>
      <c r="H3105" s="1">
        <f t="shared" si="484"/>
        <v>43186</v>
      </c>
      <c r="I3105" s="2">
        <f t="shared" si="485"/>
        <v>57.25</v>
      </c>
      <c r="K3105" s="2">
        <f t="shared" si="486"/>
        <v>0</v>
      </c>
      <c r="L3105" s="2">
        <f t="shared" si="487"/>
        <v>0</v>
      </c>
      <c r="M3105" s="2">
        <f t="shared" si="488"/>
        <v>1</v>
      </c>
      <c r="N3105">
        <f t="shared" si="489"/>
        <v>-9.3782962315383553</v>
      </c>
    </row>
    <row r="3106" spans="1:14" x14ac:dyDescent="0.3">
      <c r="A3106" s="1">
        <v>43199</v>
      </c>
      <c r="B3106">
        <v>52.9</v>
      </c>
      <c r="C3106">
        <v>75.875</v>
      </c>
      <c r="D3106">
        <f t="shared" si="480"/>
        <v>1</v>
      </c>
      <c r="E3106" s="1">
        <f t="shared" si="481"/>
        <v>43192</v>
      </c>
      <c r="F3106" s="1">
        <f t="shared" si="482"/>
        <v>43191</v>
      </c>
      <c r="G3106" s="1">
        <f t="shared" si="483"/>
        <v>43190</v>
      </c>
      <c r="H3106" s="1">
        <f t="shared" si="484"/>
        <v>43189</v>
      </c>
      <c r="I3106" s="2">
        <f t="shared" si="485"/>
        <v>54.274999999999999</v>
      </c>
      <c r="K3106" s="2">
        <f t="shared" si="486"/>
        <v>0</v>
      </c>
      <c r="L3106" s="2">
        <f t="shared" si="487"/>
        <v>0</v>
      </c>
      <c r="M3106" s="2">
        <f t="shared" si="488"/>
        <v>1</v>
      </c>
      <c r="N3106">
        <f t="shared" si="489"/>
        <v>-2.5660376900101864</v>
      </c>
    </row>
    <row r="3107" spans="1:14" x14ac:dyDescent="0.3">
      <c r="A3107" s="1">
        <v>43200</v>
      </c>
      <c r="B3107">
        <v>75.05</v>
      </c>
      <c r="D3107">
        <f t="shared" si="480"/>
        <v>2</v>
      </c>
      <c r="E3107" s="1">
        <f t="shared" si="481"/>
        <v>43193</v>
      </c>
      <c r="F3107" s="1">
        <f t="shared" si="482"/>
        <v>43192</v>
      </c>
      <c r="G3107" s="1">
        <f t="shared" si="483"/>
        <v>43191</v>
      </c>
      <c r="H3107" s="1">
        <f t="shared" si="484"/>
        <v>43190</v>
      </c>
      <c r="I3107" s="2">
        <f t="shared" si="485"/>
        <v>51.674999999999997</v>
      </c>
      <c r="J3107">
        <v>75.875</v>
      </c>
      <c r="K3107" s="2">
        <f t="shared" si="486"/>
        <v>75.875</v>
      </c>
      <c r="L3107" s="2">
        <f t="shared" si="487"/>
        <v>52.9</v>
      </c>
      <c r="M3107" s="2">
        <f t="shared" si="488"/>
        <v>0.69719934102141679</v>
      </c>
      <c r="N3107">
        <f t="shared" si="489"/>
        <v>1.2496541996230304</v>
      </c>
    </row>
    <row r="3108" spans="1:14" x14ac:dyDescent="0.3">
      <c r="A3108" s="1">
        <v>43201</v>
      </c>
      <c r="B3108">
        <v>75.775000000000006</v>
      </c>
      <c r="D3108">
        <f t="shared" si="480"/>
        <v>3</v>
      </c>
      <c r="E3108" s="1">
        <f t="shared" si="481"/>
        <v>43194</v>
      </c>
      <c r="F3108" s="1">
        <f t="shared" si="482"/>
        <v>43193</v>
      </c>
      <c r="G3108" s="1">
        <f t="shared" si="483"/>
        <v>43192</v>
      </c>
      <c r="H3108" s="1">
        <f t="shared" si="484"/>
        <v>43191</v>
      </c>
      <c r="I3108" s="2">
        <f t="shared" si="485"/>
        <v>53.075000000000003</v>
      </c>
      <c r="K3108" s="2">
        <f t="shared" si="486"/>
        <v>75.875</v>
      </c>
      <c r="L3108" s="2">
        <f t="shared" si="487"/>
        <v>52.9</v>
      </c>
      <c r="M3108" s="2">
        <f t="shared" si="488"/>
        <v>0.69719934102141679</v>
      </c>
      <c r="N3108">
        <f t="shared" si="489"/>
        <v>-0.46214951608616484</v>
      </c>
    </row>
    <row r="3109" spans="1:14" x14ac:dyDescent="0.3">
      <c r="A3109" s="1">
        <v>43202</v>
      </c>
      <c r="B3109">
        <v>77.25</v>
      </c>
      <c r="D3109">
        <f t="shared" si="480"/>
        <v>4</v>
      </c>
      <c r="E3109" s="1">
        <f t="shared" si="481"/>
        <v>43195</v>
      </c>
      <c r="F3109" s="1">
        <f t="shared" si="482"/>
        <v>43194</v>
      </c>
      <c r="G3109" s="1">
        <f t="shared" si="483"/>
        <v>43193</v>
      </c>
      <c r="H3109" s="1">
        <f t="shared" si="484"/>
        <v>43192</v>
      </c>
      <c r="I3109" s="2">
        <f t="shared" si="485"/>
        <v>52.45</v>
      </c>
      <c r="K3109" s="2">
        <f t="shared" si="486"/>
        <v>75.875</v>
      </c>
      <c r="L3109" s="2">
        <f t="shared" si="487"/>
        <v>52.9</v>
      </c>
      <c r="M3109" s="2">
        <f t="shared" si="488"/>
        <v>0.69719934102141679</v>
      </c>
      <c r="N3109">
        <f t="shared" si="489"/>
        <v>2.6502670420140046</v>
      </c>
    </row>
    <row r="3110" spans="1:14" x14ac:dyDescent="0.3">
      <c r="A3110" s="1">
        <v>43203</v>
      </c>
      <c r="B3110">
        <v>77.650000000000006</v>
      </c>
      <c r="D3110">
        <f t="shared" si="480"/>
        <v>5</v>
      </c>
      <c r="E3110" s="1">
        <f t="shared" si="481"/>
        <v>43196</v>
      </c>
      <c r="F3110" s="1">
        <f t="shared" si="482"/>
        <v>43195</v>
      </c>
      <c r="G3110" s="1">
        <f t="shared" si="483"/>
        <v>43194</v>
      </c>
      <c r="H3110" s="1">
        <f t="shared" si="484"/>
        <v>43193</v>
      </c>
      <c r="I3110" s="2">
        <f t="shared" si="485"/>
        <v>52.125</v>
      </c>
      <c r="K3110" s="2">
        <f t="shared" si="486"/>
        <v>75.875</v>
      </c>
      <c r="L3110" s="2">
        <f t="shared" si="487"/>
        <v>52.9</v>
      </c>
      <c r="M3110" s="2">
        <f t="shared" si="488"/>
        <v>0.69719934102141679</v>
      </c>
      <c r="N3110">
        <f t="shared" si="489"/>
        <v>3.7882958960321949</v>
      </c>
    </row>
    <row r="3111" spans="1:14" x14ac:dyDescent="0.3">
      <c r="A3111" s="1">
        <v>43206</v>
      </c>
      <c r="B3111">
        <v>76.8</v>
      </c>
      <c r="D3111">
        <f t="shared" si="480"/>
        <v>1</v>
      </c>
      <c r="E3111" s="1">
        <f t="shared" si="481"/>
        <v>43199</v>
      </c>
      <c r="F3111" s="1">
        <f t="shared" si="482"/>
        <v>43198</v>
      </c>
      <c r="G3111" s="1">
        <f t="shared" si="483"/>
        <v>43197</v>
      </c>
      <c r="H3111" s="1">
        <f t="shared" si="484"/>
        <v>43196</v>
      </c>
      <c r="I3111" s="2">
        <f t="shared" si="485"/>
        <v>52.9</v>
      </c>
      <c r="K3111" s="2">
        <f t="shared" si="486"/>
        <v>75.875</v>
      </c>
      <c r="L3111" s="2">
        <f t="shared" si="487"/>
        <v>52.9</v>
      </c>
      <c r="M3111" s="2">
        <f t="shared" si="488"/>
        <v>0.69719934102141679</v>
      </c>
      <c r="N3111">
        <f t="shared" si="489"/>
        <v>1.2117390773964205</v>
      </c>
    </row>
    <row r="3112" spans="1:14" x14ac:dyDescent="0.3">
      <c r="A3112" s="1">
        <v>43207</v>
      </c>
      <c r="B3112">
        <v>76.75</v>
      </c>
      <c r="D3112">
        <f t="shared" si="480"/>
        <v>2</v>
      </c>
      <c r="E3112" s="1">
        <f t="shared" si="481"/>
        <v>43200</v>
      </c>
      <c r="F3112" s="1">
        <f t="shared" si="482"/>
        <v>43199</v>
      </c>
      <c r="G3112" s="1">
        <f t="shared" si="483"/>
        <v>43198</v>
      </c>
      <c r="H3112" s="1">
        <f t="shared" si="484"/>
        <v>43197</v>
      </c>
      <c r="I3112" s="2">
        <f t="shared" si="485"/>
        <v>75.05</v>
      </c>
      <c r="K3112" s="2">
        <f t="shared" si="486"/>
        <v>0</v>
      </c>
      <c r="L3112" s="2">
        <f t="shared" si="487"/>
        <v>0</v>
      </c>
      <c r="M3112" s="2">
        <f t="shared" si="488"/>
        <v>1</v>
      </c>
      <c r="N3112">
        <f t="shared" si="489"/>
        <v>2.2398828387835557</v>
      </c>
    </row>
    <row r="3113" spans="1:14" x14ac:dyDescent="0.3">
      <c r="A3113" s="1">
        <v>43208</v>
      </c>
      <c r="B3113">
        <v>78.525000000000006</v>
      </c>
      <c r="D3113">
        <f t="shared" si="480"/>
        <v>3</v>
      </c>
      <c r="E3113" s="1">
        <f t="shared" si="481"/>
        <v>43201</v>
      </c>
      <c r="F3113" s="1">
        <f t="shared" si="482"/>
        <v>43200</v>
      </c>
      <c r="G3113" s="1">
        <f t="shared" si="483"/>
        <v>43199</v>
      </c>
      <c r="H3113" s="1">
        <f t="shared" si="484"/>
        <v>43198</v>
      </c>
      <c r="I3113" s="2">
        <f t="shared" si="485"/>
        <v>75.775000000000006</v>
      </c>
      <c r="K3113" s="2">
        <f t="shared" si="486"/>
        <v>0</v>
      </c>
      <c r="L3113" s="2">
        <f t="shared" si="487"/>
        <v>0</v>
      </c>
      <c r="M3113" s="2">
        <f t="shared" si="488"/>
        <v>1</v>
      </c>
      <c r="N3113">
        <f t="shared" si="489"/>
        <v>3.5648622480843453</v>
      </c>
    </row>
    <row r="3114" spans="1:14" x14ac:dyDescent="0.3">
      <c r="A3114" s="1">
        <v>43209</v>
      </c>
      <c r="B3114">
        <v>78.075000000000003</v>
      </c>
      <c r="D3114">
        <f t="shared" si="480"/>
        <v>4</v>
      </c>
      <c r="E3114" s="1">
        <f t="shared" si="481"/>
        <v>43202</v>
      </c>
      <c r="F3114" s="1">
        <f t="shared" si="482"/>
        <v>43201</v>
      </c>
      <c r="G3114" s="1">
        <f t="shared" si="483"/>
        <v>43200</v>
      </c>
      <c r="H3114" s="1">
        <f t="shared" si="484"/>
        <v>43199</v>
      </c>
      <c r="I3114" s="2">
        <f t="shared" si="485"/>
        <v>77.25</v>
      </c>
      <c r="K3114" s="2">
        <f t="shared" si="486"/>
        <v>0</v>
      </c>
      <c r="L3114" s="2">
        <f t="shared" si="487"/>
        <v>0</v>
      </c>
      <c r="M3114" s="2">
        <f t="shared" si="488"/>
        <v>1</v>
      </c>
      <c r="N3114">
        <f t="shared" si="489"/>
        <v>1.0622987391287468</v>
      </c>
    </row>
    <row r="3115" spans="1:14" x14ac:dyDescent="0.3">
      <c r="A3115" s="1">
        <v>43210</v>
      </c>
      <c r="B3115">
        <v>77.55</v>
      </c>
      <c r="D3115">
        <f t="shared" si="480"/>
        <v>5</v>
      </c>
      <c r="E3115" s="1">
        <f t="shared" si="481"/>
        <v>43203</v>
      </c>
      <c r="F3115" s="1">
        <f t="shared" si="482"/>
        <v>43202</v>
      </c>
      <c r="G3115" s="1">
        <f t="shared" si="483"/>
        <v>43201</v>
      </c>
      <c r="H3115" s="1">
        <f t="shared" si="484"/>
        <v>43200</v>
      </c>
      <c r="I3115" s="2">
        <f t="shared" si="485"/>
        <v>77.650000000000006</v>
      </c>
      <c r="K3115" s="2">
        <f t="shared" si="486"/>
        <v>0</v>
      </c>
      <c r="L3115" s="2">
        <f t="shared" si="487"/>
        <v>0</v>
      </c>
      <c r="M3115" s="2">
        <f t="shared" si="488"/>
        <v>1</v>
      </c>
      <c r="N3115">
        <f t="shared" si="489"/>
        <v>-0.12886599721483807</v>
      </c>
    </row>
    <row r="3116" spans="1:14" x14ac:dyDescent="0.3">
      <c r="A3116" s="1">
        <v>43213</v>
      </c>
      <c r="B3116">
        <v>76.375</v>
      </c>
      <c r="D3116">
        <f t="shared" si="480"/>
        <v>1</v>
      </c>
      <c r="E3116" s="1">
        <f t="shared" si="481"/>
        <v>43206</v>
      </c>
      <c r="F3116" s="1">
        <f t="shared" si="482"/>
        <v>43205</v>
      </c>
      <c r="G3116" s="1">
        <f t="shared" si="483"/>
        <v>43204</v>
      </c>
      <c r="H3116" s="1">
        <f t="shared" si="484"/>
        <v>43203</v>
      </c>
      <c r="I3116" s="2">
        <f t="shared" si="485"/>
        <v>76.8</v>
      </c>
      <c r="K3116" s="2">
        <f t="shared" si="486"/>
        <v>0</v>
      </c>
      <c r="L3116" s="2">
        <f t="shared" si="487"/>
        <v>0</v>
      </c>
      <c r="M3116" s="2">
        <f t="shared" si="488"/>
        <v>1</v>
      </c>
      <c r="N3116">
        <f t="shared" si="489"/>
        <v>-0.55492226618670515</v>
      </c>
    </row>
    <row r="3117" spans="1:14" x14ac:dyDescent="0.3">
      <c r="A3117" s="1">
        <v>43214</v>
      </c>
      <c r="B3117">
        <v>74.825000000000003</v>
      </c>
      <c r="D3117">
        <f t="shared" si="480"/>
        <v>2</v>
      </c>
      <c r="E3117" s="1">
        <f t="shared" si="481"/>
        <v>43207</v>
      </c>
      <c r="F3117" s="1">
        <f t="shared" si="482"/>
        <v>43206</v>
      </c>
      <c r="G3117" s="1">
        <f t="shared" si="483"/>
        <v>43205</v>
      </c>
      <c r="H3117" s="1">
        <f t="shared" si="484"/>
        <v>43204</v>
      </c>
      <c r="I3117" s="2">
        <f t="shared" si="485"/>
        <v>76.75</v>
      </c>
      <c r="K3117" s="2">
        <f t="shared" si="486"/>
        <v>0</v>
      </c>
      <c r="L3117" s="2">
        <f t="shared" si="487"/>
        <v>0</v>
      </c>
      <c r="M3117" s="2">
        <f t="shared" si="488"/>
        <v>1</v>
      </c>
      <c r="N3117">
        <f t="shared" si="489"/>
        <v>-2.5401332728543848</v>
      </c>
    </row>
    <row r="3118" spans="1:14" x14ac:dyDescent="0.3">
      <c r="A3118" s="1">
        <v>43215</v>
      </c>
      <c r="B3118">
        <v>75.349999999999994</v>
      </c>
      <c r="D3118">
        <f t="shared" si="480"/>
        <v>3</v>
      </c>
      <c r="E3118" s="1">
        <f t="shared" si="481"/>
        <v>43208</v>
      </c>
      <c r="F3118" s="1">
        <f t="shared" si="482"/>
        <v>43207</v>
      </c>
      <c r="G3118" s="1">
        <f t="shared" si="483"/>
        <v>43206</v>
      </c>
      <c r="H3118" s="1">
        <f t="shared" si="484"/>
        <v>43205</v>
      </c>
      <c r="I3118" s="2">
        <f t="shared" si="485"/>
        <v>78.525000000000006</v>
      </c>
      <c r="K3118" s="2">
        <f t="shared" si="486"/>
        <v>0</v>
      </c>
      <c r="L3118" s="2">
        <f t="shared" si="487"/>
        <v>0</v>
      </c>
      <c r="M3118" s="2">
        <f t="shared" si="488"/>
        <v>1</v>
      </c>
      <c r="N3118">
        <f t="shared" si="489"/>
        <v>-4.1273120352205899</v>
      </c>
    </row>
    <row r="3119" spans="1:14" x14ac:dyDescent="0.3">
      <c r="A3119" s="1">
        <v>43216</v>
      </c>
      <c r="B3119">
        <v>74</v>
      </c>
      <c r="D3119">
        <f t="shared" si="480"/>
        <v>4</v>
      </c>
      <c r="E3119" s="1">
        <f t="shared" si="481"/>
        <v>43209</v>
      </c>
      <c r="F3119" s="1">
        <f t="shared" si="482"/>
        <v>43208</v>
      </c>
      <c r="G3119" s="1">
        <f t="shared" si="483"/>
        <v>43207</v>
      </c>
      <c r="H3119" s="1">
        <f t="shared" si="484"/>
        <v>43206</v>
      </c>
      <c r="I3119" s="2">
        <f t="shared" si="485"/>
        <v>78.075000000000003</v>
      </c>
      <c r="K3119" s="2">
        <f t="shared" si="486"/>
        <v>0</v>
      </c>
      <c r="L3119" s="2">
        <f t="shared" si="487"/>
        <v>0</v>
      </c>
      <c r="M3119" s="2">
        <f t="shared" si="488"/>
        <v>1</v>
      </c>
      <c r="N3119">
        <f t="shared" si="489"/>
        <v>-5.3604809964972517</v>
      </c>
    </row>
    <row r="3120" spans="1:14" x14ac:dyDescent="0.3">
      <c r="A3120" s="1">
        <v>43217</v>
      </c>
      <c r="B3120">
        <v>72.625</v>
      </c>
      <c r="D3120">
        <f t="shared" si="480"/>
        <v>5</v>
      </c>
      <c r="E3120" s="1">
        <f t="shared" si="481"/>
        <v>43210</v>
      </c>
      <c r="F3120" s="1">
        <f t="shared" si="482"/>
        <v>43209</v>
      </c>
      <c r="G3120" s="1">
        <f t="shared" si="483"/>
        <v>43208</v>
      </c>
      <c r="H3120" s="1">
        <f t="shared" si="484"/>
        <v>43207</v>
      </c>
      <c r="I3120" s="2">
        <f t="shared" si="485"/>
        <v>77.55</v>
      </c>
      <c r="K3120" s="2">
        <f t="shared" si="486"/>
        <v>0</v>
      </c>
      <c r="L3120" s="2">
        <f t="shared" si="487"/>
        <v>0</v>
      </c>
      <c r="M3120" s="2">
        <f t="shared" si="488"/>
        <v>1</v>
      </c>
      <c r="N3120">
        <f t="shared" si="489"/>
        <v>-6.5613674450472477</v>
      </c>
    </row>
    <row r="3121" spans="1:14" x14ac:dyDescent="0.3">
      <c r="A3121" s="1">
        <v>43220</v>
      </c>
      <c r="B3121">
        <v>72.7</v>
      </c>
      <c r="D3121">
        <f t="shared" si="480"/>
        <v>1</v>
      </c>
      <c r="E3121" s="1">
        <f t="shared" si="481"/>
        <v>43213</v>
      </c>
      <c r="F3121" s="1">
        <f t="shared" si="482"/>
        <v>43212</v>
      </c>
      <c r="G3121" s="1">
        <f t="shared" si="483"/>
        <v>43211</v>
      </c>
      <c r="H3121" s="1">
        <f t="shared" si="484"/>
        <v>43210</v>
      </c>
      <c r="I3121" s="2">
        <f t="shared" si="485"/>
        <v>76.375</v>
      </c>
      <c r="K3121" s="2">
        <f t="shared" si="486"/>
        <v>0</v>
      </c>
      <c r="L3121" s="2">
        <f t="shared" si="487"/>
        <v>0</v>
      </c>
      <c r="M3121" s="2">
        <f t="shared" si="488"/>
        <v>1</v>
      </c>
      <c r="N3121">
        <f t="shared" si="489"/>
        <v>-4.9314032952285691</v>
      </c>
    </row>
    <row r="3122" spans="1:14" x14ac:dyDescent="0.3">
      <c r="A3122" s="1">
        <v>43221</v>
      </c>
      <c r="B3122">
        <v>73.900000000000006</v>
      </c>
      <c r="D3122">
        <f t="shared" si="480"/>
        <v>2</v>
      </c>
      <c r="E3122" s="1">
        <f t="shared" si="481"/>
        <v>43214</v>
      </c>
      <c r="F3122" s="1">
        <f t="shared" si="482"/>
        <v>43213</v>
      </c>
      <c r="G3122" s="1">
        <f t="shared" si="483"/>
        <v>43212</v>
      </c>
      <c r="H3122" s="1">
        <f t="shared" si="484"/>
        <v>43211</v>
      </c>
      <c r="I3122" s="2">
        <f t="shared" si="485"/>
        <v>74.825000000000003</v>
      </c>
      <c r="K3122" s="2">
        <f t="shared" si="486"/>
        <v>0</v>
      </c>
      <c r="L3122" s="2">
        <f t="shared" si="487"/>
        <v>0</v>
      </c>
      <c r="M3122" s="2">
        <f t="shared" si="488"/>
        <v>1</v>
      </c>
      <c r="N3122">
        <f t="shared" si="489"/>
        <v>-1.2439225784606542</v>
      </c>
    </row>
    <row r="3123" spans="1:14" x14ac:dyDescent="0.3">
      <c r="A3123" s="1">
        <v>43222</v>
      </c>
      <c r="B3123">
        <v>73.5</v>
      </c>
      <c r="D3123">
        <f t="shared" si="480"/>
        <v>3</v>
      </c>
      <c r="E3123" s="1">
        <f t="shared" si="481"/>
        <v>43215</v>
      </c>
      <c r="F3123" s="1">
        <f t="shared" si="482"/>
        <v>43214</v>
      </c>
      <c r="G3123" s="1">
        <f t="shared" si="483"/>
        <v>43213</v>
      </c>
      <c r="H3123" s="1">
        <f t="shared" si="484"/>
        <v>43212</v>
      </c>
      <c r="I3123" s="2">
        <f t="shared" si="485"/>
        <v>75.349999999999994</v>
      </c>
      <c r="K3123" s="2">
        <f t="shared" si="486"/>
        <v>0</v>
      </c>
      <c r="L3123" s="2">
        <f t="shared" si="487"/>
        <v>0</v>
      </c>
      <c r="M3123" s="2">
        <f t="shared" si="488"/>
        <v>1</v>
      </c>
      <c r="N3123">
        <f t="shared" si="489"/>
        <v>-2.4858518853713423</v>
      </c>
    </row>
    <row r="3124" spans="1:14" x14ac:dyDescent="0.3">
      <c r="A3124" s="1">
        <v>43223</v>
      </c>
      <c r="B3124">
        <v>73.5</v>
      </c>
      <c r="D3124">
        <f t="shared" si="480"/>
        <v>4</v>
      </c>
      <c r="E3124" s="1">
        <f t="shared" si="481"/>
        <v>43216</v>
      </c>
      <c r="F3124" s="1">
        <f t="shared" si="482"/>
        <v>43215</v>
      </c>
      <c r="G3124" s="1">
        <f t="shared" si="483"/>
        <v>43214</v>
      </c>
      <c r="H3124" s="1">
        <f t="shared" si="484"/>
        <v>43213</v>
      </c>
      <c r="I3124" s="2">
        <f t="shared" si="485"/>
        <v>74</v>
      </c>
      <c r="K3124" s="2">
        <f t="shared" si="486"/>
        <v>0</v>
      </c>
      <c r="L3124" s="2">
        <f t="shared" si="487"/>
        <v>0</v>
      </c>
      <c r="M3124" s="2">
        <f t="shared" si="488"/>
        <v>1</v>
      </c>
      <c r="N3124">
        <f t="shared" si="489"/>
        <v>-0.67796869853788033</v>
      </c>
    </row>
    <row r="3125" spans="1:14" x14ac:dyDescent="0.3">
      <c r="A3125" s="1">
        <v>43224</v>
      </c>
      <c r="B3125">
        <v>73.525000000000006</v>
      </c>
      <c r="D3125">
        <f t="shared" si="480"/>
        <v>5</v>
      </c>
      <c r="E3125" s="1">
        <f t="shared" si="481"/>
        <v>43217</v>
      </c>
      <c r="F3125" s="1">
        <f t="shared" si="482"/>
        <v>43216</v>
      </c>
      <c r="G3125" s="1">
        <f t="shared" si="483"/>
        <v>43215</v>
      </c>
      <c r="H3125" s="1">
        <f t="shared" si="484"/>
        <v>43214</v>
      </c>
      <c r="I3125" s="2">
        <f t="shared" si="485"/>
        <v>72.625</v>
      </c>
      <c r="K3125" s="2">
        <f t="shared" si="486"/>
        <v>0</v>
      </c>
      <c r="L3125" s="2">
        <f t="shared" si="487"/>
        <v>0</v>
      </c>
      <c r="M3125" s="2">
        <f t="shared" si="488"/>
        <v>1</v>
      </c>
      <c r="N3125">
        <f t="shared" si="489"/>
        <v>1.2316269267983457</v>
      </c>
    </row>
    <row r="3126" spans="1:14" x14ac:dyDescent="0.3">
      <c r="A3126" s="1">
        <v>43227</v>
      </c>
      <c r="B3126">
        <v>74.174999999999997</v>
      </c>
      <c r="D3126">
        <f t="shared" si="480"/>
        <v>1</v>
      </c>
      <c r="E3126" s="1">
        <f t="shared" si="481"/>
        <v>43220</v>
      </c>
      <c r="F3126" s="1">
        <f t="shared" si="482"/>
        <v>43219</v>
      </c>
      <c r="G3126" s="1">
        <f t="shared" si="483"/>
        <v>43218</v>
      </c>
      <c r="H3126" s="1">
        <f t="shared" si="484"/>
        <v>43217</v>
      </c>
      <c r="I3126" s="2">
        <f t="shared" si="485"/>
        <v>72.7</v>
      </c>
      <c r="K3126" s="2">
        <f t="shared" si="486"/>
        <v>0</v>
      </c>
      <c r="L3126" s="2">
        <f t="shared" si="487"/>
        <v>0</v>
      </c>
      <c r="M3126" s="2">
        <f t="shared" si="488"/>
        <v>1</v>
      </c>
      <c r="N3126">
        <f t="shared" si="489"/>
        <v>2.0085781637411673</v>
      </c>
    </row>
    <row r="3127" spans="1:14" x14ac:dyDescent="0.3">
      <c r="A3127" s="1">
        <v>43228</v>
      </c>
      <c r="B3127">
        <v>76.3</v>
      </c>
      <c r="D3127">
        <f t="shared" si="480"/>
        <v>2</v>
      </c>
      <c r="E3127" s="1">
        <f t="shared" si="481"/>
        <v>43221</v>
      </c>
      <c r="F3127" s="1">
        <f t="shared" si="482"/>
        <v>43220</v>
      </c>
      <c r="G3127" s="1">
        <f t="shared" si="483"/>
        <v>43219</v>
      </c>
      <c r="H3127" s="1">
        <f t="shared" si="484"/>
        <v>43218</v>
      </c>
      <c r="I3127" s="2">
        <f t="shared" si="485"/>
        <v>73.900000000000006</v>
      </c>
      <c r="K3127" s="2">
        <f t="shared" si="486"/>
        <v>0</v>
      </c>
      <c r="L3127" s="2">
        <f t="shared" si="487"/>
        <v>0</v>
      </c>
      <c r="M3127" s="2">
        <f t="shared" si="488"/>
        <v>1</v>
      </c>
      <c r="N3127">
        <f t="shared" si="489"/>
        <v>3.1960110336255192</v>
      </c>
    </row>
    <row r="3128" spans="1:14" x14ac:dyDescent="0.3">
      <c r="A3128" s="1">
        <v>43229</v>
      </c>
      <c r="B3128">
        <v>76.575000000000003</v>
      </c>
      <c r="D3128">
        <f t="shared" si="480"/>
        <v>3</v>
      </c>
      <c r="E3128" s="1">
        <f t="shared" si="481"/>
        <v>43222</v>
      </c>
      <c r="F3128" s="1">
        <f t="shared" si="482"/>
        <v>43221</v>
      </c>
      <c r="G3128" s="1">
        <f t="shared" si="483"/>
        <v>43220</v>
      </c>
      <c r="H3128" s="1">
        <f t="shared" si="484"/>
        <v>43219</v>
      </c>
      <c r="I3128" s="2">
        <f t="shared" si="485"/>
        <v>73.5</v>
      </c>
      <c r="K3128" s="2">
        <f t="shared" si="486"/>
        <v>0</v>
      </c>
      <c r="L3128" s="2">
        <f t="shared" si="487"/>
        <v>0</v>
      </c>
      <c r="M3128" s="2">
        <f t="shared" si="488"/>
        <v>1</v>
      </c>
      <c r="N3128">
        <f t="shared" si="489"/>
        <v>4.0985246500047898</v>
      </c>
    </row>
    <row r="3129" spans="1:14" x14ac:dyDescent="0.3">
      <c r="A3129" s="1">
        <v>43230</v>
      </c>
      <c r="B3129">
        <v>77.325000000000003</v>
      </c>
      <c r="D3129">
        <f t="shared" si="480"/>
        <v>4</v>
      </c>
      <c r="E3129" s="1">
        <f t="shared" si="481"/>
        <v>43223</v>
      </c>
      <c r="F3129" s="1">
        <f t="shared" si="482"/>
        <v>43222</v>
      </c>
      <c r="G3129" s="1">
        <f t="shared" si="483"/>
        <v>43221</v>
      </c>
      <c r="H3129" s="1">
        <f t="shared" si="484"/>
        <v>43220</v>
      </c>
      <c r="I3129" s="2">
        <f t="shared" si="485"/>
        <v>73.5</v>
      </c>
      <c r="K3129" s="2">
        <f t="shared" si="486"/>
        <v>0</v>
      </c>
      <c r="L3129" s="2">
        <f t="shared" si="487"/>
        <v>0</v>
      </c>
      <c r="M3129" s="2">
        <f t="shared" si="488"/>
        <v>1</v>
      </c>
      <c r="N3129">
        <f t="shared" si="489"/>
        <v>5.0731912352342388</v>
      </c>
    </row>
    <row r="3130" spans="1:14" x14ac:dyDescent="0.3">
      <c r="A3130" s="1">
        <v>43231</v>
      </c>
      <c r="B3130">
        <v>75.099999999999994</v>
      </c>
      <c r="D3130">
        <f t="shared" si="480"/>
        <v>5</v>
      </c>
      <c r="E3130" s="1">
        <f t="shared" si="481"/>
        <v>43224</v>
      </c>
      <c r="F3130" s="1">
        <f t="shared" si="482"/>
        <v>43223</v>
      </c>
      <c r="G3130" s="1">
        <f t="shared" si="483"/>
        <v>43222</v>
      </c>
      <c r="H3130" s="1">
        <f t="shared" si="484"/>
        <v>43221</v>
      </c>
      <c r="I3130" s="2">
        <f t="shared" si="485"/>
        <v>73.525000000000006</v>
      </c>
      <c r="K3130" s="2">
        <f t="shared" si="486"/>
        <v>0</v>
      </c>
      <c r="L3130" s="2">
        <f t="shared" si="487"/>
        <v>0</v>
      </c>
      <c r="M3130" s="2">
        <f t="shared" si="488"/>
        <v>1</v>
      </c>
      <c r="N3130">
        <f t="shared" si="489"/>
        <v>2.1195074330030219</v>
      </c>
    </row>
    <row r="3131" spans="1:14" x14ac:dyDescent="0.3">
      <c r="A3131" s="1">
        <v>43234</v>
      </c>
      <c r="B3131">
        <v>76.150000000000006</v>
      </c>
      <c r="D3131">
        <f t="shared" si="480"/>
        <v>1</v>
      </c>
      <c r="E3131" s="1">
        <f t="shared" si="481"/>
        <v>43227</v>
      </c>
      <c r="F3131" s="1">
        <f t="shared" si="482"/>
        <v>43226</v>
      </c>
      <c r="G3131" s="1">
        <f t="shared" si="483"/>
        <v>43225</v>
      </c>
      <c r="H3131" s="1">
        <f t="shared" si="484"/>
        <v>43224</v>
      </c>
      <c r="I3131" s="2">
        <f t="shared" si="485"/>
        <v>74.174999999999997</v>
      </c>
      <c r="K3131" s="2">
        <f t="shared" si="486"/>
        <v>0</v>
      </c>
      <c r="L3131" s="2">
        <f t="shared" si="487"/>
        <v>0</v>
      </c>
      <c r="M3131" s="2">
        <f t="shared" si="488"/>
        <v>1</v>
      </c>
      <c r="N3131">
        <f t="shared" si="489"/>
        <v>2.6277913164285382</v>
      </c>
    </row>
    <row r="3132" spans="1:14" x14ac:dyDescent="0.3">
      <c r="A3132" s="1">
        <v>43235</v>
      </c>
      <c r="B3132">
        <v>74.724999999999994</v>
      </c>
      <c r="D3132">
        <f t="shared" si="480"/>
        <v>2</v>
      </c>
      <c r="E3132" s="1">
        <f t="shared" si="481"/>
        <v>43228</v>
      </c>
      <c r="F3132" s="1">
        <f t="shared" si="482"/>
        <v>43227</v>
      </c>
      <c r="G3132" s="1">
        <f t="shared" si="483"/>
        <v>43226</v>
      </c>
      <c r="H3132" s="1">
        <f t="shared" si="484"/>
        <v>43225</v>
      </c>
      <c r="I3132" s="2">
        <f t="shared" si="485"/>
        <v>76.3</v>
      </c>
      <c r="K3132" s="2">
        <f t="shared" si="486"/>
        <v>0</v>
      </c>
      <c r="L3132" s="2">
        <f t="shared" si="487"/>
        <v>0</v>
      </c>
      <c r="M3132" s="2">
        <f t="shared" si="488"/>
        <v>1</v>
      </c>
      <c r="N3132">
        <f t="shared" si="489"/>
        <v>-2.0858230120409811</v>
      </c>
    </row>
    <row r="3133" spans="1:14" x14ac:dyDescent="0.3">
      <c r="A3133" s="1">
        <v>43236</v>
      </c>
      <c r="B3133">
        <v>75.900000000000006</v>
      </c>
      <c r="D3133">
        <f t="shared" si="480"/>
        <v>3</v>
      </c>
      <c r="E3133" s="1">
        <f t="shared" si="481"/>
        <v>43229</v>
      </c>
      <c r="F3133" s="1">
        <f t="shared" si="482"/>
        <v>43228</v>
      </c>
      <c r="G3133" s="1">
        <f t="shared" si="483"/>
        <v>43227</v>
      </c>
      <c r="H3133" s="1">
        <f t="shared" si="484"/>
        <v>43226</v>
      </c>
      <c r="I3133" s="2">
        <f t="shared" si="485"/>
        <v>76.575000000000003</v>
      </c>
      <c r="K3133" s="2">
        <f t="shared" si="486"/>
        <v>0</v>
      </c>
      <c r="L3133" s="2">
        <f t="shared" si="487"/>
        <v>0</v>
      </c>
      <c r="M3133" s="2">
        <f t="shared" si="488"/>
        <v>1</v>
      </c>
      <c r="N3133">
        <f t="shared" si="489"/>
        <v>-0.88539683172546868</v>
      </c>
    </row>
    <row r="3134" spans="1:14" x14ac:dyDescent="0.3">
      <c r="A3134" s="1">
        <v>43237</v>
      </c>
      <c r="B3134">
        <v>76.474999999999994</v>
      </c>
      <c r="D3134">
        <f t="shared" si="480"/>
        <v>4</v>
      </c>
      <c r="E3134" s="1">
        <f t="shared" si="481"/>
        <v>43230</v>
      </c>
      <c r="F3134" s="1">
        <f t="shared" si="482"/>
        <v>43229</v>
      </c>
      <c r="G3134" s="1">
        <f t="shared" si="483"/>
        <v>43228</v>
      </c>
      <c r="H3134" s="1">
        <f t="shared" si="484"/>
        <v>43227</v>
      </c>
      <c r="I3134" s="2">
        <f t="shared" si="485"/>
        <v>77.325000000000003</v>
      </c>
      <c r="K3134" s="2">
        <f t="shared" si="486"/>
        <v>0</v>
      </c>
      <c r="L3134" s="2">
        <f t="shared" si="487"/>
        <v>0</v>
      </c>
      <c r="M3134" s="2">
        <f t="shared" si="488"/>
        <v>1</v>
      </c>
      <c r="N3134">
        <f t="shared" si="489"/>
        <v>-1.1053428534166312</v>
      </c>
    </row>
    <row r="3135" spans="1:14" x14ac:dyDescent="0.3">
      <c r="A3135" s="1">
        <v>43238</v>
      </c>
      <c r="B3135">
        <v>74.7</v>
      </c>
      <c r="D3135">
        <f t="shared" si="480"/>
        <v>5</v>
      </c>
      <c r="E3135" s="1">
        <f t="shared" si="481"/>
        <v>43231</v>
      </c>
      <c r="F3135" s="1">
        <f t="shared" si="482"/>
        <v>43230</v>
      </c>
      <c r="G3135" s="1">
        <f t="shared" si="483"/>
        <v>43229</v>
      </c>
      <c r="H3135" s="1">
        <f t="shared" si="484"/>
        <v>43228</v>
      </c>
      <c r="I3135" s="2">
        <f t="shared" si="485"/>
        <v>75.099999999999994</v>
      </c>
      <c r="K3135" s="2">
        <f t="shared" si="486"/>
        <v>0</v>
      </c>
      <c r="L3135" s="2">
        <f t="shared" si="487"/>
        <v>0</v>
      </c>
      <c r="M3135" s="2">
        <f t="shared" si="488"/>
        <v>1</v>
      </c>
      <c r="N3135">
        <f t="shared" si="489"/>
        <v>-0.53404666313173621</v>
      </c>
    </row>
    <row r="3136" spans="1:14" x14ac:dyDescent="0.3">
      <c r="A3136" s="1">
        <v>43241</v>
      </c>
      <c r="B3136">
        <v>74</v>
      </c>
      <c r="D3136">
        <f t="shared" si="480"/>
        <v>1</v>
      </c>
      <c r="E3136" s="1">
        <f t="shared" si="481"/>
        <v>43234</v>
      </c>
      <c r="F3136" s="1">
        <f t="shared" si="482"/>
        <v>43233</v>
      </c>
      <c r="G3136" s="1">
        <f t="shared" si="483"/>
        <v>43232</v>
      </c>
      <c r="H3136" s="1">
        <f t="shared" si="484"/>
        <v>43231</v>
      </c>
      <c r="I3136" s="2">
        <f t="shared" si="485"/>
        <v>76.150000000000006</v>
      </c>
      <c r="K3136" s="2">
        <f t="shared" si="486"/>
        <v>0</v>
      </c>
      <c r="L3136" s="2">
        <f t="shared" si="487"/>
        <v>0</v>
      </c>
      <c r="M3136" s="2">
        <f t="shared" si="488"/>
        <v>1</v>
      </c>
      <c r="N3136">
        <f t="shared" si="489"/>
        <v>-2.8639986137001179</v>
      </c>
    </row>
    <row r="3137" spans="1:14" x14ac:dyDescent="0.3">
      <c r="A3137" s="1">
        <v>43242</v>
      </c>
      <c r="B3137">
        <v>73.125</v>
      </c>
      <c r="D3137">
        <f t="shared" si="480"/>
        <v>2</v>
      </c>
      <c r="E3137" s="1">
        <f t="shared" si="481"/>
        <v>43235</v>
      </c>
      <c r="F3137" s="1">
        <f t="shared" si="482"/>
        <v>43234</v>
      </c>
      <c r="G3137" s="1">
        <f t="shared" si="483"/>
        <v>43233</v>
      </c>
      <c r="H3137" s="1">
        <f t="shared" si="484"/>
        <v>43232</v>
      </c>
      <c r="I3137" s="2">
        <f t="shared" si="485"/>
        <v>74.724999999999994</v>
      </c>
      <c r="K3137" s="2">
        <f t="shared" si="486"/>
        <v>0</v>
      </c>
      <c r="L3137" s="2">
        <f t="shared" si="487"/>
        <v>0</v>
      </c>
      <c r="M3137" s="2">
        <f t="shared" si="488"/>
        <v>1</v>
      </c>
      <c r="N3137">
        <f t="shared" si="489"/>
        <v>-2.1644402617980902</v>
      </c>
    </row>
    <row r="3138" spans="1:14" x14ac:dyDescent="0.3">
      <c r="A3138" s="1">
        <v>43243</v>
      </c>
      <c r="B3138">
        <v>74.599999999999994</v>
      </c>
      <c r="D3138">
        <f t="shared" si="480"/>
        <v>3</v>
      </c>
      <c r="E3138" s="1">
        <f t="shared" si="481"/>
        <v>43236</v>
      </c>
      <c r="F3138" s="1">
        <f t="shared" si="482"/>
        <v>43235</v>
      </c>
      <c r="G3138" s="1">
        <f t="shared" si="483"/>
        <v>43234</v>
      </c>
      <c r="H3138" s="1">
        <f t="shared" si="484"/>
        <v>43233</v>
      </c>
      <c r="I3138" s="2">
        <f t="shared" si="485"/>
        <v>75.900000000000006</v>
      </c>
      <c r="K3138" s="2">
        <f t="shared" si="486"/>
        <v>0</v>
      </c>
      <c r="L3138" s="2">
        <f t="shared" si="487"/>
        <v>0</v>
      </c>
      <c r="M3138" s="2">
        <f t="shared" si="488"/>
        <v>1</v>
      </c>
      <c r="N3138">
        <f t="shared" si="489"/>
        <v>-1.7276177191869277</v>
      </c>
    </row>
    <row r="3139" spans="1:14" x14ac:dyDescent="0.3">
      <c r="A3139" s="1">
        <v>43244</v>
      </c>
      <c r="B3139">
        <v>74.825000000000003</v>
      </c>
      <c r="D3139">
        <f t="shared" ref="D3139:D3202" si="490">WEEKDAY(A3139,2)</f>
        <v>4</v>
      </c>
      <c r="E3139" s="1">
        <f t="shared" si="481"/>
        <v>43237</v>
      </c>
      <c r="F3139" s="1">
        <f t="shared" si="482"/>
        <v>43236</v>
      </c>
      <c r="G3139" s="1">
        <f t="shared" si="483"/>
        <v>43235</v>
      </c>
      <c r="H3139" s="1">
        <f t="shared" si="484"/>
        <v>43234</v>
      </c>
      <c r="I3139" s="2">
        <f t="shared" si="485"/>
        <v>76.474999999999994</v>
      </c>
      <c r="K3139" s="2">
        <f t="shared" si="486"/>
        <v>0</v>
      </c>
      <c r="L3139" s="2">
        <f t="shared" si="487"/>
        <v>0</v>
      </c>
      <c r="M3139" s="2">
        <f t="shared" si="488"/>
        <v>1</v>
      </c>
      <c r="N3139">
        <f t="shared" si="489"/>
        <v>-2.1811836298204401</v>
      </c>
    </row>
    <row r="3140" spans="1:14" x14ac:dyDescent="0.3">
      <c r="A3140" s="1">
        <v>43245</v>
      </c>
      <c r="B3140">
        <v>74.2</v>
      </c>
      <c r="D3140">
        <f t="shared" si="490"/>
        <v>5</v>
      </c>
      <c r="E3140" s="1">
        <f t="shared" si="481"/>
        <v>43238</v>
      </c>
      <c r="F3140" s="1">
        <f t="shared" si="482"/>
        <v>43237</v>
      </c>
      <c r="G3140" s="1">
        <f t="shared" si="483"/>
        <v>43236</v>
      </c>
      <c r="H3140" s="1">
        <f t="shared" si="484"/>
        <v>43235</v>
      </c>
      <c r="I3140" s="2">
        <f t="shared" si="485"/>
        <v>74.7</v>
      </c>
      <c r="K3140" s="2">
        <f t="shared" si="486"/>
        <v>0</v>
      </c>
      <c r="L3140" s="2">
        <f t="shared" si="487"/>
        <v>0</v>
      </c>
      <c r="M3140" s="2">
        <f t="shared" si="488"/>
        <v>1</v>
      </c>
      <c r="N3140">
        <f t="shared" si="489"/>
        <v>-0.67159419654368302</v>
      </c>
    </row>
    <row r="3141" spans="1:14" x14ac:dyDescent="0.3">
      <c r="A3141" s="1">
        <v>43249</v>
      </c>
      <c r="B3141">
        <v>75.674999999999997</v>
      </c>
      <c r="D3141">
        <f t="shared" si="490"/>
        <v>2</v>
      </c>
      <c r="E3141" s="1">
        <f t="shared" si="481"/>
        <v>43242</v>
      </c>
      <c r="F3141" s="1">
        <f t="shared" si="482"/>
        <v>43241</v>
      </c>
      <c r="G3141" s="1">
        <f t="shared" si="483"/>
        <v>43240</v>
      </c>
      <c r="H3141" s="1">
        <f t="shared" si="484"/>
        <v>43239</v>
      </c>
      <c r="I3141" s="2">
        <f t="shared" si="485"/>
        <v>73.125</v>
      </c>
      <c r="K3141" s="2">
        <f t="shared" si="486"/>
        <v>0</v>
      </c>
      <c r="L3141" s="2">
        <f t="shared" si="487"/>
        <v>0</v>
      </c>
      <c r="M3141" s="2">
        <f t="shared" si="488"/>
        <v>1</v>
      </c>
      <c r="N3141">
        <f t="shared" si="489"/>
        <v>3.4277549355761834</v>
      </c>
    </row>
    <row r="3142" spans="1:14" x14ac:dyDescent="0.3">
      <c r="A3142" s="1">
        <v>43250</v>
      </c>
      <c r="B3142">
        <v>77.325000000000003</v>
      </c>
      <c r="D3142">
        <f t="shared" si="490"/>
        <v>3</v>
      </c>
      <c r="E3142" s="1">
        <f t="shared" si="481"/>
        <v>43243</v>
      </c>
      <c r="F3142" s="1">
        <f t="shared" si="482"/>
        <v>43242</v>
      </c>
      <c r="G3142" s="1">
        <f t="shared" si="483"/>
        <v>43241</v>
      </c>
      <c r="H3142" s="1">
        <f t="shared" si="484"/>
        <v>43240</v>
      </c>
      <c r="I3142" s="2">
        <f t="shared" si="485"/>
        <v>74.599999999999994</v>
      </c>
      <c r="K3142" s="2">
        <f t="shared" si="486"/>
        <v>0</v>
      </c>
      <c r="L3142" s="2">
        <f t="shared" si="487"/>
        <v>0</v>
      </c>
      <c r="M3142" s="2">
        <f t="shared" si="488"/>
        <v>1</v>
      </c>
      <c r="N3142">
        <f t="shared" si="489"/>
        <v>3.5876811361418306</v>
      </c>
    </row>
    <row r="3143" spans="1:14" x14ac:dyDescent="0.3">
      <c r="A3143" s="1">
        <v>43251</v>
      </c>
      <c r="B3143">
        <v>76.625</v>
      </c>
      <c r="D3143">
        <f t="shared" si="490"/>
        <v>4</v>
      </c>
      <c r="E3143" s="1">
        <f t="shared" si="481"/>
        <v>43244</v>
      </c>
      <c r="F3143" s="1">
        <f t="shared" si="482"/>
        <v>43243</v>
      </c>
      <c r="G3143" s="1">
        <f t="shared" si="483"/>
        <v>43242</v>
      </c>
      <c r="H3143" s="1">
        <f t="shared" si="484"/>
        <v>43241</v>
      </c>
      <c r="I3143" s="2">
        <f t="shared" si="485"/>
        <v>74.825000000000003</v>
      </c>
      <c r="K3143" s="2">
        <f t="shared" si="486"/>
        <v>0</v>
      </c>
      <c r="L3143" s="2">
        <f t="shared" si="487"/>
        <v>0</v>
      </c>
      <c r="M3143" s="2">
        <f t="shared" si="488"/>
        <v>1</v>
      </c>
      <c r="N3143">
        <f t="shared" si="489"/>
        <v>2.377134051761288</v>
      </c>
    </row>
    <row r="3144" spans="1:14" x14ac:dyDescent="0.3">
      <c r="A3144" s="1">
        <v>43252</v>
      </c>
      <c r="B3144">
        <v>77.599999999999994</v>
      </c>
      <c r="D3144">
        <f t="shared" si="490"/>
        <v>5</v>
      </c>
      <c r="E3144" s="1">
        <f t="shared" ref="E3144:E3207" si="491">A3144-7</f>
        <v>43245</v>
      </c>
      <c r="F3144" s="1">
        <f t="shared" ref="F3144:F3207" si="492">E3144-1</f>
        <v>43244</v>
      </c>
      <c r="G3144" s="1">
        <f t="shared" ref="G3144:G3207" si="493">E3144-2</f>
        <v>43243</v>
      </c>
      <c r="H3144" s="1">
        <f t="shared" ref="H3144:H3207" si="494">E3144-3</f>
        <v>43242</v>
      </c>
      <c r="I3144" s="2">
        <f t="shared" si="485"/>
        <v>74.2</v>
      </c>
      <c r="K3144" s="2">
        <f t="shared" si="486"/>
        <v>0</v>
      </c>
      <c r="L3144" s="2">
        <f t="shared" si="487"/>
        <v>0</v>
      </c>
      <c r="M3144" s="2">
        <f t="shared" si="488"/>
        <v>1</v>
      </c>
      <c r="N3144">
        <f t="shared" si="489"/>
        <v>4.4803277015838114</v>
      </c>
    </row>
    <row r="3145" spans="1:14" x14ac:dyDescent="0.3">
      <c r="A3145" s="1">
        <v>43255</v>
      </c>
      <c r="B3145">
        <v>77.575000000000003</v>
      </c>
      <c r="D3145">
        <f t="shared" si="490"/>
        <v>1</v>
      </c>
      <c r="E3145" s="1">
        <f t="shared" si="491"/>
        <v>43248</v>
      </c>
      <c r="F3145" s="1">
        <f t="shared" si="492"/>
        <v>43247</v>
      </c>
      <c r="G3145" s="1">
        <f t="shared" si="493"/>
        <v>43246</v>
      </c>
      <c r="H3145" s="1">
        <f t="shared" si="494"/>
        <v>43245</v>
      </c>
      <c r="I3145" s="2">
        <f t="shared" ref="I3145:I3208" si="495">IF(SUMIFS($B$2:$B$3569,$A$2:$A$3569,"="&amp;E3145)=0,IF(SUMIFS($B$2:$B$3569,$A$2:$A$3569,"="&amp;F3145)=0,IF(SUMIFS($B$2:$B$3569,$A$2:$A$3569,"="&amp;G3145)=0,SUMIFS($B$2:$B$3569,$A$2:$A$3569,"="&amp;H3145),SUMIFS($B$2:$B$3569,$A$2:$A$3569,"="&amp;G3145)),SUMIFS($B$2:$B$3569,$A$2:$A$3569,"="&amp;F3145)),SUMIFS($B$2:$B$3569,$A$2:$A$3569,"="&amp;E3145))</f>
        <v>74.2</v>
      </c>
      <c r="K3145" s="2">
        <f t="shared" ref="K3145:K3208" si="496">SUMIFS($J$2:$J$3569,$A$2:$A$3569,"&gt;"&amp;E3145,$A$2:$A$3569,"&lt;="&amp;A3145)</f>
        <v>0</v>
      </c>
      <c r="L3145" s="2">
        <f t="shared" ref="L3145:L3208" si="497">IF(K3145&lt;&gt;0,LOOKUP(K3145,C3139:C3145,B3139:B3145),0)</f>
        <v>0</v>
      </c>
      <c r="M3145" s="2">
        <f t="shared" ref="M3145:M3208" si="498">IF(K3145&lt;&gt;0,L3145/K3145,1)</f>
        <v>1</v>
      </c>
      <c r="N3145">
        <f t="shared" ref="N3145:N3208" si="499">LN(B3145*M3145/I3145)*100</f>
        <v>4.4481060161109136</v>
      </c>
    </row>
    <row r="3146" spans="1:14" x14ac:dyDescent="0.3">
      <c r="A3146" s="1">
        <v>43256</v>
      </c>
      <c r="B3146">
        <v>76.525000000000006</v>
      </c>
      <c r="D3146">
        <f t="shared" si="490"/>
        <v>2</v>
      </c>
      <c r="E3146" s="1">
        <f t="shared" si="491"/>
        <v>43249</v>
      </c>
      <c r="F3146" s="1">
        <f t="shared" si="492"/>
        <v>43248</v>
      </c>
      <c r="G3146" s="1">
        <f t="shared" si="493"/>
        <v>43247</v>
      </c>
      <c r="H3146" s="1">
        <f t="shared" si="494"/>
        <v>43246</v>
      </c>
      <c r="I3146" s="2">
        <f t="shared" si="495"/>
        <v>75.674999999999997</v>
      </c>
      <c r="K3146" s="2">
        <f t="shared" si="496"/>
        <v>0</v>
      </c>
      <c r="L3146" s="2">
        <f t="shared" si="497"/>
        <v>0</v>
      </c>
      <c r="M3146" s="2">
        <f t="shared" si="498"/>
        <v>1</v>
      </c>
      <c r="N3146">
        <f t="shared" si="499"/>
        <v>1.1169629923694018</v>
      </c>
    </row>
    <row r="3147" spans="1:14" x14ac:dyDescent="0.3">
      <c r="A3147" s="1">
        <v>43257</v>
      </c>
      <c r="B3147">
        <v>78.174999999999997</v>
      </c>
      <c r="D3147">
        <f t="shared" si="490"/>
        <v>3</v>
      </c>
      <c r="E3147" s="1">
        <f t="shared" si="491"/>
        <v>43250</v>
      </c>
      <c r="F3147" s="1">
        <f t="shared" si="492"/>
        <v>43249</v>
      </c>
      <c r="G3147" s="1">
        <f t="shared" si="493"/>
        <v>43248</v>
      </c>
      <c r="H3147" s="1">
        <f t="shared" si="494"/>
        <v>43247</v>
      </c>
      <c r="I3147" s="2">
        <f t="shared" si="495"/>
        <v>77.325000000000003</v>
      </c>
      <c r="K3147" s="2">
        <f t="shared" si="496"/>
        <v>0</v>
      </c>
      <c r="L3147" s="2">
        <f t="shared" si="497"/>
        <v>0</v>
      </c>
      <c r="M3147" s="2">
        <f t="shared" si="498"/>
        <v>1</v>
      </c>
      <c r="N3147">
        <f t="shared" si="499"/>
        <v>1.0932584772771596</v>
      </c>
    </row>
    <row r="3148" spans="1:14" x14ac:dyDescent="0.3">
      <c r="A3148" s="1">
        <v>43258</v>
      </c>
      <c r="B3148">
        <v>78.400000000000006</v>
      </c>
      <c r="D3148">
        <f t="shared" si="490"/>
        <v>4</v>
      </c>
      <c r="E3148" s="1">
        <f t="shared" si="491"/>
        <v>43251</v>
      </c>
      <c r="F3148" s="1">
        <f t="shared" si="492"/>
        <v>43250</v>
      </c>
      <c r="G3148" s="1">
        <f t="shared" si="493"/>
        <v>43249</v>
      </c>
      <c r="H3148" s="1">
        <f t="shared" si="494"/>
        <v>43248</v>
      </c>
      <c r="I3148" s="2">
        <f t="shared" si="495"/>
        <v>76.625</v>
      </c>
      <c r="K3148" s="2">
        <f t="shared" si="496"/>
        <v>0</v>
      </c>
      <c r="L3148" s="2">
        <f t="shared" si="497"/>
        <v>0</v>
      </c>
      <c r="M3148" s="2">
        <f t="shared" si="498"/>
        <v>1</v>
      </c>
      <c r="N3148">
        <f t="shared" si="499"/>
        <v>2.2900533099986733</v>
      </c>
    </row>
    <row r="3149" spans="1:14" x14ac:dyDescent="0.3">
      <c r="A3149" s="1">
        <v>43259</v>
      </c>
      <c r="B3149">
        <v>79.875</v>
      </c>
      <c r="C3149">
        <v>80.724999999999994</v>
      </c>
      <c r="D3149">
        <f t="shared" si="490"/>
        <v>5</v>
      </c>
      <c r="E3149" s="1">
        <f t="shared" si="491"/>
        <v>43252</v>
      </c>
      <c r="F3149" s="1">
        <f t="shared" si="492"/>
        <v>43251</v>
      </c>
      <c r="G3149" s="1">
        <f t="shared" si="493"/>
        <v>43250</v>
      </c>
      <c r="H3149" s="1">
        <f t="shared" si="494"/>
        <v>43249</v>
      </c>
      <c r="I3149" s="2">
        <f t="shared" si="495"/>
        <v>77.599999999999994</v>
      </c>
      <c r="K3149" s="2">
        <f t="shared" si="496"/>
        <v>0</v>
      </c>
      <c r="L3149" s="2">
        <f t="shared" si="497"/>
        <v>0</v>
      </c>
      <c r="M3149" s="2">
        <f t="shared" si="498"/>
        <v>1</v>
      </c>
      <c r="N3149">
        <f t="shared" si="499"/>
        <v>2.8895485508525818</v>
      </c>
    </row>
    <row r="3150" spans="1:14" x14ac:dyDescent="0.3">
      <c r="A3150" s="1">
        <v>43262</v>
      </c>
      <c r="B3150">
        <v>79.400000000000006</v>
      </c>
      <c r="D3150">
        <f t="shared" si="490"/>
        <v>1</v>
      </c>
      <c r="E3150" s="1">
        <f t="shared" si="491"/>
        <v>43255</v>
      </c>
      <c r="F3150" s="1">
        <f t="shared" si="492"/>
        <v>43254</v>
      </c>
      <c r="G3150" s="1">
        <f t="shared" si="493"/>
        <v>43253</v>
      </c>
      <c r="H3150" s="1">
        <f t="shared" si="494"/>
        <v>43252</v>
      </c>
      <c r="I3150" s="2">
        <f t="shared" si="495"/>
        <v>77.575000000000003</v>
      </c>
      <c r="J3150">
        <v>80.724999999999994</v>
      </c>
      <c r="K3150" s="2">
        <f t="shared" si="496"/>
        <v>80.724999999999994</v>
      </c>
      <c r="L3150" s="2">
        <f t="shared" si="497"/>
        <v>79.875</v>
      </c>
      <c r="M3150" s="2">
        <f t="shared" si="498"/>
        <v>0.9894704242799629</v>
      </c>
      <c r="N3150">
        <f t="shared" si="499"/>
        <v>1.2667753972006119</v>
      </c>
    </row>
    <row r="3151" spans="1:14" x14ac:dyDescent="0.3">
      <c r="A3151" s="1">
        <v>43263</v>
      </c>
      <c r="B3151">
        <v>81.45</v>
      </c>
      <c r="D3151">
        <f t="shared" si="490"/>
        <v>2</v>
      </c>
      <c r="E3151" s="1">
        <f t="shared" si="491"/>
        <v>43256</v>
      </c>
      <c r="F3151" s="1">
        <f t="shared" si="492"/>
        <v>43255</v>
      </c>
      <c r="G3151" s="1">
        <f t="shared" si="493"/>
        <v>43254</v>
      </c>
      <c r="H3151" s="1">
        <f t="shared" si="494"/>
        <v>43253</v>
      </c>
      <c r="I3151" s="2">
        <f t="shared" si="495"/>
        <v>76.525000000000006</v>
      </c>
      <c r="K3151" s="2">
        <f t="shared" si="496"/>
        <v>80.724999999999994</v>
      </c>
      <c r="L3151" s="2">
        <f t="shared" si="497"/>
        <v>79.875</v>
      </c>
      <c r="M3151" s="2">
        <f t="shared" si="498"/>
        <v>0.9894704242799629</v>
      </c>
      <c r="N3151">
        <f t="shared" si="499"/>
        <v>5.1786446269937905</v>
      </c>
    </row>
    <row r="3152" spans="1:14" x14ac:dyDescent="0.3">
      <c r="A3152" s="1">
        <v>43264</v>
      </c>
      <c r="B3152">
        <v>82.775000000000006</v>
      </c>
      <c r="D3152">
        <f t="shared" si="490"/>
        <v>3</v>
      </c>
      <c r="E3152" s="1">
        <f t="shared" si="491"/>
        <v>43257</v>
      </c>
      <c r="F3152" s="1">
        <f t="shared" si="492"/>
        <v>43256</v>
      </c>
      <c r="G3152" s="1">
        <f t="shared" si="493"/>
        <v>43255</v>
      </c>
      <c r="H3152" s="1">
        <f t="shared" si="494"/>
        <v>43254</v>
      </c>
      <c r="I3152" s="2">
        <f t="shared" si="495"/>
        <v>78.174999999999997</v>
      </c>
      <c r="K3152" s="2">
        <f t="shared" si="496"/>
        <v>80.724999999999994</v>
      </c>
      <c r="L3152" s="2">
        <f t="shared" si="497"/>
        <v>79.875</v>
      </c>
      <c r="M3152" s="2">
        <f t="shared" si="498"/>
        <v>0.9894704242799629</v>
      </c>
      <c r="N3152">
        <f t="shared" si="499"/>
        <v>4.6590776142765113</v>
      </c>
    </row>
    <row r="3153" spans="1:14" x14ac:dyDescent="0.3">
      <c r="A3153" s="1">
        <v>43265</v>
      </c>
      <c r="B3153">
        <v>81.625</v>
      </c>
      <c r="D3153">
        <f t="shared" si="490"/>
        <v>4</v>
      </c>
      <c r="E3153" s="1">
        <f t="shared" si="491"/>
        <v>43258</v>
      </c>
      <c r="F3153" s="1">
        <f t="shared" si="492"/>
        <v>43257</v>
      </c>
      <c r="G3153" s="1">
        <f t="shared" si="493"/>
        <v>43256</v>
      </c>
      <c r="H3153" s="1">
        <f t="shared" si="494"/>
        <v>43255</v>
      </c>
      <c r="I3153" s="2">
        <f t="shared" si="495"/>
        <v>78.400000000000006</v>
      </c>
      <c r="K3153" s="2">
        <f t="shared" si="496"/>
        <v>80.724999999999994</v>
      </c>
      <c r="L3153" s="2">
        <f t="shared" si="497"/>
        <v>79.875</v>
      </c>
      <c r="M3153" s="2">
        <f t="shared" si="498"/>
        <v>0.9894704242799629</v>
      </c>
      <c r="N3153">
        <f t="shared" si="499"/>
        <v>2.9726256293593085</v>
      </c>
    </row>
    <row r="3154" spans="1:14" x14ac:dyDescent="0.3">
      <c r="A3154" s="1">
        <v>43266</v>
      </c>
      <c r="B3154">
        <v>81.724999999999994</v>
      </c>
      <c r="D3154">
        <f t="shared" si="490"/>
        <v>5</v>
      </c>
      <c r="E3154" s="1">
        <f t="shared" si="491"/>
        <v>43259</v>
      </c>
      <c r="F3154" s="1">
        <f t="shared" si="492"/>
        <v>43258</v>
      </c>
      <c r="G3154" s="1">
        <f t="shared" si="493"/>
        <v>43257</v>
      </c>
      <c r="H3154" s="1">
        <f t="shared" si="494"/>
        <v>43256</v>
      </c>
      <c r="I3154" s="2">
        <f t="shared" si="495"/>
        <v>79.875</v>
      </c>
      <c r="K3154" s="2">
        <f t="shared" si="496"/>
        <v>80.724999999999994</v>
      </c>
      <c r="L3154" s="2">
        <f t="shared" si="497"/>
        <v>79.875</v>
      </c>
      <c r="M3154" s="2">
        <f t="shared" si="498"/>
        <v>0.9894704242799629</v>
      </c>
      <c r="N3154">
        <f t="shared" si="499"/>
        <v>1.2311635965935339</v>
      </c>
    </row>
    <row r="3155" spans="1:14" x14ac:dyDescent="0.3">
      <c r="A3155" s="1">
        <v>43269</v>
      </c>
      <c r="B3155">
        <v>83.724999999999994</v>
      </c>
      <c r="D3155">
        <f t="shared" si="490"/>
        <v>1</v>
      </c>
      <c r="E3155" s="1">
        <f t="shared" si="491"/>
        <v>43262</v>
      </c>
      <c r="F3155" s="1">
        <f t="shared" si="492"/>
        <v>43261</v>
      </c>
      <c r="G3155" s="1">
        <f t="shared" si="493"/>
        <v>43260</v>
      </c>
      <c r="H3155" s="1">
        <f t="shared" si="494"/>
        <v>43259</v>
      </c>
      <c r="I3155" s="2">
        <f t="shared" si="495"/>
        <v>79.400000000000006</v>
      </c>
      <c r="K3155" s="2">
        <f t="shared" si="496"/>
        <v>0</v>
      </c>
      <c r="L3155" s="2">
        <f t="shared" si="497"/>
        <v>0</v>
      </c>
      <c r="M3155" s="2">
        <f t="shared" si="498"/>
        <v>1</v>
      </c>
      <c r="N3155">
        <f t="shared" si="499"/>
        <v>5.3039250427178048</v>
      </c>
    </row>
    <row r="3156" spans="1:14" x14ac:dyDescent="0.3">
      <c r="A3156" s="1">
        <v>43270</v>
      </c>
      <c r="B3156">
        <v>81.875</v>
      </c>
      <c r="D3156">
        <f t="shared" si="490"/>
        <v>2</v>
      </c>
      <c r="E3156" s="1">
        <f t="shared" si="491"/>
        <v>43263</v>
      </c>
      <c r="F3156" s="1">
        <f t="shared" si="492"/>
        <v>43262</v>
      </c>
      <c r="G3156" s="1">
        <f t="shared" si="493"/>
        <v>43261</v>
      </c>
      <c r="H3156" s="1">
        <f t="shared" si="494"/>
        <v>43260</v>
      </c>
      <c r="I3156" s="2">
        <f t="shared" si="495"/>
        <v>81.45</v>
      </c>
      <c r="K3156" s="2">
        <f t="shared" si="496"/>
        <v>0</v>
      </c>
      <c r="L3156" s="2">
        <f t="shared" si="497"/>
        <v>0</v>
      </c>
      <c r="M3156" s="2">
        <f t="shared" si="498"/>
        <v>1</v>
      </c>
      <c r="N3156">
        <f t="shared" si="499"/>
        <v>0.52043589073617857</v>
      </c>
    </row>
    <row r="3157" spans="1:14" x14ac:dyDescent="0.3">
      <c r="A3157" s="1">
        <v>43271</v>
      </c>
      <c r="B3157">
        <v>80.025000000000006</v>
      </c>
      <c r="D3157">
        <f t="shared" si="490"/>
        <v>3</v>
      </c>
      <c r="E3157" s="1">
        <f t="shared" si="491"/>
        <v>43264</v>
      </c>
      <c r="F3157" s="1">
        <f t="shared" si="492"/>
        <v>43263</v>
      </c>
      <c r="G3157" s="1">
        <f t="shared" si="493"/>
        <v>43262</v>
      </c>
      <c r="H3157" s="1">
        <f t="shared" si="494"/>
        <v>43261</v>
      </c>
      <c r="I3157" s="2">
        <f t="shared" si="495"/>
        <v>82.775000000000006</v>
      </c>
      <c r="K3157" s="2">
        <f t="shared" si="496"/>
        <v>0</v>
      </c>
      <c r="L3157" s="2">
        <f t="shared" si="497"/>
        <v>0</v>
      </c>
      <c r="M3157" s="2">
        <f t="shared" si="498"/>
        <v>1</v>
      </c>
      <c r="N3157">
        <f t="shared" si="499"/>
        <v>-3.3786997577383211</v>
      </c>
    </row>
    <row r="3158" spans="1:14" x14ac:dyDescent="0.3">
      <c r="A3158" s="1">
        <v>43272</v>
      </c>
      <c r="B3158">
        <v>80.474999999999994</v>
      </c>
      <c r="D3158">
        <f t="shared" si="490"/>
        <v>4</v>
      </c>
      <c r="E3158" s="1">
        <f t="shared" si="491"/>
        <v>43265</v>
      </c>
      <c r="F3158" s="1">
        <f t="shared" si="492"/>
        <v>43264</v>
      </c>
      <c r="G3158" s="1">
        <f t="shared" si="493"/>
        <v>43263</v>
      </c>
      <c r="H3158" s="1">
        <f t="shared" si="494"/>
        <v>43262</v>
      </c>
      <c r="I3158" s="2">
        <f t="shared" si="495"/>
        <v>81.625</v>
      </c>
      <c r="K3158" s="2">
        <f t="shared" si="496"/>
        <v>0</v>
      </c>
      <c r="L3158" s="2">
        <f t="shared" si="497"/>
        <v>0</v>
      </c>
      <c r="M3158" s="2">
        <f t="shared" si="498"/>
        <v>1</v>
      </c>
      <c r="N3158">
        <f t="shared" si="499"/>
        <v>-1.4189010411723368</v>
      </c>
    </row>
    <row r="3159" spans="1:14" x14ac:dyDescent="0.3">
      <c r="A3159" s="1">
        <v>43273</v>
      </c>
      <c r="B3159">
        <v>79.825000000000003</v>
      </c>
      <c r="D3159">
        <f t="shared" si="490"/>
        <v>5</v>
      </c>
      <c r="E3159" s="1">
        <f t="shared" si="491"/>
        <v>43266</v>
      </c>
      <c r="F3159" s="1">
        <f t="shared" si="492"/>
        <v>43265</v>
      </c>
      <c r="G3159" s="1">
        <f t="shared" si="493"/>
        <v>43264</v>
      </c>
      <c r="H3159" s="1">
        <f t="shared" si="494"/>
        <v>43263</v>
      </c>
      <c r="I3159" s="2">
        <f t="shared" si="495"/>
        <v>81.724999999999994</v>
      </c>
      <c r="K3159" s="2">
        <f t="shared" si="496"/>
        <v>0</v>
      </c>
      <c r="L3159" s="2">
        <f t="shared" si="497"/>
        <v>0</v>
      </c>
      <c r="M3159" s="2">
        <f t="shared" si="498"/>
        <v>1</v>
      </c>
      <c r="N3159">
        <f t="shared" si="499"/>
        <v>-2.3523214009428535</v>
      </c>
    </row>
    <row r="3160" spans="1:14" x14ac:dyDescent="0.3">
      <c r="A3160" s="1">
        <v>43276</v>
      </c>
      <c r="B3160">
        <v>78.075000000000003</v>
      </c>
      <c r="D3160">
        <f t="shared" si="490"/>
        <v>1</v>
      </c>
      <c r="E3160" s="1">
        <f t="shared" si="491"/>
        <v>43269</v>
      </c>
      <c r="F3160" s="1">
        <f t="shared" si="492"/>
        <v>43268</v>
      </c>
      <c r="G3160" s="1">
        <f t="shared" si="493"/>
        <v>43267</v>
      </c>
      <c r="H3160" s="1">
        <f t="shared" si="494"/>
        <v>43266</v>
      </c>
      <c r="I3160" s="2">
        <f t="shared" si="495"/>
        <v>83.724999999999994</v>
      </c>
      <c r="K3160" s="2">
        <f t="shared" si="496"/>
        <v>0</v>
      </c>
      <c r="L3160" s="2">
        <f t="shared" si="497"/>
        <v>0</v>
      </c>
      <c r="M3160" s="2">
        <f t="shared" si="498"/>
        <v>1</v>
      </c>
      <c r="N3160">
        <f t="shared" si="499"/>
        <v>-6.9867715511125956</v>
      </c>
    </row>
    <row r="3161" spans="1:14" x14ac:dyDescent="0.3">
      <c r="A3161" s="1">
        <v>43277</v>
      </c>
      <c r="B3161">
        <v>79.125</v>
      </c>
      <c r="D3161">
        <f t="shared" si="490"/>
        <v>2</v>
      </c>
      <c r="E3161" s="1">
        <f t="shared" si="491"/>
        <v>43270</v>
      </c>
      <c r="F3161" s="1">
        <f t="shared" si="492"/>
        <v>43269</v>
      </c>
      <c r="G3161" s="1">
        <f t="shared" si="493"/>
        <v>43268</v>
      </c>
      <c r="H3161" s="1">
        <f t="shared" si="494"/>
        <v>43267</v>
      </c>
      <c r="I3161" s="2">
        <f t="shared" si="495"/>
        <v>81.875</v>
      </c>
      <c r="K3161" s="2">
        <f t="shared" si="496"/>
        <v>0</v>
      </c>
      <c r="L3161" s="2">
        <f t="shared" si="497"/>
        <v>0</v>
      </c>
      <c r="M3161" s="2">
        <f t="shared" si="498"/>
        <v>1</v>
      </c>
      <c r="N3161">
        <f t="shared" si="499"/>
        <v>-3.4164813491075696</v>
      </c>
    </row>
    <row r="3162" spans="1:14" x14ac:dyDescent="0.3">
      <c r="A3162" s="1">
        <v>43278</v>
      </c>
      <c r="B3162">
        <v>80.224999999999994</v>
      </c>
      <c r="D3162">
        <f t="shared" si="490"/>
        <v>3</v>
      </c>
      <c r="E3162" s="1">
        <f t="shared" si="491"/>
        <v>43271</v>
      </c>
      <c r="F3162" s="1">
        <f t="shared" si="492"/>
        <v>43270</v>
      </c>
      <c r="G3162" s="1">
        <f t="shared" si="493"/>
        <v>43269</v>
      </c>
      <c r="H3162" s="1">
        <f t="shared" si="494"/>
        <v>43268</v>
      </c>
      <c r="I3162" s="2">
        <f t="shared" si="495"/>
        <v>80.025000000000006</v>
      </c>
      <c r="K3162" s="2">
        <f t="shared" si="496"/>
        <v>0</v>
      </c>
      <c r="L3162" s="2">
        <f t="shared" si="497"/>
        <v>0</v>
      </c>
      <c r="M3162" s="2">
        <f t="shared" si="498"/>
        <v>1</v>
      </c>
      <c r="N3162">
        <f t="shared" si="499"/>
        <v>0.2496101139993703</v>
      </c>
    </row>
    <row r="3163" spans="1:14" x14ac:dyDescent="0.3">
      <c r="A3163" s="1">
        <v>43279</v>
      </c>
      <c r="B3163">
        <v>81.125</v>
      </c>
      <c r="D3163">
        <f t="shared" si="490"/>
        <v>4</v>
      </c>
      <c r="E3163" s="1">
        <f t="shared" si="491"/>
        <v>43272</v>
      </c>
      <c r="F3163" s="1">
        <f t="shared" si="492"/>
        <v>43271</v>
      </c>
      <c r="G3163" s="1">
        <f t="shared" si="493"/>
        <v>43270</v>
      </c>
      <c r="H3163" s="1">
        <f t="shared" si="494"/>
        <v>43269</v>
      </c>
      <c r="I3163" s="2">
        <f t="shared" si="495"/>
        <v>80.474999999999994</v>
      </c>
      <c r="K3163" s="2">
        <f t="shared" si="496"/>
        <v>0</v>
      </c>
      <c r="L3163" s="2">
        <f t="shared" si="497"/>
        <v>0</v>
      </c>
      <c r="M3163" s="2">
        <f t="shared" si="498"/>
        <v>1</v>
      </c>
      <c r="N3163">
        <f t="shared" si="499"/>
        <v>0.80445978393823747</v>
      </c>
    </row>
    <row r="3164" spans="1:14" x14ac:dyDescent="0.3">
      <c r="A3164" s="1">
        <v>43280</v>
      </c>
      <c r="B3164">
        <v>82.875</v>
      </c>
      <c r="D3164">
        <f t="shared" si="490"/>
        <v>5</v>
      </c>
      <c r="E3164" s="1">
        <f t="shared" si="491"/>
        <v>43273</v>
      </c>
      <c r="F3164" s="1">
        <f t="shared" si="492"/>
        <v>43272</v>
      </c>
      <c r="G3164" s="1">
        <f t="shared" si="493"/>
        <v>43271</v>
      </c>
      <c r="H3164" s="1">
        <f t="shared" si="494"/>
        <v>43270</v>
      </c>
      <c r="I3164" s="2">
        <f t="shared" si="495"/>
        <v>79.825000000000003</v>
      </c>
      <c r="K3164" s="2">
        <f t="shared" si="496"/>
        <v>0</v>
      </c>
      <c r="L3164" s="2">
        <f t="shared" si="497"/>
        <v>0</v>
      </c>
      <c r="M3164" s="2">
        <f t="shared" si="498"/>
        <v>1</v>
      </c>
      <c r="N3164">
        <f t="shared" si="499"/>
        <v>3.7496709905180765</v>
      </c>
    </row>
    <row r="3165" spans="1:14" x14ac:dyDescent="0.3">
      <c r="A3165" s="1">
        <v>43283</v>
      </c>
      <c r="B3165">
        <v>83.2</v>
      </c>
      <c r="D3165">
        <f t="shared" si="490"/>
        <v>1</v>
      </c>
      <c r="E3165" s="1">
        <f t="shared" si="491"/>
        <v>43276</v>
      </c>
      <c r="F3165" s="1">
        <f t="shared" si="492"/>
        <v>43275</v>
      </c>
      <c r="G3165" s="1">
        <f t="shared" si="493"/>
        <v>43274</v>
      </c>
      <c r="H3165" s="1">
        <f t="shared" si="494"/>
        <v>43273</v>
      </c>
      <c r="I3165" s="2">
        <f t="shared" si="495"/>
        <v>78.075000000000003</v>
      </c>
      <c r="K3165" s="2">
        <f t="shared" si="496"/>
        <v>0</v>
      </c>
      <c r="L3165" s="2">
        <f t="shared" si="497"/>
        <v>0</v>
      </c>
      <c r="M3165" s="2">
        <f t="shared" si="498"/>
        <v>1</v>
      </c>
      <c r="N3165">
        <f t="shared" si="499"/>
        <v>6.3577444658020719</v>
      </c>
    </row>
    <row r="3166" spans="1:14" x14ac:dyDescent="0.3">
      <c r="A3166" s="1">
        <v>43284</v>
      </c>
      <c r="B3166">
        <v>83.724999999999994</v>
      </c>
      <c r="D3166">
        <f t="shared" si="490"/>
        <v>2</v>
      </c>
      <c r="E3166" s="1">
        <f t="shared" si="491"/>
        <v>43277</v>
      </c>
      <c r="F3166" s="1">
        <f t="shared" si="492"/>
        <v>43276</v>
      </c>
      <c r="G3166" s="1">
        <f t="shared" si="493"/>
        <v>43275</v>
      </c>
      <c r="H3166" s="1">
        <f t="shared" si="494"/>
        <v>43274</v>
      </c>
      <c r="I3166" s="2">
        <f t="shared" si="495"/>
        <v>79.125</v>
      </c>
      <c r="K3166" s="2">
        <f t="shared" si="496"/>
        <v>0</v>
      </c>
      <c r="L3166" s="2">
        <f t="shared" si="497"/>
        <v>0</v>
      </c>
      <c r="M3166" s="2">
        <f t="shared" si="498"/>
        <v>1</v>
      </c>
      <c r="N3166">
        <f t="shared" si="499"/>
        <v>5.6508738215928034</v>
      </c>
    </row>
    <row r="3167" spans="1:14" x14ac:dyDescent="0.3">
      <c r="A3167" s="1">
        <v>43286</v>
      </c>
      <c r="B3167">
        <v>83.3</v>
      </c>
      <c r="D3167">
        <f t="shared" si="490"/>
        <v>4</v>
      </c>
      <c r="E3167" s="1">
        <f t="shared" si="491"/>
        <v>43279</v>
      </c>
      <c r="F3167" s="1">
        <f t="shared" si="492"/>
        <v>43278</v>
      </c>
      <c r="G3167" s="1">
        <f t="shared" si="493"/>
        <v>43277</v>
      </c>
      <c r="H3167" s="1">
        <f t="shared" si="494"/>
        <v>43276</v>
      </c>
      <c r="I3167" s="2">
        <f t="shared" si="495"/>
        <v>81.125</v>
      </c>
      <c r="K3167" s="2">
        <f t="shared" si="496"/>
        <v>0</v>
      </c>
      <c r="L3167" s="2">
        <f t="shared" si="497"/>
        <v>0</v>
      </c>
      <c r="M3167" s="2">
        <f t="shared" si="498"/>
        <v>1</v>
      </c>
      <c r="N3167">
        <f t="shared" si="499"/>
        <v>2.6457374148542865</v>
      </c>
    </row>
    <row r="3168" spans="1:14" x14ac:dyDescent="0.3">
      <c r="A3168" s="1">
        <v>43287</v>
      </c>
      <c r="B3168">
        <v>81.375</v>
      </c>
      <c r="D3168">
        <f t="shared" si="490"/>
        <v>5</v>
      </c>
      <c r="E3168" s="1">
        <f t="shared" si="491"/>
        <v>43280</v>
      </c>
      <c r="F3168" s="1">
        <f t="shared" si="492"/>
        <v>43279</v>
      </c>
      <c r="G3168" s="1">
        <f t="shared" si="493"/>
        <v>43278</v>
      </c>
      <c r="H3168" s="1">
        <f t="shared" si="494"/>
        <v>43277</v>
      </c>
      <c r="I3168" s="2">
        <f t="shared" si="495"/>
        <v>82.875</v>
      </c>
      <c r="K3168" s="2">
        <f t="shared" si="496"/>
        <v>0</v>
      </c>
      <c r="L3168" s="2">
        <f t="shared" si="497"/>
        <v>0</v>
      </c>
      <c r="M3168" s="2">
        <f t="shared" si="498"/>
        <v>1</v>
      </c>
      <c r="N3168">
        <f t="shared" si="499"/>
        <v>-1.8265347977293314</v>
      </c>
    </row>
    <row r="3169" spans="1:14" x14ac:dyDescent="0.3">
      <c r="A3169" s="1">
        <v>43290</v>
      </c>
      <c r="B3169">
        <v>80.224999999999994</v>
      </c>
      <c r="C3169">
        <v>72.775000000000006</v>
      </c>
      <c r="D3169">
        <f t="shared" si="490"/>
        <v>1</v>
      </c>
      <c r="E3169" s="1">
        <f t="shared" si="491"/>
        <v>43283</v>
      </c>
      <c r="F3169" s="1">
        <f t="shared" si="492"/>
        <v>43282</v>
      </c>
      <c r="G3169" s="1">
        <f t="shared" si="493"/>
        <v>43281</v>
      </c>
      <c r="H3169" s="1">
        <f t="shared" si="494"/>
        <v>43280</v>
      </c>
      <c r="I3169" s="2">
        <f t="shared" si="495"/>
        <v>83.2</v>
      </c>
      <c r="K3169" s="2">
        <f t="shared" si="496"/>
        <v>0</v>
      </c>
      <c r="L3169" s="2">
        <f t="shared" si="497"/>
        <v>0</v>
      </c>
      <c r="M3169" s="2">
        <f t="shared" si="498"/>
        <v>1</v>
      </c>
      <c r="N3169">
        <f t="shared" si="499"/>
        <v>-3.6412160831242484</v>
      </c>
    </row>
    <row r="3170" spans="1:14" x14ac:dyDescent="0.3">
      <c r="A3170" s="1">
        <v>43291</v>
      </c>
      <c r="B3170">
        <v>69.775000000000006</v>
      </c>
      <c r="D3170">
        <f t="shared" si="490"/>
        <v>2</v>
      </c>
      <c r="E3170" s="1">
        <f t="shared" si="491"/>
        <v>43284</v>
      </c>
      <c r="F3170" s="1">
        <f t="shared" si="492"/>
        <v>43283</v>
      </c>
      <c r="G3170" s="1">
        <f t="shared" si="493"/>
        <v>43282</v>
      </c>
      <c r="H3170" s="1">
        <f t="shared" si="494"/>
        <v>43281</v>
      </c>
      <c r="I3170" s="2">
        <f t="shared" si="495"/>
        <v>83.724999999999994</v>
      </c>
      <c r="J3170">
        <v>72.775000000000006</v>
      </c>
      <c r="K3170" s="2">
        <f t="shared" si="496"/>
        <v>72.775000000000006</v>
      </c>
      <c r="L3170" s="2">
        <f t="shared" si="497"/>
        <v>80.224999999999994</v>
      </c>
      <c r="M3170" s="2">
        <f t="shared" si="498"/>
        <v>1.1023703194778425</v>
      </c>
      <c r="N3170">
        <f t="shared" si="499"/>
        <v>-8.4799141893648802</v>
      </c>
    </row>
    <row r="3171" spans="1:14" x14ac:dyDescent="0.3">
      <c r="A3171" s="1">
        <v>43292</v>
      </c>
      <c r="B3171">
        <v>68.8</v>
      </c>
      <c r="D3171">
        <f t="shared" si="490"/>
        <v>3</v>
      </c>
      <c r="E3171" s="1">
        <f t="shared" si="491"/>
        <v>43285</v>
      </c>
      <c r="F3171" s="1">
        <f t="shared" si="492"/>
        <v>43284</v>
      </c>
      <c r="G3171" s="1">
        <f t="shared" si="493"/>
        <v>43283</v>
      </c>
      <c r="H3171" s="1">
        <f t="shared" si="494"/>
        <v>43282</v>
      </c>
      <c r="I3171" s="2">
        <f t="shared" si="495"/>
        <v>83.724999999999994</v>
      </c>
      <c r="K3171" s="2">
        <f t="shared" si="496"/>
        <v>72.775000000000006</v>
      </c>
      <c r="L3171" s="2">
        <f t="shared" si="497"/>
        <v>80.224999999999994</v>
      </c>
      <c r="M3171" s="2">
        <f t="shared" si="498"/>
        <v>1.1023703194778425</v>
      </c>
      <c r="N3171">
        <f t="shared" si="499"/>
        <v>-9.8871176376736738</v>
      </c>
    </row>
    <row r="3172" spans="1:14" x14ac:dyDescent="0.3">
      <c r="A3172" s="1">
        <v>43293</v>
      </c>
      <c r="B3172">
        <v>70.424999999999997</v>
      </c>
      <c r="D3172">
        <f t="shared" si="490"/>
        <v>4</v>
      </c>
      <c r="E3172" s="1">
        <f t="shared" si="491"/>
        <v>43286</v>
      </c>
      <c r="F3172" s="1">
        <f t="shared" si="492"/>
        <v>43285</v>
      </c>
      <c r="G3172" s="1">
        <f t="shared" si="493"/>
        <v>43284</v>
      </c>
      <c r="H3172" s="1">
        <f t="shared" si="494"/>
        <v>43283</v>
      </c>
      <c r="I3172" s="2">
        <f t="shared" si="495"/>
        <v>83.3</v>
      </c>
      <c r="K3172" s="2">
        <f t="shared" si="496"/>
        <v>72.775000000000006</v>
      </c>
      <c r="L3172" s="2">
        <f t="shared" si="497"/>
        <v>80.224999999999994</v>
      </c>
      <c r="M3172" s="2">
        <f t="shared" si="498"/>
        <v>1.1023703194778425</v>
      </c>
      <c r="N3172">
        <f t="shared" si="499"/>
        <v>-7.0437538046127264</v>
      </c>
    </row>
    <row r="3173" spans="1:14" x14ac:dyDescent="0.3">
      <c r="A3173" s="1">
        <v>43294</v>
      </c>
      <c r="B3173">
        <v>70.150000000000006</v>
      </c>
      <c r="D3173">
        <f t="shared" si="490"/>
        <v>5</v>
      </c>
      <c r="E3173" s="1">
        <f t="shared" si="491"/>
        <v>43287</v>
      </c>
      <c r="F3173" s="1">
        <f t="shared" si="492"/>
        <v>43286</v>
      </c>
      <c r="G3173" s="1">
        <f t="shared" si="493"/>
        <v>43285</v>
      </c>
      <c r="H3173" s="1">
        <f t="shared" si="494"/>
        <v>43284</v>
      </c>
      <c r="I3173" s="2">
        <f t="shared" si="495"/>
        <v>81.375</v>
      </c>
      <c r="K3173" s="2">
        <f t="shared" si="496"/>
        <v>72.775000000000006</v>
      </c>
      <c r="L3173" s="2">
        <f t="shared" si="497"/>
        <v>80.224999999999994</v>
      </c>
      <c r="M3173" s="2">
        <f t="shared" si="498"/>
        <v>1.1023703194778425</v>
      </c>
      <c r="N3173">
        <f t="shared" si="499"/>
        <v>-5.0969596616029698</v>
      </c>
    </row>
    <row r="3174" spans="1:14" x14ac:dyDescent="0.3">
      <c r="A3174" s="1">
        <v>43297</v>
      </c>
      <c r="B3174">
        <v>69.2</v>
      </c>
      <c r="D3174">
        <f t="shared" si="490"/>
        <v>1</v>
      </c>
      <c r="E3174" s="1">
        <f t="shared" si="491"/>
        <v>43290</v>
      </c>
      <c r="F3174" s="1">
        <f t="shared" si="492"/>
        <v>43289</v>
      </c>
      <c r="G3174" s="1">
        <f t="shared" si="493"/>
        <v>43288</v>
      </c>
      <c r="H3174" s="1">
        <f t="shared" si="494"/>
        <v>43287</v>
      </c>
      <c r="I3174" s="2">
        <f t="shared" si="495"/>
        <v>80.224999999999994</v>
      </c>
      <c r="K3174" s="2">
        <f t="shared" si="496"/>
        <v>72.775000000000006</v>
      </c>
      <c r="L3174" s="2">
        <f t="shared" si="497"/>
        <v>80.224999999999994</v>
      </c>
      <c r="M3174" s="2">
        <f t="shared" si="498"/>
        <v>1.1023703194778425</v>
      </c>
      <c r="N3174">
        <f t="shared" si="499"/>
        <v>-5.0371627008063049</v>
      </c>
    </row>
    <row r="3175" spans="1:14" x14ac:dyDescent="0.3">
      <c r="A3175" s="1">
        <v>43298</v>
      </c>
      <c r="B3175">
        <v>67.900000000000006</v>
      </c>
      <c r="D3175">
        <f t="shared" si="490"/>
        <v>2</v>
      </c>
      <c r="E3175" s="1">
        <f t="shared" si="491"/>
        <v>43291</v>
      </c>
      <c r="F3175" s="1">
        <f t="shared" si="492"/>
        <v>43290</v>
      </c>
      <c r="G3175" s="1">
        <f t="shared" si="493"/>
        <v>43289</v>
      </c>
      <c r="H3175" s="1">
        <f t="shared" si="494"/>
        <v>43288</v>
      </c>
      <c r="I3175" s="2">
        <f t="shared" si="495"/>
        <v>69.775000000000006</v>
      </c>
      <c r="K3175" s="2">
        <f t="shared" si="496"/>
        <v>0</v>
      </c>
      <c r="L3175" s="2">
        <f t="shared" si="497"/>
        <v>0</v>
      </c>
      <c r="M3175" s="2">
        <f t="shared" si="498"/>
        <v>1</v>
      </c>
      <c r="N3175">
        <f t="shared" si="499"/>
        <v>-2.7239744857735451</v>
      </c>
    </row>
    <row r="3176" spans="1:14" x14ac:dyDescent="0.3">
      <c r="A3176" s="1">
        <v>43299</v>
      </c>
      <c r="B3176">
        <v>67.2</v>
      </c>
      <c r="D3176">
        <f t="shared" si="490"/>
        <v>3</v>
      </c>
      <c r="E3176" s="1">
        <f t="shared" si="491"/>
        <v>43292</v>
      </c>
      <c r="F3176" s="1">
        <f t="shared" si="492"/>
        <v>43291</v>
      </c>
      <c r="G3176" s="1">
        <f t="shared" si="493"/>
        <v>43290</v>
      </c>
      <c r="H3176" s="1">
        <f t="shared" si="494"/>
        <v>43289</v>
      </c>
      <c r="I3176" s="2">
        <f t="shared" si="495"/>
        <v>68.8</v>
      </c>
      <c r="K3176" s="2">
        <f t="shared" si="496"/>
        <v>0</v>
      </c>
      <c r="L3176" s="2">
        <f t="shared" si="497"/>
        <v>0</v>
      </c>
      <c r="M3176" s="2">
        <f t="shared" si="498"/>
        <v>1</v>
      </c>
      <c r="N3176">
        <f t="shared" si="499"/>
        <v>-2.3530497410194045</v>
      </c>
    </row>
    <row r="3177" spans="1:14" x14ac:dyDescent="0.3">
      <c r="A3177" s="1">
        <v>43300</v>
      </c>
      <c r="B3177">
        <v>67.25</v>
      </c>
      <c r="D3177">
        <f t="shared" si="490"/>
        <v>4</v>
      </c>
      <c r="E3177" s="1">
        <f t="shared" si="491"/>
        <v>43293</v>
      </c>
      <c r="F3177" s="1">
        <f t="shared" si="492"/>
        <v>43292</v>
      </c>
      <c r="G3177" s="1">
        <f t="shared" si="493"/>
        <v>43291</v>
      </c>
      <c r="H3177" s="1">
        <f t="shared" si="494"/>
        <v>43290</v>
      </c>
      <c r="I3177" s="2">
        <f t="shared" si="495"/>
        <v>70.424999999999997</v>
      </c>
      <c r="K3177" s="2">
        <f t="shared" si="496"/>
        <v>0</v>
      </c>
      <c r="L3177" s="2">
        <f t="shared" si="497"/>
        <v>0</v>
      </c>
      <c r="M3177" s="2">
        <f t="shared" si="498"/>
        <v>1</v>
      </c>
      <c r="N3177">
        <f t="shared" si="499"/>
        <v>-4.6131295280487814</v>
      </c>
    </row>
    <row r="3178" spans="1:14" x14ac:dyDescent="0.3">
      <c r="A3178" s="1">
        <v>43301</v>
      </c>
      <c r="B3178">
        <v>66.45</v>
      </c>
      <c r="D3178">
        <f t="shared" si="490"/>
        <v>5</v>
      </c>
      <c r="E3178" s="1">
        <f t="shared" si="491"/>
        <v>43294</v>
      </c>
      <c r="F3178" s="1">
        <f t="shared" si="492"/>
        <v>43293</v>
      </c>
      <c r="G3178" s="1">
        <f t="shared" si="493"/>
        <v>43292</v>
      </c>
      <c r="H3178" s="1">
        <f t="shared" si="494"/>
        <v>43291</v>
      </c>
      <c r="I3178" s="2">
        <f t="shared" si="495"/>
        <v>70.150000000000006</v>
      </c>
      <c r="K3178" s="2">
        <f t="shared" si="496"/>
        <v>0</v>
      </c>
      <c r="L3178" s="2">
        <f t="shared" si="497"/>
        <v>0</v>
      </c>
      <c r="M3178" s="2">
        <f t="shared" si="498"/>
        <v>1</v>
      </c>
      <c r="N3178">
        <f t="shared" si="499"/>
        <v>-5.4186021389215604</v>
      </c>
    </row>
    <row r="3179" spans="1:14" x14ac:dyDescent="0.3">
      <c r="A3179" s="1">
        <v>43304</v>
      </c>
      <c r="B3179">
        <v>66.424999999999997</v>
      </c>
      <c r="D3179">
        <f t="shared" si="490"/>
        <v>1</v>
      </c>
      <c r="E3179" s="1">
        <f t="shared" si="491"/>
        <v>43297</v>
      </c>
      <c r="F3179" s="1">
        <f t="shared" si="492"/>
        <v>43296</v>
      </c>
      <c r="G3179" s="1">
        <f t="shared" si="493"/>
        <v>43295</v>
      </c>
      <c r="H3179" s="1">
        <f t="shared" si="494"/>
        <v>43294</v>
      </c>
      <c r="I3179" s="2">
        <f t="shared" si="495"/>
        <v>69.2</v>
      </c>
      <c r="K3179" s="2">
        <f t="shared" si="496"/>
        <v>0</v>
      </c>
      <c r="L3179" s="2">
        <f t="shared" si="497"/>
        <v>0</v>
      </c>
      <c r="M3179" s="2">
        <f t="shared" si="498"/>
        <v>1</v>
      </c>
      <c r="N3179">
        <f t="shared" si="499"/>
        <v>-4.0927370977746786</v>
      </c>
    </row>
    <row r="3180" spans="1:14" x14ac:dyDescent="0.3">
      <c r="A3180" s="1">
        <v>43305</v>
      </c>
      <c r="B3180">
        <v>65.55</v>
      </c>
      <c r="D3180">
        <f t="shared" si="490"/>
        <v>2</v>
      </c>
      <c r="E3180" s="1">
        <f t="shared" si="491"/>
        <v>43298</v>
      </c>
      <c r="F3180" s="1">
        <f t="shared" si="492"/>
        <v>43297</v>
      </c>
      <c r="G3180" s="1">
        <f t="shared" si="493"/>
        <v>43296</v>
      </c>
      <c r="H3180" s="1">
        <f t="shared" si="494"/>
        <v>43295</v>
      </c>
      <c r="I3180" s="2">
        <f t="shared" si="495"/>
        <v>67.900000000000006</v>
      </c>
      <c r="K3180" s="2">
        <f t="shared" si="496"/>
        <v>0</v>
      </c>
      <c r="L3180" s="2">
        <f t="shared" si="497"/>
        <v>0</v>
      </c>
      <c r="M3180" s="2">
        <f t="shared" si="498"/>
        <v>1</v>
      </c>
      <c r="N3180">
        <f t="shared" si="499"/>
        <v>-3.5222824354941693</v>
      </c>
    </row>
    <row r="3181" spans="1:14" x14ac:dyDescent="0.3">
      <c r="A3181" s="1">
        <v>43306</v>
      </c>
      <c r="B3181">
        <v>66.400000000000006</v>
      </c>
      <c r="D3181">
        <f t="shared" si="490"/>
        <v>3</v>
      </c>
      <c r="E3181" s="1">
        <f t="shared" si="491"/>
        <v>43299</v>
      </c>
      <c r="F3181" s="1">
        <f t="shared" si="492"/>
        <v>43298</v>
      </c>
      <c r="G3181" s="1">
        <f t="shared" si="493"/>
        <v>43297</v>
      </c>
      <c r="H3181" s="1">
        <f t="shared" si="494"/>
        <v>43296</v>
      </c>
      <c r="I3181" s="2">
        <f t="shared" si="495"/>
        <v>67.2</v>
      </c>
      <c r="K3181" s="2">
        <f t="shared" si="496"/>
        <v>0</v>
      </c>
      <c r="L3181" s="2">
        <f t="shared" si="497"/>
        <v>0</v>
      </c>
      <c r="M3181" s="2">
        <f t="shared" si="498"/>
        <v>1</v>
      </c>
      <c r="N3181">
        <f t="shared" si="499"/>
        <v>-1.197619104671565</v>
      </c>
    </row>
    <row r="3182" spans="1:14" x14ac:dyDescent="0.3">
      <c r="A3182" s="1">
        <v>43307</v>
      </c>
      <c r="B3182">
        <v>64.900000000000006</v>
      </c>
      <c r="D3182">
        <f t="shared" si="490"/>
        <v>4</v>
      </c>
      <c r="E3182" s="1">
        <f t="shared" si="491"/>
        <v>43300</v>
      </c>
      <c r="F3182" s="1">
        <f t="shared" si="492"/>
        <v>43299</v>
      </c>
      <c r="G3182" s="1">
        <f t="shared" si="493"/>
        <v>43298</v>
      </c>
      <c r="H3182" s="1">
        <f t="shared" si="494"/>
        <v>43297</v>
      </c>
      <c r="I3182" s="2">
        <f t="shared" si="495"/>
        <v>67.25</v>
      </c>
      <c r="K3182" s="2">
        <f t="shared" si="496"/>
        <v>0</v>
      </c>
      <c r="L3182" s="2">
        <f t="shared" si="497"/>
        <v>0</v>
      </c>
      <c r="M3182" s="2">
        <f t="shared" si="498"/>
        <v>1</v>
      </c>
      <c r="N3182">
        <f t="shared" si="499"/>
        <v>-3.5569394771904106</v>
      </c>
    </row>
    <row r="3183" spans="1:14" x14ac:dyDescent="0.3">
      <c r="A3183" s="1">
        <v>43308</v>
      </c>
      <c r="B3183">
        <v>63.65</v>
      </c>
      <c r="D3183">
        <f t="shared" si="490"/>
        <v>5</v>
      </c>
      <c r="E3183" s="1">
        <f t="shared" si="491"/>
        <v>43301</v>
      </c>
      <c r="F3183" s="1">
        <f t="shared" si="492"/>
        <v>43300</v>
      </c>
      <c r="G3183" s="1">
        <f t="shared" si="493"/>
        <v>43299</v>
      </c>
      <c r="H3183" s="1">
        <f t="shared" si="494"/>
        <v>43298</v>
      </c>
      <c r="I3183" s="2">
        <f t="shared" si="495"/>
        <v>66.45</v>
      </c>
      <c r="K3183" s="2">
        <f t="shared" si="496"/>
        <v>0</v>
      </c>
      <c r="L3183" s="2">
        <f t="shared" si="497"/>
        <v>0</v>
      </c>
      <c r="M3183" s="2">
        <f t="shared" si="498"/>
        <v>1</v>
      </c>
      <c r="N3183">
        <f t="shared" si="499"/>
        <v>-4.3050460155838843</v>
      </c>
    </row>
    <row r="3184" spans="1:14" x14ac:dyDescent="0.3">
      <c r="A3184" s="1">
        <v>43311</v>
      </c>
      <c r="B3184">
        <v>63.3</v>
      </c>
      <c r="D3184">
        <f t="shared" si="490"/>
        <v>1</v>
      </c>
      <c r="E3184" s="1">
        <f t="shared" si="491"/>
        <v>43304</v>
      </c>
      <c r="F3184" s="1">
        <f t="shared" si="492"/>
        <v>43303</v>
      </c>
      <c r="G3184" s="1">
        <f t="shared" si="493"/>
        <v>43302</v>
      </c>
      <c r="H3184" s="1">
        <f t="shared" si="494"/>
        <v>43301</v>
      </c>
      <c r="I3184" s="2">
        <f t="shared" si="495"/>
        <v>66.424999999999997</v>
      </c>
      <c r="K3184" s="2">
        <f t="shared" si="496"/>
        <v>0</v>
      </c>
      <c r="L3184" s="2">
        <f t="shared" si="497"/>
        <v>0</v>
      </c>
      <c r="M3184" s="2">
        <f t="shared" si="498"/>
        <v>1</v>
      </c>
      <c r="N3184">
        <f t="shared" si="499"/>
        <v>-4.8188162495746703</v>
      </c>
    </row>
    <row r="3185" spans="1:14" x14ac:dyDescent="0.3">
      <c r="A3185" s="1">
        <v>43312</v>
      </c>
      <c r="B3185">
        <v>61.125</v>
      </c>
      <c r="D3185">
        <f t="shared" si="490"/>
        <v>2</v>
      </c>
      <c r="E3185" s="1">
        <f t="shared" si="491"/>
        <v>43305</v>
      </c>
      <c r="F3185" s="1">
        <f t="shared" si="492"/>
        <v>43304</v>
      </c>
      <c r="G3185" s="1">
        <f t="shared" si="493"/>
        <v>43303</v>
      </c>
      <c r="H3185" s="1">
        <f t="shared" si="494"/>
        <v>43302</v>
      </c>
      <c r="I3185" s="2">
        <f t="shared" si="495"/>
        <v>65.55</v>
      </c>
      <c r="K3185" s="2">
        <f t="shared" si="496"/>
        <v>0</v>
      </c>
      <c r="L3185" s="2">
        <f t="shared" si="497"/>
        <v>0</v>
      </c>
      <c r="M3185" s="2">
        <f t="shared" si="498"/>
        <v>1</v>
      </c>
      <c r="N3185">
        <f t="shared" si="499"/>
        <v>-6.9892262414672697</v>
      </c>
    </row>
    <row r="3186" spans="1:14" x14ac:dyDescent="0.3">
      <c r="A3186" s="1">
        <v>43313</v>
      </c>
      <c r="B3186">
        <v>60.25</v>
      </c>
      <c r="D3186">
        <f t="shared" si="490"/>
        <v>3</v>
      </c>
      <c r="E3186" s="1">
        <f t="shared" si="491"/>
        <v>43306</v>
      </c>
      <c r="F3186" s="1">
        <f t="shared" si="492"/>
        <v>43305</v>
      </c>
      <c r="G3186" s="1">
        <f t="shared" si="493"/>
        <v>43304</v>
      </c>
      <c r="H3186" s="1">
        <f t="shared" si="494"/>
        <v>43303</v>
      </c>
      <c r="I3186" s="2">
        <f t="shared" si="495"/>
        <v>66.400000000000006</v>
      </c>
      <c r="K3186" s="2">
        <f t="shared" si="496"/>
        <v>0</v>
      </c>
      <c r="L3186" s="2">
        <f t="shared" si="497"/>
        <v>0</v>
      </c>
      <c r="M3186" s="2">
        <f t="shared" si="498"/>
        <v>1</v>
      </c>
      <c r="N3186">
        <f t="shared" si="499"/>
        <v>-9.719448411162384</v>
      </c>
    </row>
    <row r="3187" spans="1:14" x14ac:dyDescent="0.3">
      <c r="A3187" s="1">
        <v>43314</v>
      </c>
      <c r="B3187">
        <v>58.975000000000001</v>
      </c>
      <c r="D3187">
        <f t="shared" si="490"/>
        <v>4</v>
      </c>
      <c r="E3187" s="1">
        <f t="shared" si="491"/>
        <v>43307</v>
      </c>
      <c r="F3187" s="1">
        <f t="shared" si="492"/>
        <v>43306</v>
      </c>
      <c r="G3187" s="1">
        <f t="shared" si="493"/>
        <v>43305</v>
      </c>
      <c r="H3187" s="1">
        <f t="shared" si="494"/>
        <v>43304</v>
      </c>
      <c r="I3187" s="2">
        <f t="shared" si="495"/>
        <v>64.900000000000006</v>
      </c>
      <c r="K3187" s="2">
        <f t="shared" si="496"/>
        <v>0</v>
      </c>
      <c r="L3187" s="2">
        <f t="shared" si="497"/>
        <v>0</v>
      </c>
      <c r="M3187" s="2">
        <f t="shared" si="498"/>
        <v>1</v>
      </c>
      <c r="N3187">
        <f t="shared" si="499"/>
        <v>-9.5733998416305628</v>
      </c>
    </row>
    <row r="3188" spans="1:14" x14ac:dyDescent="0.3">
      <c r="A3188" s="1">
        <v>43315</v>
      </c>
      <c r="B3188">
        <v>58.5</v>
      </c>
      <c r="D3188">
        <f t="shared" si="490"/>
        <v>5</v>
      </c>
      <c r="E3188" s="1">
        <f t="shared" si="491"/>
        <v>43308</v>
      </c>
      <c r="F3188" s="1">
        <f t="shared" si="492"/>
        <v>43307</v>
      </c>
      <c r="G3188" s="1">
        <f t="shared" si="493"/>
        <v>43306</v>
      </c>
      <c r="H3188" s="1">
        <f t="shared" si="494"/>
        <v>43305</v>
      </c>
      <c r="I3188" s="2">
        <f t="shared" si="495"/>
        <v>63.65</v>
      </c>
      <c r="K3188" s="2">
        <f t="shared" si="496"/>
        <v>0</v>
      </c>
      <c r="L3188" s="2">
        <f t="shared" si="497"/>
        <v>0</v>
      </c>
      <c r="M3188" s="2">
        <f t="shared" si="498"/>
        <v>1</v>
      </c>
      <c r="N3188">
        <f t="shared" si="499"/>
        <v>-8.4372570765604689</v>
      </c>
    </row>
    <row r="3189" spans="1:14" x14ac:dyDescent="0.3">
      <c r="A3189" s="1">
        <v>43318</v>
      </c>
      <c r="B3189">
        <v>56.6</v>
      </c>
      <c r="D3189">
        <f t="shared" si="490"/>
        <v>1</v>
      </c>
      <c r="E3189" s="1">
        <f t="shared" si="491"/>
        <v>43311</v>
      </c>
      <c r="F3189" s="1">
        <f t="shared" si="492"/>
        <v>43310</v>
      </c>
      <c r="G3189" s="1">
        <f t="shared" si="493"/>
        <v>43309</v>
      </c>
      <c r="H3189" s="1">
        <f t="shared" si="494"/>
        <v>43308</v>
      </c>
      <c r="I3189" s="2">
        <f t="shared" si="495"/>
        <v>63.3</v>
      </c>
      <c r="K3189" s="2">
        <f t="shared" si="496"/>
        <v>0</v>
      </c>
      <c r="L3189" s="2">
        <f t="shared" si="497"/>
        <v>0</v>
      </c>
      <c r="M3189" s="2">
        <f t="shared" si="498"/>
        <v>1</v>
      </c>
      <c r="N3189">
        <f t="shared" si="499"/>
        <v>-11.187634394099314</v>
      </c>
    </row>
    <row r="3190" spans="1:14" x14ac:dyDescent="0.3">
      <c r="A3190" s="1">
        <v>43319</v>
      </c>
      <c r="B3190">
        <v>55.8</v>
      </c>
      <c r="D3190">
        <f t="shared" si="490"/>
        <v>2</v>
      </c>
      <c r="E3190" s="1">
        <f t="shared" si="491"/>
        <v>43312</v>
      </c>
      <c r="F3190" s="1">
        <f t="shared" si="492"/>
        <v>43311</v>
      </c>
      <c r="G3190" s="1">
        <f t="shared" si="493"/>
        <v>43310</v>
      </c>
      <c r="H3190" s="1">
        <f t="shared" si="494"/>
        <v>43309</v>
      </c>
      <c r="I3190" s="2">
        <f t="shared" si="495"/>
        <v>61.125</v>
      </c>
      <c r="K3190" s="2">
        <f t="shared" si="496"/>
        <v>0</v>
      </c>
      <c r="L3190" s="2">
        <f t="shared" si="497"/>
        <v>0</v>
      </c>
      <c r="M3190" s="2">
        <f t="shared" si="498"/>
        <v>1</v>
      </c>
      <c r="N3190">
        <f t="shared" si="499"/>
        <v>-9.1147078407770898</v>
      </c>
    </row>
    <row r="3191" spans="1:14" x14ac:dyDescent="0.3">
      <c r="A3191" s="1">
        <v>43320</v>
      </c>
      <c r="B3191">
        <v>54.8</v>
      </c>
      <c r="D3191">
        <f t="shared" si="490"/>
        <v>3</v>
      </c>
      <c r="E3191" s="1">
        <f t="shared" si="491"/>
        <v>43313</v>
      </c>
      <c r="F3191" s="1">
        <f t="shared" si="492"/>
        <v>43312</v>
      </c>
      <c r="G3191" s="1">
        <f t="shared" si="493"/>
        <v>43311</v>
      </c>
      <c r="H3191" s="1">
        <f t="shared" si="494"/>
        <v>43310</v>
      </c>
      <c r="I3191" s="2">
        <f t="shared" si="495"/>
        <v>60.25</v>
      </c>
      <c r="K3191" s="2">
        <f t="shared" si="496"/>
        <v>0</v>
      </c>
      <c r="L3191" s="2">
        <f t="shared" si="497"/>
        <v>0</v>
      </c>
      <c r="M3191" s="2">
        <f t="shared" si="498"/>
        <v>1</v>
      </c>
      <c r="N3191">
        <f t="shared" si="499"/>
        <v>-9.4812378416794552</v>
      </c>
    </row>
    <row r="3192" spans="1:14" x14ac:dyDescent="0.3">
      <c r="A3192" s="1">
        <v>43321</v>
      </c>
      <c r="B3192">
        <v>54.975000000000001</v>
      </c>
      <c r="C3192">
        <v>51.4</v>
      </c>
      <c r="D3192">
        <f t="shared" si="490"/>
        <v>4</v>
      </c>
      <c r="E3192" s="1">
        <f t="shared" si="491"/>
        <v>43314</v>
      </c>
      <c r="F3192" s="1">
        <f t="shared" si="492"/>
        <v>43313</v>
      </c>
      <c r="G3192" s="1">
        <f t="shared" si="493"/>
        <v>43312</v>
      </c>
      <c r="H3192" s="1">
        <f t="shared" si="494"/>
        <v>43311</v>
      </c>
      <c r="I3192" s="2">
        <f t="shared" si="495"/>
        <v>58.975000000000001</v>
      </c>
      <c r="K3192" s="2">
        <f t="shared" si="496"/>
        <v>0</v>
      </c>
      <c r="L3192" s="2">
        <f t="shared" si="497"/>
        <v>0</v>
      </c>
      <c r="M3192" s="2">
        <f t="shared" si="498"/>
        <v>1</v>
      </c>
      <c r="N3192">
        <f t="shared" si="499"/>
        <v>-7.0235088852913847</v>
      </c>
    </row>
    <row r="3193" spans="1:14" x14ac:dyDescent="0.3">
      <c r="A3193" s="1">
        <v>43322</v>
      </c>
      <c r="B3193">
        <v>51.174999999999997</v>
      </c>
      <c r="D3193">
        <f t="shared" si="490"/>
        <v>5</v>
      </c>
      <c r="E3193" s="1">
        <f t="shared" si="491"/>
        <v>43315</v>
      </c>
      <c r="F3193" s="1">
        <f t="shared" si="492"/>
        <v>43314</v>
      </c>
      <c r="G3193" s="1">
        <f t="shared" si="493"/>
        <v>43313</v>
      </c>
      <c r="H3193" s="1">
        <f t="shared" si="494"/>
        <v>43312</v>
      </c>
      <c r="I3193" s="2">
        <f t="shared" si="495"/>
        <v>58.5</v>
      </c>
      <c r="J3193">
        <v>51.4</v>
      </c>
      <c r="K3193" s="2">
        <f t="shared" si="496"/>
        <v>51.4</v>
      </c>
      <c r="L3193" s="2">
        <f t="shared" si="497"/>
        <v>54.975000000000001</v>
      </c>
      <c r="M3193" s="2">
        <f t="shared" si="498"/>
        <v>1.0695525291828794</v>
      </c>
      <c r="N3193">
        <f t="shared" si="499"/>
        <v>-6.6535258710752121</v>
      </c>
    </row>
    <row r="3194" spans="1:14" x14ac:dyDescent="0.3">
      <c r="A3194" s="1">
        <v>43325</v>
      </c>
      <c r="B3194">
        <v>51.65</v>
      </c>
      <c r="D3194">
        <f t="shared" si="490"/>
        <v>1</v>
      </c>
      <c r="E3194" s="1">
        <f t="shared" si="491"/>
        <v>43318</v>
      </c>
      <c r="F3194" s="1">
        <f t="shared" si="492"/>
        <v>43317</v>
      </c>
      <c r="G3194" s="1">
        <f t="shared" si="493"/>
        <v>43316</v>
      </c>
      <c r="H3194" s="1">
        <f t="shared" si="494"/>
        <v>43315</v>
      </c>
      <c r="I3194" s="2">
        <f t="shared" si="495"/>
        <v>56.6</v>
      </c>
      <c r="K3194" s="2">
        <f t="shared" si="496"/>
        <v>51.4</v>
      </c>
      <c r="L3194" s="2">
        <f t="shared" si="497"/>
        <v>54.975000000000001</v>
      </c>
      <c r="M3194" s="2">
        <f t="shared" si="498"/>
        <v>1.0695525291828794</v>
      </c>
      <c r="N3194">
        <f t="shared" si="499"/>
        <v>-2.4278425663784393</v>
      </c>
    </row>
    <row r="3195" spans="1:14" x14ac:dyDescent="0.3">
      <c r="A3195" s="1">
        <v>43326</v>
      </c>
      <c r="B3195">
        <v>51.85</v>
      </c>
      <c r="D3195">
        <f t="shared" si="490"/>
        <v>2</v>
      </c>
      <c r="E3195" s="1">
        <f t="shared" si="491"/>
        <v>43319</v>
      </c>
      <c r="F3195" s="1">
        <f t="shared" si="492"/>
        <v>43318</v>
      </c>
      <c r="G3195" s="1">
        <f t="shared" si="493"/>
        <v>43317</v>
      </c>
      <c r="H3195" s="1">
        <f t="shared" si="494"/>
        <v>43316</v>
      </c>
      <c r="I3195" s="2">
        <f t="shared" si="495"/>
        <v>55.8</v>
      </c>
      <c r="K3195" s="2">
        <f t="shared" si="496"/>
        <v>51.4</v>
      </c>
      <c r="L3195" s="2">
        <f t="shared" si="497"/>
        <v>54.975000000000001</v>
      </c>
      <c r="M3195" s="2">
        <f t="shared" si="498"/>
        <v>1.0695525291828794</v>
      </c>
      <c r="N3195">
        <f t="shared" si="499"/>
        <v>-0.61785707320234617</v>
      </c>
    </row>
    <row r="3196" spans="1:14" x14ac:dyDescent="0.3">
      <c r="A3196" s="1">
        <v>43327</v>
      </c>
      <c r="B3196">
        <v>52.475000000000001</v>
      </c>
      <c r="D3196">
        <f t="shared" si="490"/>
        <v>3</v>
      </c>
      <c r="E3196" s="1">
        <f t="shared" si="491"/>
        <v>43320</v>
      </c>
      <c r="F3196" s="1">
        <f t="shared" si="492"/>
        <v>43319</v>
      </c>
      <c r="G3196" s="1">
        <f t="shared" si="493"/>
        <v>43318</v>
      </c>
      <c r="H3196" s="1">
        <f t="shared" si="494"/>
        <v>43317</v>
      </c>
      <c r="I3196" s="2">
        <f t="shared" si="495"/>
        <v>54.8</v>
      </c>
      <c r="K3196" s="2">
        <f t="shared" si="496"/>
        <v>51.4</v>
      </c>
      <c r="L3196" s="2">
        <f t="shared" si="497"/>
        <v>54.975000000000001</v>
      </c>
      <c r="M3196" s="2">
        <f t="shared" si="498"/>
        <v>1.0695525291828794</v>
      </c>
      <c r="N3196">
        <f t="shared" si="499"/>
        <v>2.3887035732432205</v>
      </c>
    </row>
    <row r="3197" spans="1:14" x14ac:dyDescent="0.3">
      <c r="A3197" s="1">
        <v>43328</v>
      </c>
      <c r="B3197">
        <v>55.475000000000001</v>
      </c>
      <c r="D3197">
        <f t="shared" si="490"/>
        <v>4</v>
      </c>
      <c r="E3197" s="1">
        <f t="shared" si="491"/>
        <v>43321</v>
      </c>
      <c r="F3197" s="1">
        <f t="shared" si="492"/>
        <v>43320</v>
      </c>
      <c r="G3197" s="1">
        <f t="shared" si="493"/>
        <v>43319</v>
      </c>
      <c r="H3197" s="1">
        <f t="shared" si="494"/>
        <v>43318</v>
      </c>
      <c r="I3197" s="2">
        <f t="shared" si="495"/>
        <v>54.975000000000001</v>
      </c>
      <c r="K3197" s="2">
        <f t="shared" si="496"/>
        <v>51.4</v>
      </c>
      <c r="L3197" s="2">
        <f t="shared" si="497"/>
        <v>54.975000000000001</v>
      </c>
      <c r="M3197" s="2">
        <f t="shared" si="498"/>
        <v>1.0695525291828794</v>
      </c>
      <c r="N3197">
        <f t="shared" si="499"/>
        <v>7.6294296357538132</v>
      </c>
    </row>
    <row r="3198" spans="1:14" x14ac:dyDescent="0.3">
      <c r="A3198" s="1">
        <v>43329</v>
      </c>
      <c r="B3198">
        <v>58.6</v>
      </c>
      <c r="D3198">
        <f t="shared" si="490"/>
        <v>5</v>
      </c>
      <c r="E3198" s="1">
        <f t="shared" si="491"/>
        <v>43322</v>
      </c>
      <c r="F3198" s="1">
        <f t="shared" si="492"/>
        <v>43321</v>
      </c>
      <c r="G3198" s="1">
        <f t="shared" si="493"/>
        <v>43320</v>
      </c>
      <c r="H3198" s="1">
        <f t="shared" si="494"/>
        <v>43319</v>
      </c>
      <c r="I3198" s="2">
        <f t="shared" si="495"/>
        <v>51.174999999999997</v>
      </c>
      <c r="K3198" s="2">
        <f t="shared" si="496"/>
        <v>0</v>
      </c>
      <c r="L3198" s="2">
        <f t="shared" si="497"/>
        <v>0</v>
      </c>
      <c r="M3198" s="2">
        <f t="shared" si="498"/>
        <v>1</v>
      </c>
      <c r="N3198">
        <f t="shared" si="499"/>
        <v>13.548356503561386</v>
      </c>
    </row>
    <row r="3199" spans="1:14" x14ac:dyDescent="0.3">
      <c r="A3199" s="1">
        <v>43332</v>
      </c>
      <c r="B3199">
        <v>56.475000000000001</v>
      </c>
      <c r="D3199">
        <f t="shared" si="490"/>
        <v>1</v>
      </c>
      <c r="E3199" s="1">
        <f t="shared" si="491"/>
        <v>43325</v>
      </c>
      <c r="F3199" s="1">
        <f t="shared" si="492"/>
        <v>43324</v>
      </c>
      <c r="G3199" s="1">
        <f t="shared" si="493"/>
        <v>43323</v>
      </c>
      <c r="H3199" s="1">
        <f t="shared" si="494"/>
        <v>43322</v>
      </c>
      <c r="I3199" s="2">
        <f t="shared" si="495"/>
        <v>51.65</v>
      </c>
      <c r="K3199" s="2">
        <f t="shared" si="496"/>
        <v>0</v>
      </c>
      <c r="L3199" s="2">
        <f t="shared" si="497"/>
        <v>0</v>
      </c>
      <c r="M3199" s="2">
        <f t="shared" si="498"/>
        <v>1</v>
      </c>
      <c r="N3199">
        <f t="shared" si="499"/>
        <v>8.9307866788419368</v>
      </c>
    </row>
    <row r="3200" spans="1:14" x14ac:dyDescent="0.3">
      <c r="A3200" s="1">
        <v>43333</v>
      </c>
      <c r="B3200">
        <v>56.225000000000001</v>
      </c>
      <c r="D3200">
        <f t="shared" si="490"/>
        <v>2</v>
      </c>
      <c r="E3200" s="1">
        <f t="shared" si="491"/>
        <v>43326</v>
      </c>
      <c r="F3200" s="1">
        <f t="shared" si="492"/>
        <v>43325</v>
      </c>
      <c r="G3200" s="1">
        <f t="shared" si="493"/>
        <v>43324</v>
      </c>
      <c r="H3200" s="1">
        <f t="shared" si="494"/>
        <v>43323</v>
      </c>
      <c r="I3200" s="2">
        <f t="shared" si="495"/>
        <v>51.85</v>
      </c>
      <c r="K3200" s="2">
        <f t="shared" si="496"/>
        <v>0</v>
      </c>
      <c r="L3200" s="2">
        <f t="shared" si="497"/>
        <v>0</v>
      </c>
      <c r="M3200" s="2">
        <f t="shared" si="498"/>
        <v>1</v>
      </c>
      <c r="N3200">
        <f t="shared" si="499"/>
        <v>8.1006563169843027</v>
      </c>
    </row>
    <row r="3201" spans="1:14" x14ac:dyDescent="0.3">
      <c r="A3201" s="1">
        <v>43334</v>
      </c>
      <c r="B3201">
        <v>53.6</v>
      </c>
      <c r="D3201">
        <f t="shared" si="490"/>
        <v>3</v>
      </c>
      <c r="E3201" s="1">
        <f t="shared" si="491"/>
        <v>43327</v>
      </c>
      <c r="F3201" s="1">
        <f t="shared" si="492"/>
        <v>43326</v>
      </c>
      <c r="G3201" s="1">
        <f t="shared" si="493"/>
        <v>43325</v>
      </c>
      <c r="H3201" s="1">
        <f t="shared" si="494"/>
        <v>43324</v>
      </c>
      <c r="I3201" s="2">
        <f t="shared" si="495"/>
        <v>52.475000000000001</v>
      </c>
      <c r="K3201" s="2">
        <f t="shared" si="496"/>
        <v>0</v>
      </c>
      <c r="L3201" s="2">
        <f t="shared" si="497"/>
        <v>0</v>
      </c>
      <c r="M3201" s="2">
        <f t="shared" si="498"/>
        <v>1</v>
      </c>
      <c r="N3201">
        <f t="shared" si="499"/>
        <v>2.1212202370059714</v>
      </c>
    </row>
    <row r="3202" spans="1:14" x14ac:dyDescent="0.3">
      <c r="A3202" s="1">
        <v>43335</v>
      </c>
      <c r="B3202">
        <v>51.174999999999997</v>
      </c>
      <c r="D3202">
        <f t="shared" si="490"/>
        <v>4</v>
      </c>
      <c r="E3202" s="1">
        <f t="shared" si="491"/>
        <v>43328</v>
      </c>
      <c r="F3202" s="1">
        <f t="shared" si="492"/>
        <v>43327</v>
      </c>
      <c r="G3202" s="1">
        <f t="shared" si="493"/>
        <v>43326</v>
      </c>
      <c r="H3202" s="1">
        <f t="shared" si="494"/>
        <v>43325</v>
      </c>
      <c r="I3202" s="2">
        <f t="shared" si="495"/>
        <v>55.475000000000001</v>
      </c>
      <c r="K3202" s="2">
        <f t="shared" si="496"/>
        <v>0</v>
      </c>
      <c r="L3202" s="2">
        <f t="shared" si="497"/>
        <v>0</v>
      </c>
      <c r="M3202" s="2">
        <f t="shared" si="498"/>
        <v>1</v>
      </c>
      <c r="N3202">
        <f t="shared" si="499"/>
        <v>-8.0681337271304461</v>
      </c>
    </row>
    <row r="3203" spans="1:14" x14ac:dyDescent="0.3">
      <c r="A3203" s="1">
        <v>43336</v>
      </c>
      <c r="B3203">
        <v>51.774999999999999</v>
      </c>
      <c r="D3203">
        <f t="shared" ref="D3203:D3266" si="500">WEEKDAY(A3203,2)</f>
        <v>5</v>
      </c>
      <c r="E3203" s="1">
        <f t="shared" si="491"/>
        <v>43329</v>
      </c>
      <c r="F3203" s="1">
        <f t="shared" si="492"/>
        <v>43328</v>
      </c>
      <c r="G3203" s="1">
        <f t="shared" si="493"/>
        <v>43327</v>
      </c>
      <c r="H3203" s="1">
        <f t="shared" si="494"/>
        <v>43326</v>
      </c>
      <c r="I3203" s="2">
        <f t="shared" si="495"/>
        <v>58.6</v>
      </c>
      <c r="K3203" s="2">
        <f t="shared" si="496"/>
        <v>0</v>
      </c>
      <c r="L3203" s="2">
        <f t="shared" si="497"/>
        <v>0</v>
      </c>
      <c r="M3203" s="2">
        <f t="shared" si="498"/>
        <v>1</v>
      </c>
      <c r="N3203">
        <f t="shared" si="499"/>
        <v>-12.382728930131918</v>
      </c>
    </row>
    <row r="3204" spans="1:14" x14ac:dyDescent="0.3">
      <c r="A3204" s="1">
        <v>43339</v>
      </c>
      <c r="B3204">
        <v>54.774999999999999</v>
      </c>
      <c r="D3204">
        <f t="shared" si="500"/>
        <v>1</v>
      </c>
      <c r="E3204" s="1">
        <f t="shared" si="491"/>
        <v>43332</v>
      </c>
      <c r="F3204" s="1">
        <f t="shared" si="492"/>
        <v>43331</v>
      </c>
      <c r="G3204" s="1">
        <f t="shared" si="493"/>
        <v>43330</v>
      </c>
      <c r="H3204" s="1">
        <f t="shared" si="494"/>
        <v>43329</v>
      </c>
      <c r="I3204" s="2">
        <f t="shared" si="495"/>
        <v>56.475000000000001</v>
      </c>
      <c r="K3204" s="2">
        <f t="shared" si="496"/>
        <v>0</v>
      </c>
      <c r="L3204" s="2">
        <f t="shared" si="497"/>
        <v>0</v>
      </c>
      <c r="M3204" s="2">
        <f t="shared" si="498"/>
        <v>1</v>
      </c>
      <c r="N3204">
        <f t="shared" si="499"/>
        <v>-3.0564176872536755</v>
      </c>
    </row>
    <row r="3205" spans="1:14" x14ac:dyDescent="0.3">
      <c r="A3205" s="1">
        <v>43340</v>
      </c>
      <c r="B3205">
        <v>52</v>
      </c>
      <c r="D3205">
        <f t="shared" si="500"/>
        <v>2</v>
      </c>
      <c r="E3205" s="1">
        <f t="shared" si="491"/>
        <v>43333</v>
      </c>
      <c r="F3205" s="1">
        <f t="shared" si="492"/>
        <v>43332</v>
      </c>
      <c r="G3205" s="1">
        <f t="shared" si="493"/>
        <v>43331</v>
      </c>
      <c r="H3205" s="1">
        <f t="shared" si="494"/>
        <v>43330</v>
      </c>
      <c r="I3205" s="2">
        <f t="shared" si="495"/>
        <v>56.225000000000001</v>
      </c>
      <c r="K3205" s="2">
        <f t="shared" si="496"/>
        <v>0</v>
      </c>
      <c r="L3205" s="2">
        <f t="shared" si="497"/>
        <v>0</v>
      </c>
      <c r="M3205" s="2">
        <f t="shared" si="498"/>
        <v>1</v>
      </c>
      <c r="N3205">
        <f t="shared" si="499"/>
        <v>-7.8117779263952043</v>
      </c>
    </row>
    <row r="3206" spans="1:14" x14ac:dyDescent="0.3">
      <c r="A3206" s="1">
        <v>43341</v>
      </c>
      <c r="B3206">
        <v>51.55</v>
      </c>
      <c r="D3206">
        <f t="shared" si="500"/>
        <v>3</v>
      </c>
      <c r="E3206" s="1">
        <f t="shared" si="491"/>
        <v>43334</v>
      </c>
      <c r="F3206" s="1">
        <f t="shared" si="492"/>
        <v>43333</v>
      </c>
      <c r="G3206" s="1">
        <f t="shared" si="493"/>
        <v>43332</v>
      </c>
      <c r="H3206" s="1">
        <f t="shared" si="494"/>
        <v>43331</v>
      </c>
      <c r="I3206" s="2">
        <f t="shared" si="495"/>
        <v>53.6</v>
      </c>
      <c r="K3206" s="2">
        <f t="shared" si="496"/>
        <v>0</v>
      </c>
      <c r="L3206" s="2">
        <f t="shared" si="497"/>
        <v>0</v>
      </c>
      <c r="M3206" s="2">
        <f t="shared" si="498"/>
        <v>1</v>
      </c>
      <c r="N3206">
        <f t="shared" si="499"/>
        <v>-3.8996857613787501</v>
      </c>
    </row>
    <row r="3207" spans="1:14" x14ac:dyDescent="0.3">
      <c r="A3207" s="1">
        <v>43342</v>
      </c>
      <c r="B3207">
        <v>49.125</v>
      </c>
      <c r="D3207">
        <f t="shared" si="500"/>
        <v>4</v>
      </c>
      <c r="E3207" s="1">
        <f t="shared" si="491"/>
        <v>43335</v>
      </c>
      <c r="F3207" s="1">
        <f t="shared" si="492"/>
        <v>43334</v>
      </c>
      <c r="G3207" s="1">
        <f t="shared" si="493"/>
        <v>43333</v>
      </c>
      <c r="H3207" s="1">
        <f t="shared" si="494"/>
        <v>43332</v>
      </c>
      <c r="I3207" s="2">
        <f t="shared" si="495"/>
        <v>51.174999999999997</v>
      </c>
      <c r="K3207" s="2">
        <f t="shared" si="496"/>
        <v>0</v>
      </c>
      <c r="L3207" s="2">
        <f t="shared" si="497"/>
        <v>0</v>
      </c>
      <c r="M3207" s="2">
        <f t="shared" si="498"/>
        <v>1</v>
      </c>
      <c r="N3207">
        <f t="shared" si="499"/>
        <v>-4.0883061357927861</v>
      </c>
    </row>
    <row r="3208" spans="1:14" x14ac:dyDescent="0.3">
      <c r="A3208" s="1">
        <v>43343</v>
      </c>
      <c r="B3208">
        <v>50.424999999999997</v>
      </c>
      <c r="D3208">
        <f t="shared" si="500"/>
        <v>5</v>
      </c>
      <c r="E3208" s="1">
        <f t="shared" ref="E3208:E3271" si="501">A3208-7</f>
        <v>43336</v>
      </c>
      <c r="F3208" s="1">
        <f t="shared" ref="F3208:F3271" si="502">E3208-1</f>
        <v>43335</v>
      </c>
      <c r="G3208" s="1">
        <f t="shared" ref="G3208:G3271" si="503">E3208-2</f>
        <v>43334</v>
      </c>
      <c r="H3208" s="1">
        <f t="shared" ref="H3208:H3271" si="504">E3208-3</f>
        <v>43333</v>
      </c>
      <c r="I3208" s="2">
        <f t="shared" si="495"/>
        <v>51.774999999999999</v>
      </c>
      <c r="K3208" s="2">
        <f t="shared" si="496"/>
        <v>0</v>
      </c>
      <c r="L3208" s="2">
        <f t="shared" si="497"/>
        <v>0</v>
      </c>
      <c r="M3208" s="2">
        <f t="shared" si="498"/>
        <v>1</v>
      </c>
      <c r="N3208">
        <f t="shared" si="499"/>
        <v>-2.6420323441372431</v>
      </c>
    </row>
    <row r="3209" spans="1:14" x14ac:dyDescent="0.3">
      <c r="A3209" s="1">
        <v>43347</v>
      </c>
      <c r="B3209">
        <v>51.075000000000003</v>
      </c>
      <c r="D3209">
        <f t="shared" si="500"/>
        <v>2</v>
      </c>
      <c r="E3209" s="1">
        <f t="shared" si="501"/>
        <v>43340</v>
      </c>
      <c r="F3209" s="1">
        <f t="shared" si="502"/>
        <v>43339</v>
      </c>
      <c r="G3209" s="1">
        <f t="shared" si="503"/>
        <v>43338</v>
      </c>
      <c r="H3209" s="1">
        <f t="shared" si="504"/>
        <v>43337</v>
      </c>
      <c r="I3209" s="2">
        <f t="shared" ref="I3209:I3272" si="505">IF(SUMIFS($B$2:$B$3569,$A$2:$A$3569,"="&amp;E3209)=0,IF(SUMIFS($B$2:$B$3569,$A$2:$A$3569,"="&amp;F3209)=0,IF(SUMIFS($B$2:$B$3569,$A$2:$A$3569,"="&amp;G3209)=0,SUMIFS($B$2:$B$3569,$A$2:$A$3569,"="&amp;H3209),SUMIFS($B$2:$B$3569,$A$2:$A$3569,"="&amp;G3209)),SUMIFS($B$2:$B$3569,$A$2:$A$3569,"="&amp;F3209)),SUMIFS($B$2:$B$3569,$A$2:$A$3569,"="&amp;E3209))</f>
        <v>52</v>
      </c>
      <c r="K3209" s="2">
        <f t="shared" ref="K3209:K3272" si="506">SUMIFS($J$2:$J$3569,$A$2:$A$3569,"&gt;"&amp;E3209,$A$2:$A$3569,"&lt;="&amp;A3209)</f>
        <v>0</v>
      </c>
      <c r="L3209" s="2">
        <f t="shared" ref="L3209:L3272" si="507">IF(K3209&lt;&gt;0,LOOKUP(K3209,C3203:C3209,B3203:B3209),0)</f>
        <v>0</v>
      </c>
      <c r="M3209" s="2">
        <f t="shared" ref="M3209:M3272" si="508">IF(K3209&lt;&gt;0,L3209/K3209,1)</f>
        <v>1</v>
      </c>
      <c r="N3209">
        <f t="shared" ref="N3209:N3272" si="509">LN(B3209*M3209/I3209)*100</f>
        <v>-1.7948577877741536</v>
      </c>
    </row>
    <row r="3210" spans="1:14" x14ac:dyDescent="0.3">
      <c r="A3210" s="1">
        <v>43348</v>
      </c>
      <c r="B3210">
        <v>51.975000000000001</v>
      </c>
      <c r="D3210">
        <f t="shared" si="500"/>
        <v>3</v>
      </c>
      <c r="E3210" s="1">
        <f t="shared" si="501"/>
        <v>43341</v>
      </c>
      <c r="F3210" s="1">
        <f t="shared" si="502"/>
        <v>43340</v>
      </c>
      <c r="G3210" s="1">
        <f t="shared" si="503"/>
        <v>43339</v>
      </c>
      <c r="H3210" s="1">
        <f t="shared" si="504"/>
        <v>43338</v>
      </c>
      <c r="I3210" s="2">
        <f t="shared" si="505"/>
        <v>51.55</v>
      </c>
      <c r="K3210" s="2">
        <f t="shared" si="506"/>
        <v>0</v>
      </c>
      <c r="L3210" s="2">
        <f t="shared" si="507"/>
        <v>0</v>
      </c>
      <c r="M3210" s="2">
        <f t="shared" si="508"/>
        <v>1</v>
      </c>
      <c r="N3210">
        <f t="shared" si="509"/>
        <v>0.82106232811077451</v>
      </c>
    </row>
    <row r="3211" spans="1:14" x14ac:dyDescent="0.3">
      <c r="A3211" s="1">
        <v>43349</v>
      </c>
      <c r="B3211">
        <v>54.975000000000001</v>
      </c>
      <c r="D3211">
        <f t="shared" si="500"/>
        <v>4</v>
      </c>
      <c r="E3211" s="1">
        <f t="shared" si="501"/>
        <v>43342</v>
      </c>
      <c r="F3211" s="1">
        <f t="shared" si="502"/>
        <v>43341</v>
      </c>
      <c r="G3211" s="1">
        <f t="shared" si="503"/>
        <v>43340</v>
      </c>
      <c r="H3211" s="1">
        <f t="shared" si="504"/>
        <v>43339</v>
      </c>
      <c r="I3211" s="2">
        <f t="shared" si="505"/>
        <v>49.125</v>
      </c>
      <c r="K3211" s="2">
        <f t="shared" si="506"/>
        <v>0</v>
      </c>
      <c r="L3211" s="2">
        <f t="shared" si="507"/>
        <v>0</v>
      </c>
      <c r="M3211" s="2">
        <f t="shared" si="508"/>
        <v>1</v>
      </c>
      <c r="N3211">
        <f t="shared" si="509"/>
        <v>11.251046625139963</v>
      </c>
    </row>
    <row r="3212" spans="1:14" x14ac:dyDescent="0.3">
      <c r="A3212" s="1">
        <v>43350</v>
      </c>
      <c r="B3212">
        <v>55.65</v>
      </c>
      <c r="D3212">
        <f t="shared" si="500"/>
        <v>5</v>
      </c>
      <c r="E3212" s="1">
        <f t="shared" si="501"/>
        <v>43343</v>
      </c>
      <c r="F3212" s="1">
        <f t="shared" si="502"/>
        <v>43342</v>
      </c>
      <c r="G3212" s="1">
        <f t="shared" si="503"/>
        <v>43341</v>
      </c>
      <c r="H3212" s="1">
        <f t="shared" si="504"/>
        <v>43340</v>
      </c>
      <c r="I3212" s="2">
        <f t="shared" si="505"/>
        <v>50.424999999999997</v>
      </c>
      <c r="K3212" s="2">
        <f t="shared" si="506"/>
        <v>0</v>
      </c>
      <c r="L3212" s="2">
        <f t="shared" si="507"/>
        <v>0</v>
      </c>
      <c r="M3212" s="2">
        <f t="shared" si="508"/>
        <v>1</v>
      </c>
      <c r="N3212">
        <f t="shared" si="509"/>
        <v>9.8594993881278477</v>
      </c>
    </row>
    <row r="3213" spans="1:14" x14ac:dyDescent="0.3">
      <c r="A3213" s="1">
        <v>43353</v>
      </c>
      <c r="B3213">
        <v>55.95</v>
      </c>
      <c r="D3213">
        <f t="shared" si="500"/>
        <v>1</v>
      </c>
      <c r="E3213" s="1">
        <f t="shared" si="501"/>
        <v>43346</v>
      </c>
      <c r="F3213" s="1">
        <f t="shared" si="502"/>
        <v>43345</v>
      </c>
      <c r="G3213" s="1">
        <f t="shared" si="503"/>
        <v>43344</v>
      </c>
      <c r="H3213" s="1">
        <f t="shared" si="504"/>
        <v>43343</v>
      </c>
      <c r="I3213" s="2">
        <f t="shared" si="505"/>
        <v>50.424999999999997</v>
      </c>
      <c r="K3213" s="2">
        <f t="shared" si="506"/>
        <v>0</v>
      </c>
      <c r="L3213" s="2">
        <f t="shared" si="507"/>
        <v>0</v>
      </c>
      <c r="M3213" s="2">
        <f t="shared" si="508"/>
        <v>1</v>
      </c>
      <c r="N3213">
        <f t="shared" si="509"/>
        <v>10.397135091765881</v>
      </c>
    </row>
    <row r="3214" spans="1:14" x14ac:dyDescent="0.3">
      <c r="A3214" s="1">
        <v>43354</v>
      </c>
      <c r="B3214">
        <v>54.475000000000001</v>
      </c>
      <c r="D3214">
        <f t="shared" si="500"/>
        <v>2</v>
      </c>
      <c r="E3214" s="1">
        <f t="shared" si="501"/>
        <v>43347</v>
      </c>
      <c r="F3214" s="1">
        <f t="shared" si="502"/>
        <v>43346</v>
      </c>
      <c r="G3214" s="1">
        <f t="shared" si="503"/>
        <v>43345</v>
      </c>
      <c r="H3214" s="1">
        <f t="shared" si="504"/>
        <v>43344</v>
      </c>
      <c r="I3214" s="2">
        <f t="shared" si="505"/>
        <v>51.075000000000003</v>
      </c>
      <c r="K3214" s="2">
        <f t="shared" si="506"/>
        <v>0</v>
      </c>
      <c r="L3214" s="2">
        <f t="shared" si="507"/>
        <v>0</v>
      </c>
      <c r="M3214" s="2">
        <f t="shared" si="508"/>
        <v>1</v>
      </c>
      <c r="N3214">
        <f t="shared" si="509"/>
        <v>6.4446740126997817</v>
      </c>
    </row>
    <row r="3215" spans="1:14" x14ac:dyDescent="0.3">
      <c r="A3215" s="1">
        <v>43355</v>
      </c>
      <c r="B3215">
        <v>55.8</v>
      </c>
      <c r="D3215">
        <f t="shared" si="500"/>
        <v>3</v>
      </c>
      <c r="E3215" s="1">
        <f t="shared" si="501"/>
        <v>43348</v>
      </c>
      <c r="F3215" s="1">
        <f t="shared" si="502"/>
        <v>43347</v>
      </c>
      <c r="G3215" s="1">
        <f t="shared" si="503"/>
        <v>43346</v>
      </c>
      <c r="H3215" s="1">
        <f t="shared" si="504"/>
        <v>43345</v>
      </c>
      <c r="I3215" s="2">
        <f t="shared" si="505"/>
        <v>51.975000000000001</v>
      </c>
      <c r="K3215" s="2">
        <f t="shared" si="506"/>
        <v>0</v>
      </c>
      <c r="L3215" s="2">
        <f t="shared" si="507"/>
        <v>0</v>
      </c>
      <c r="M3215" s="2">
        <f t="shared" si="508"/>
        <v>1</v>
      </c>
      <c r="N3215">
        <f t="shared" si="509"/>
        <v>7.1011035643188487</v>
      </c>
    </row>
    <row r="3216" spans="1:14" x14ac:dyDescent="0.3">
      <c r="A3216" s="1">
        <v>43356</v>
      </c>
      <c r="B3216">
        <v>55.674999999999997</v>
      </c>
      <c r="D3216">
        <f t="shared" si="500"/>
        <v>4</v>
      </c>
      <c r="E3216" s="1">
        <f t="shared" si="501"/>
        <v>43349</v>
      </c>
      <c r="F3216" s="1">
        <f t="shared" si="502"/>
        <v>43348</v>
      </c>
      <c r="G3216" s="1">
        <f t="shared" si="503"/>
        <v>43347</v>
      </c>
      <c r="H3216" s="1">
        <f t="shared" si="504"/>
        <v>43346</v>
      </c>
      <c r="I3216" s="2">
        <f t="shared" si="505"/>
        <v>54.975000000000001</v>
      </c>
      <c r="K3216" s="2">
        <f t="shared" si="506"/>
        <v>0</v>
      </c>
      <c r="L3216" s="2">
        <f t="shared" si="507"/>
        <v>0</v>
      </c>
      <c r="M3216" s="2">
        <f t="shared" si="508"/>
        <v>1</v>
      </c>
      <c r="N3216">
        <f t="shared" si="509"/>
        <v>1.2652676702606414</v>
      </c>
    </row>
    <row r="3217" spans="1:14" x14ac:dyDescent="0.3">
      <c r="A3217" s="1">
        <v>43357</v>
      </c>
      <c r="B3217">
        <v>56.225000000000001</v>
      </c>
      <c r="D3217">
        <f t="shared" si="500"/>
        <v>5</v>
      </c>
      <c r="E3217" s="1">
        <f t="shared" si="501"/>
        <v>43350</v>
      </c>
      <c r="F3217" s="1">
        <f t="shared" si="502"/>
        <v>43349</v>
      </c>
      <c r="G3217" s="1">
        <f t="shared" si="503"/>
        <v>43348</v>
      </c>
      <c r="H3217" s="1">
        <f t="shared" si="504"/>
        <v>43347</v>
      </c>
      <c r="I3217" s="2">
        <f t="shared" si="505"/>
        <v>55.65</v>
      </c>
      <c r="K3217" s="2">
        <f t="shared" si="506"/>
        <v>0</v>
      </c>
      <c r="L3217" s="2">
        <f t="shared" si="507"/>
        <v>0</v>
      </c>
      <c r="M3217" s="2">
        <f t="shared" si="508"/>
        <v>1</v>
      </c>
      <c r="N3217">
        <f t="shared" si="509"/>
        <v>1.0279420123825556</v>
      </c>
    </row>
    <row r="3218" spans="1:14" x14ac:dyDescent="0.3">
      <c r="A3218" s="1">
        <v>43360</v>
      </c>
      <c r="B3218">
        <v>56.45</v>
      </c>
      <c r="D3218">
        <f t="shared" si="500"/>
        <v>1</v>
      </c>
      <c r="E3218" s="1">
        <f t="shared" si="501"/>
        <v>43353</v>
      </c>
      <c r="F3218" s="1">
        <f t="shared" si="502"/>
        <v>43352</v>
      </c>
      <c r="G3218" s="1">
        <f t="shared" si="503"/>
        <v>43351</v>
      </c>
      <c r="H3218" s="1">
        <f t="shared" si="504"/>
        <v>43350</v>
      </c>
      <c r="I3218" s="2">
        <f t="shared" si="505"/>
        <v>55.95</v>
      </c>
      <c r="K3218" s="2">
        <f t="shared" si="506"/>
        <v>0</v>
      </c>
      <c r="L3218" s="2">
        <f t="shared" si="507"/>
        <v>0</v>
      </c>
      <c r="M3218" s="2">
        <f t="shared" si="508"/>
        <v>1</v>
      </c>
      <c r="N3218">
        <f t="shared" si="509"/>
        <v>0.88968558377367168</v>
      </c>
    </row>
    <row r="3219" spans="1:14" x14ac:dyDescent="0.3">
      <c r="A3219" s="1">
        <v>43361</v>
      </c>
      <c r="B3219">
        <v>59.174999999999997</v>
      </c>
      <c r="D3219">
        <f t="shared" si="500"/>
        <v>2</v>
      </c>
      <c r="E3219" s="1">
        <f t="shared" si="501"/>
        <v>43354</v>
      </c>
      <c r="F3219" s="1">
        <f t="shared" si="502"/>
        <v>43353</v>
      </c>
      <c r="G3219" s="1">
        <f t="shared" si="503"/>
        <v>43352</v>
      </c>
      <c r="H3219" s="1">
        <f t="shared" si="504"/>
        <v>43351</v>
      </c>
      <c r="I3219" s="2">
        <f t="shared" si="505"/>
        <v>54.475000000000001</v>
      </c>
      <c r="K3219" s="2">
        <f t="shared" si="506"/>
        <v>0</v>
      </c>
      <c r="L3219" s="2">
        <f t="shared" si="507"/>
        <v>0</v>
      </c>
      <c r="M3219" s="2">
        <f t="shared" si="508"/>
        <v>1</v>
      </c>
      <c r="N3219">
        <f t="shared" si="509"/>
        <v>8.2757274569363908</v>
      </c>
    </row>
    <row r="3220" spans="1:14" x14ac:dyDescent="0.3">
      <c r="A3220" s="1">
        <v>43362</v>
      </c>
      <c r="B3220">
        <v>60</v>
      </c>
      <c r="D3220">
        <f t="shared" si="500"/>
        <v>3</v>
      </c>
      <c r="E3220" s="1">
        <f t="shared" si="501"/>
        <v>43355</v>
      </c>
      <c r="F3220" s="1">
        <f t="shared" si="502"/>
        <v>43354</v>
      </c>
      <c r="G3220" s="1">
        <f t="shared" si="503"/>
        <v>43353</v>
      </c>
      <c r="H3220" s="1">
        <f t="shared" si="504"/>
        <v>43352</v>
      </c>
      <c r="I3220" s="2">
        <f t="shared" si="505"/>
        <v>55.8</v>
      </c>
      <c r="K3220" s="2">
        <f t="shared" si="506"/>
        <v>0</v>
      </c>
      <c r="L3220" s="2">
        <f t="shared" si="507"/>
        <v>0</v>
      </c>
      <c r="M3220" s="2">
        <f t="shared" si="508"/>
        <v>1</v>
      </c>
      <c r="N3220">
        <f t="shared" si="509"/>
        <v>7.257069283483558</v>
      </c>
    </row>
    <row r="3221" spans="1:14" x14ac:dyDescent="0.3">
      <c r="A3221" s="1">
        <v>43363</v>
      </c>
      <c r="B3221">
        <v>61.25</v>
      </c>
      <c r="D3221">
        <f t="shared" si="500"/>
        <v>4</v>
      </c>
      <c r="E3221" s="1">
        <f t="shared" si="501"/>
        <v>43356</v>
      </c>
      <c r="F3221" s="1">
        <f t="shared" si="502"/>
        <v>43355</v>
      </c>
      <c r="G3221" s="1">
        <f t="shared" si="503"/>
        <v>43354</v>
      </c>
      <c r="H3221" s="1">
        <f t="shared" si="504"/>
        <v>43353</v>
      </c>
      <c r="I3221" s="2">
        <f t="shared" si="505"/>
        <v>55.674999999999997</v>
      </c>
      <c r="K3221" s="2">
        <f t="shared" si="506"/>
        <v>0</v>
      </c>
      <c r="L3221" s="2">
        <f t="shared" si="507"/>
        <v>0</v>
      </c>
      <c r="M3221" s="2">
        <f t="shared" si="508"/>
        <v>1</v>
      </c>
      <c r="N3221">
        <f t="shared" si="509"/>
        <v>9.543263628140517</v>
      </c>
    </row>
    <row r="3222" spans="1:14" x14ac:dyDescent="0.3">
      <c r="A3222" s="1">
        <v>43364</v>
      </c>
      <c r="B3222">
        <v>60.3</v>
      </c>
      <c r="D3222">
        <f t="shared" si="500"/>
        <v>5</v>
      </c>
      <c r="E3222" s="1">
        <f t="shared" si="501"/>
        <v>43357</v>
      </c>
      <c r="F3222" s="1">
        <f t="shared" si="502"/>
        <v>43356</v>
      </c>
      <c r="G3222" s="1">
        <f t="shared" si="503"/>
        <v>43355</v>
      </c>
      <c r="H3222" s="1">
        <f t="shared" si="504"/>
        <v>43354</v>
      </c>
      <c r="I3222" s="2">
        <f t="shared" si="505"/>
        <v>56.225000000000001</v>
      </c>
      <c r="K3222" s="2">
        <f t="shared" si="506"/>
        <v>0</v>
      </c>
      <c r="L3222" s="2">
        <f t="shared" si="507"/>
        <v>0</v>
      </c>
      <c r="M3222" s="2">
        <f t="shared" si="508"/>
        <v>1</v>
      </c>
      <c r="N3222">
        <f t="shared" si="509"/>
        <v>6.9970605887760389</v>
      </c>
    </row>
    <row r="3223" spans="1:14" x14ac:dyDescent="0.3">
      <c r="A3223" s="1">
        <v>43367</v>
      </c>
      <c r="B3223">
        <v>61</v>
      </c>
      <c r="D3223">
        <f t="shared" si="500"/>
        <v>1</v>
      </c>
      <c r="E3223" s="1">
        <f t="shared" si="501"/>
        <v>43360</v>
      </c>
      <c r="F3223" s="1">
        <f t="shared" si="502"/>
        <v>43359</v>
      </c>
      <c r="G3223" s="1">
        <f t="shared" si="503"/>
        <v>43358</v>
      </c>
      <c r="H3223" s="1">
        <f t="shared" si="504"/>
        <v>43357</v>
      </c>
      <c r="I3223" s="2">
        <f t="shared" si="505"/>
        <v>56.45</v>
      </c>
      <c r="K3223" s="2">
        <f t="shared" si="506"/>
        <v>0</v>
      </c>
      <c r="L3223" s="2">
        <f t="shared" si="507"/>
        <v>0</v>
      </c>
      <c r="M3223" s="2">
        <f t="shared" si="508"/>
        <v>1</v>
      </c>
      <c r="N3223">
        <f t="shared" si="509"/>
        <v>7.7518573577640151</v>
      </c>
    </row>
    <row r="3224" spans="1:14" x14ac:dyDescent="0.3">
      <c r="A3224" s="1">
        <v>43368</v>
      </c>
      <c r="B3224">
        <v>62.424999999999997</v>
      </c>
      <c r="D3224">
        <f t="shared" si="500"/>
        <v>2</v>
      </c>
      <c r="E3224" s="1">
        <f t="shared" si="501"/>
        <v>43361</v>
      </c>
      <c r="F3224" s="1">
        <f t="shared" si="502"/>
        <v>43360</v>
      </c>
      <c r="G3224" s="1">
        <f t="shared" si="503"/>
        <v>43359</v>
      </c>
      <c r="H3224" s="1">
        <f t="shared" si="504"/>
        <v>43358</v>
      </c>
      <c r="I3224" s="2">
        <f t="shared" si="505"/>
        <v>59.174999999999997</v>
      </c>
      <c r="K3224" s="2">
        <f t="shared" si="506"/>
        <v>0</v>
      </c>
      <c r="L3224" s="2">
        <f t="shared" si="507"/>
        <v>0</v>
      </c>
      <c r="M3224" s="2">
        <f t="shared" si="508"/>
        <v>1</v>
      </c>
      <c r="N3224">
        <f t="shared" si="509"/>
        <v>5.3466680765789292</v>
      </c>
    </row>
    <row r="3225" spans="1:14" x14ac:dyDescent="0.3">
      <c r="A3225" s="1">
        <v>43369</v>
      </c>
      <c r="B3225">
        <v>62.2</v>
      </c>
      <c r="D3225">
        <f t="shared" si="500"/>
        <v>3</v>
      </c>
      <c r="E3225" s="1">
        <f t="shared" si="501"/>
        <v>43362</v>
      </c>
      <c r="F3225" s="1">
        <f t="shared" si="502"/>
        <v>43361</v>
      </c>
      <c r="G3225" s="1">
        <f t="shared" si="503"/>
        <v>43360</v>
      </c>
      <c r="H3225" s="1">
        <f t="shared" si="504"/>
        <v>43359</v>
      </c>
      <c r="I3225" s="2">
        <f t="shared" si="505"/>
        <v>60</v>
      </c>
      <c r="K3225" s="2">
        <f t="shared" si="506"/>
        <v>0</v>
      </c>
      <c r="L3225" s="2">
        <f t="shared" si="507"/>
        <v>0</v>
      </c>
      <c r="M3225" s="2">
        <f t="shared" si="508"/>
        <v>1</v>
      </c>
      <c r="N3225">
        <f t="shared" si="509"/>
        <v>3.6010437523033034</v>
      </c>
    </row>
    <row r="3226" spans="1:14" x14ac:dyDescent="0.3">
      <c r="A3226" s="1">
        <v>43370</v>
      </c>
      <c r="B3226">
        <v>61.3</v>
      </c>
      <c r="D3226">
        <f t="shared" si="500"/>
        <v>4</v>
      </c>
      <c r="E3226" s="1">
        <f t="shared" si="501"/>
        <v>43363</v>
      </c>
      <c r="F3226" s="1">
        <f t="shared" si="502"/>
        <v>43362</v>
      </c>
      <c r="G3226" s="1">
        <f t="shared" si="503"/>
        <v>43361</v>
      </c>
      <c r="H3226" s="1">
        <f t="shared" si="504"/>
        <v>43360</v>
      </c>
      <c r="I3226" s="2">
        <f t="shared" si="505"/>
        <v>61.25</v>
      </c>
      <c r="K3226" s="2">
        <f t="shared" si="506"/>
        <v>0</v>
      </c>
      <c r="L3226" s="2">
        <f t="shared" si="507"/>
        <v>0</v>
      </c>
      <c r="M3226" s="2">
        <f t="shared" si="508"/>
        <v>1</v>
      </c>
      <c r="N3226">
        <f t="shared" si="509"/>
        <v>8.1599351732935921E-2</v>
      </c>
    </row>
    <row r="3227" spans="1:14" x14ac:dyDescent="0.3">
      <c r="A3227" s="1">
        <v>43371</v>
      </c>
      <c r="B3227">
        <v>62.174999999999997</v>
      </c>
      <c r="D3227">
        <f t="shared" si="500"/>
        <v>5</v>
      </c>
      <c r="E3227" s="1">
        <f t="shared" si="501"/>
        <v>43364</v>
      </c>
      <c r="F3227" s="1">
        <f t="shared" si="502"/>
        <v>43363</v>
      </c>
      <c r="G3227" s="1">
        <f t="shared" si="503"/>
        <v>43362</v>
      </c>
      <c r="H3227" s="1">
        <f t="shared" si="504"/>
        <v>43361</v>
      </c>
      <c r="I3227" s="2">
        <f t="shared" si="505"/>
        <v>60.3</v>
      </c>
      <c r="K3227" s="2">
        <f t="shared" si="506"/>
        <v>0</v>
      </c>
      <c r="L3227" s="2">
        <f t="shared" si="507"/>
        <v>0</v>
      </c>
      <c r="M3227" s="2">
        <f t="shared" si="508"/>
        <v>1</v>
      </c>
      <c r="N3227">
        <f t="shared" si="509"/>
        <v>3.0620885956328712</v>
      </c>
    </row>
    <row r="3228" spans="1:14" x14ac:dyDescent="0.3">
      <c r="A3228" s="1">
        <v>43374</v>
      </c>
      <c r="B3228">
        <v>64.75</v>
      </c>
      <c r="D3228">
        <f t="shared" si="500"/>
        <v>1</v>
      </c>
      <c r="E3228" s="1">
        <f t="shared" si="501"/>
        <v>43367</v>
      </c>
      <c r="F3228" s="1">
        <f t="shared" si="502"/>
        <v>43366</v>
      </c>
      <c r="G3228" s="1">
        <f t="shared" si="503"/>
        <v>43365</v>
      </c>
      <c r="H3228" s="1">
        <f t="shared" si="504"/>
        <v>43364</v>
      </c>
      <c r="I3228" s="2">
        <f t="shared" si="505"/>
        <v>61</v>
      </c>
      <c r="K3228" s="2">
        <f t="shared" si="506"/>
        <v>0</v>
      </c>
      <c r="L3228" s="2">
        <f t="shared" si="507"/>
        <v>0</v>
      </c>
      <c r="M3228" s="2">
        <f t="shared" si="508"/>
        <v>1</v>
      </c>
      <c r="N3228">
        <f t="shared" si="509"/>
        <v>5.9659836406335796</v>
      </c>
    </row>
    <row r="3229" spans="1:14" x14ac:dyDescent="0.3">
      <c r="A3229" s="1">
        <v>43375</v>
      </c>
      <c r="B3229">
        <v>66.424999999999997</v>
      </c>
      <c r="D3229">
        <f t="shared" si="500"/>
        <v>2</v>
      </c>
      <c r="E3229" s="1">
        <f t="shared" si="501"/>
        <v>43368</v>
      </c>
      <c r="F3229" s="1">
        <f t="shared" si="502"/>
        <v>43367</v>
      </c>
      <c r="G3229" s="1">
        <f t="shared" si="503"/>
        <v>43366</v>
      </c>
      <c r="H3229" s="1">
        <f t="shared" si="504"/>
        <v>43365</v>
      </c>
      <c r="I3229" s="2">
        <f t="shared" si="505"/>
        <v>62.424999999999997</v>
      </c>
      <c r="K3229" s="2">
        <f t="shared" si="506"/>
        <v>0</v>
      </c>
      <c r="L3229" s="2">
        <f t="shared" si="507"/>
        <v>0</v>
      </c>
      <c r="M3229" s="2">
        <f t="shared" si="508"/>
        <v>1</v>
      </c>
      <c r="N3229">
        <f t="shared" si="509"/>
        <v>6.21076554800403</v>
      </c>
    </row>
    <row r="3230" spans="1:14" x14ac:dyDescent="0.3">
      <c r="A3230" s="1">
        <v>43376</v>
      </c>
      <c r="B3230">
        <v>67.474999999999994</v>
      </c>
      <c r="D3230">
        <f t="shared" si="500"/>
        <v>3</v>
      </c>
      <c r="E3230" s="1">
        <f t="shared" si="501"/>
        <v>43369</v>
      </c>
      <c r="F3230" s="1">
        <f t="shared" si="502"/>
        <v>43368</v>
      </c>
      <c r="G3230" s="1">
        <f t="shared" si="503"/>
        <v>43367</v>
      </c>
      <c r="H3230" s="1">
        <f t="shared" si="504"/>
        <v>43366</v>
      </c>
      <c r="I3230" s="2">
        <f t="shared" si="505"/>
        <v>62.2</v>
      </c>
      <c r="K3230" s="2">
        <f t="shared" si="506"/>
        <v>0</v>
      </c>
      <c r="L3230" s="2">
        <f t="shared" si="507"/>
        <v>0</v>
      </c>
      <c r="M3230" s="2">
        <f t="shared" si="508"/>
        <v>1</v>
      </c>
      <c r="N3230">
        <f t="shared" si="509"/>
        <v>8.140215915893446</v>
      </c>
    </row>
    <row r="3231" spans="1:14" x14ac:dyDescent="0.3">
      <c r="A3231" s="1">
        <v>43377</v>
      </c>
      <c r="B3231">
        <v>67.5</v>
      </c>
      <c r="D3231">
        <f t="shared" si="500"/>
        <v>4</v>
      </c>
      <c r="E3231" s="1">
        <f t="shared" si="501"/>
        <v>43370</v>
      </c>
      <c r="F3231" s="1">
        <f t="shared" si="502"/>
        <v>43369</v>
      </c>
      <c r="G3231" s="1">
        <f t="shared" si="503"/>
        <v>43368</v>
      </c>
      <c r="H3231" s="1">
        <f t="shared" si="504"/>
        <v>43367</v>
      </c>
      <c r="I3231" s="2">
        <f t="shared" si="505"/>
        <v>61.3</v>
      </c>
      <c r="K3231" s="2">
        <f t="shared" si="506"/>
        <v>0</v>
      </c>
      <c r="L3231" s="2">
        <f t="shared" si="507"/>
        <v>0</v>
      </c>
      <c r="M3231" s="2">
        <f t="shared" si="508"/>
        <v>1</v>
      </c>
      <c r="N3231">
        <f t="shared" si="509"/>
        <v>9.6347754936318371</v>
      </c>
    </row>
    <row r="3232" spans="1:14" x14ac:dyDescent="0.3">
      <c r="A3232" s="1">
        <v>43378</v>
      </c>
      <c r="B3232">
        <v>68.2</v>
      </c>
      <c r="D3232">
        <f t="shared" si="500"/>
        <v>5</v>
      </c>
      <c r="E3232" s="1">
        <f t="shared" si="501"/>
        <v>43371</v>
      </c>
      <c r="F3232" s="1">
        <f t="shared" si="502"/>
        <v>43370</v>
      </c>
      <c r="G3232" s="1">
        <f t="shared" si="503"/>
        <v>43369</v>
      </c>
      <c r="H3232" s="1">
        <f t="shared" si="504"/>
        <v>43368</v>
      </c>
      <c r="I3232" s="2">
        <f t="shared" si="505"/>
        <v>62.174999999999997</v>
      </c>
      <c r="K3232" s="2">
        <f t="shared" si="506"/>
        <v>0</v>
      </c>
      <c r="L3232" s="2">
        <f t="shared" si="507"/>
        <v>0</v>
      </c>
      <c r="M3232" s="2">
        <f t="shared" si="508"/>
        <v>1</v>
      </c>
      <c r="N3232">
        <f t="shared" si="509"/>
        <v>9.2491575159948205</v>
      </c>
    </row>
    <row r="3233" spans="1:14" x14ac:dyDescent="0.3">
      <c r="A3233" s="1">
        <v>43381</v>
      </c>
      <c r="B3233">
        <v>68.45</v>
      </c>
      <c r="D3233">
        <f t="shared" si="500"/>
        <v>1</v>
      </c>
      <c r="E3233" s="1">
        <f t="shared" si="501"/>
        <v>43374</v>
      </c>
      <c r="F3233" s="1">
        <f t="shared" si="502"/>
        <v>43373</v>
      </c>
      <c r="G3233" s="1">
        <f t="shared" si="503"/>
        <v>43372</v>
      </c>
      <c r="H3233" s="1">
        <f t="shared" si="504"/>
        <v>43371</v>
      </c>
      <c r="I3233" s="2">
        <f t="shared" si="505"/>
        <v>64.75</v>
      </c>
      <c r="K3233" s="2">
        <f t="shared" si="506"/>
        <v>0</v>
      </c>
      <c r="L3233" s="2">
        <f t="shared" si="507"/>
        <v>0</v>
      </c>
      <c r="M3233" s="2">
        <f t="shared" si="508"/>
        <v>1</v>
      </c>
      <c r="N3233">
        <f t="shared" si="509"/>
        <v>5.556985115481079</v>
      </c>
    </row>
    <row r="3234" spans="1:14" x14ac:dyDescent="0.3">
      <c r="A3234" s="1">
        <v>43382</v>
      </c>
      <c r="B3234">
        <v>68.75</v>
      </c>
      <c r="C3234">
        <v>56.575000000000003</v>
      </c>
      <c r="D3234">
        <f t="shared" si="500"/>
        <v>2</v>
      </c>
      <c r="E3234" s="1">
        <f t="shared" si="501"/>
        <v>43375</v>
      </c>
      <c r="F3234" s="1">
        <f t="shared" si="502"/>
        <v>43374</v>
      </c>
      <c r="G3234" s="1">
        <f t="shared" si="503"/>
        <v>43373</v>
      </c>
      <c r="H3234" s="1">
        <f t="shared" si="504"/>
        <v>43372</v>
      </c>
      <c r="I3234" s="2">
        <f t="shared" si="505"/>
        <v>66.424999999999997</v>
      </c>
      <c r="K3234" s="2">
        <f t="shared" si="506"/>
        <v>0</v>
      </c>
      <c r="L3234" s="2">
        <f t="shared" si="507"/>
        <v>0</v>
      </c>
      <c r="M3234" s="2">
        <f t="shared" si="508"/>
        <v>1</v>
      </c>
      <c r="N3234">
        <f t="shared" si="509"/>
        <v>3.4403244900803513</v>
      </c>
    </row>
    <row r="3235" spans="1:14" x14ac:dyDescent="0.3">
      <c r="A3235" s="1">
        <v>43383</v>
      </c>
      <c r="B3235">
        <v>55.95</v>
      </c>
      <c r="D3235">
        <f t="shared" si="500"/>
        <v>3</v>
      </c>
      <c r="E3235" s="1">
        <f t="shared" si="501"/>
        <v>43376</v>
      </c>
      <c r="F3235" s="1">
        <f t="shared" si="502"/>
        <v>43375</v>
      </c>
      <c r="G3235" s="1">
        <f t="shared" si="503"/>
        <v>43374</v>
      </c>
      <c r="H3235" s="1">
        <f t="shared" si="504"/>
        <v>43373</v>
      </c>
      <c r="I3235" s="2">
        <f t="shared" si="505"/>
        <v>67.474999999999994</v>
      </c>
      <c r="J3235">
        <v>56.575000000000003</v>
      </c>
      <c r="K3235" s="2">
        <f t="shared" si="506"/>
        <v>56.575000000000003</v>
      </c>
      <c r="L3235" s="2">
        <f t="shared" si="507"/>
        <v>68.75</v>
      </c>
      <c r="M3235" s="2">
        <f t="shared" si="508"/>
        <v>1.2152010605391073</v>
      </c>
      <c r="N3235">
        <f t="shared" si="509"/>
        <v>0.76108208809456512</v>
      </c>
    </row>
    <row r="3236" spans="1:14" x14ac:dyDescent="0.3">
      <c r="A3236" s="1">
        <v>43384</v>
      </c>
      <c r="B3236">
        <v>54.424999999999997</v>
      </c>
      <c r="D3236">
        <f t="shared" si="500"/>
        <v>4</v>
      </c>
      <c r="E3236" s="1">
        <f t="shared" si="501"/>
        <v>43377</v>
      </c>
      <c r="F3236" s="1">
        <f t="shared" si="502"/>
        <v>43376</v>
      </c>
      <c r="G3236" s="1">
        <f t="shared" si="503"/>
        <v>43375</v>
      </c>
      <c r="H3236" s="1">
        <f t="shared" si="504"/>
        <v>43374</v>
      </c>
      <c r="I3236" s="2">
        <f t="shared" si="505"/>
        <v>67.5</v>
      </c>
      <c r="K3236" s="2">
        <f t="shared" si="506"/>
        <v>56.575000000000003</v>
      </c>
      <c r="L3236" s="2">
        <f t="shared" si="507"/>
        <v>68.75</v>
      </c>
      <c r="M3236" s="2">
        <f t="shared" si="508"/>
        <v>1.2152010605391073</v>
      </c>
      <c r="N3236">
        <f t="shared" si="509"/>
        <v>-2.0394445730793613</v>
      </c>
    </row>
    <row r="3237" spans="1:14" x14ac:dyDescent="0.3">
      <c r="A3237" s="1">
        <v>43385</v>
      </c>
      <c r="B3237">
        <v>55</v>
      </c>
      <c r="D3237">
        <f t="shared" si="500"/>
        <v>5</v>
      </c>
      <c r="E3237" s="1">
        <f t="shared" si="501"/>
        <v>43378</v>
      </c>
      <c r="F3237" s="1">
        <f t="shared" si="502"/>
        <v>43377</v>
      </c>
      <c r="G3237" s="1">
        <f t="shared" si="503"/>
        <v>43376</v>
      </c>
      <c r="H3237" s="1">
        <f t="shared" si="504"/>
        <v>43375</v>
      </c>
      <c r="I3237" s="2">
        <f t="shared" si="505"/>
        <v>68.2</v>
      </c>
      <c r="K3237" s="2">
        <f t="shared" si="506"/>
        <v>56.575000000000003</v>
      </c>
      <c r="L3237" s="2">
        <f t="shared" si="507"/>
        <v>68.75</v>
      </c>
      <c r="M3237" s="2">
        <f t="shared" si="508"/>
        <v>1.2152010605391073</v>
      </c>
      <c r="N3237">
        <f t="shared" si="509"/>
        <v>-2.0201834589866121</v>
      </c>
    </row>
    <row r="3238" spans="1:14" x14ac:dyDescent="0.3">
      <c r="A3238" s="1">
        <v>43388</v>
      </c>
      <c r="B3238">
        <v>56.75</v>
      </c>
      <c r="D3238">
        <f t="shared" si="500"/>
        <v>1</v>
      </c>
      <c r="E3238" s="1">
        <f t="shared" si="501"/>
        <v>43381</v>
      </c>
      <c r="F3238" s="1">
        <f t="shared" si="502"/>
        <v>43380</v>
      </c>
      <c r="G3238" s="1">
        <f t="shared" si="503"/>
        <v>43379</v>
      </c>
      <c r="H3238" s="1">
        <f t="shared" si="504"/>
        <v>43378</v>
      </c>
      <c r="I3238" s="2">
        <f t="shared" si="505"/>
        <v>68.45</v>
      </c>
      <c r="K3238" s="2">
        <f t="shared" si="506"/>
        <v>56.575000000000003</v>
      </c>
      <c r="L3238" s="2">
        <f t="shared" si="507"/>
        <v>68.75</v>
      </c>
      <c r="M3238" s="2">
        <f t="shared" si="508"/>
        <v>1.2152010605391073</v>
      </c>
      <c r="N3238">
        <f t="shared" si="509"/>
        <v>0.74616496541334787</v>
      </c>
    </row>
    <row r="3239" spans="1:14" x14ac:dyDescent="0.3">
      <c r="A3239" s="1">
        <v>43389</v>
      </c>
      <c r="B3239">
        <v>56.875</v>
      </c>
      <c r="D3239">
        <f t="shared" si="500"/>
        <v>2</v>
      </c>
      <c r="E3239" s="1">
        <f t="shared" si="501"/>
        <v>43382</v>
      </c>
      <c r="F3239" s="1">
        <f t="shared" si="502"/>
        <v>43381</v>
      </c>
      <c r="G3239" s="1">
        <f t="shared" si="503"/>
        <v>43380</v>
      </c>
      <c r="H3239" s="1">
        <f t="shared" si="504"/>
        <v>43379</v>
      </c>
      <c r="I3239" s="2">
        <f t="shared" si="505"/>
        <v>68.75</v>
      </c>
      <c r="K3239" s="2">
        <f t="shared" si="506"/>
        <v>56.575000000000003</v>
      </c>
      <c r="L3239" s="2">
        <f t="shared" si="507"/>
        <v>68.75</v>
      </c>
      <c r="M3239" s="2">
        <f t="shared" si="508"/>
        <v>1.2152010605391073</v>
      </c>
      <c r="N3239">
        <f t="shared" si="509"/>
        <v>0.52886857515132657</v>
      </c>
    </row>
    <row r="3240" spans="1:14" x14ac:dyDescent="0.3">
      <c r="A3240" s="1">
        <v>43390</v>
      </c>
      <c r="B3240">
        <v>54.7</v>
      </c>
      <c r="D3240">
        <f t="shared" si="500"/>
        <v>3</v>
      </c>
      <c r="E3240" s="1">
        <f t="shared" si="501"/>
        <v>43383</v>
      </c>
      <c r="F3240" s="1">
        <f t="shared" si="502"/>
        <v>43382</v>
      </c>
      <c r="G3240" s="1">
        <f t="shared" si="503"/>
        <v>43381</v>
      </c>
      <c r="H3240" s="1">
        <f t="shared" si="504"/>
        <v>43380</v>
      </c>
      <c r="I3240" s="2">
        <f t="shared" si="505"/>
        <v>55.95</v>
      </c>
      <c r="K3240" s="2">
        <f t="shared" si="506"/>
        <v>0</v>
      </c>
      <c r="L3240" s="2">
        <f t="shared" si="507"/>
        <v>0</v>
      </c>
      <c r="M3240" s="2">
        <f t="shared" si="508"/>
        <v>1</v>
      </c>
      <c r="N3240">
        <f t="shared" si="509"/>
        <v>-2.2594725329998773</v>
      </c>
    </row>
    <row r="3241" spans="1:14" x14ac:dyDescent="0.3">
      <c r="A3241" s="1">
        <v>43391</v>
      </c>
      <c r="B3241">
        <v>52.3</v>
      </c>
      <c r="D3241">
        <f t="shared" si="500"/>
        <v>4</v>
      </c>
      <c r="E3241" s="1">
        <f t="shared" si="501"/>
        <v>43384</v>
      </c>
      <c r="F3241" s="1">
        <f t="shared" si="502"/>
        <v>43383</v>
      </c>
      <c r="G3241" s="1">
        <f t="shared" si="503"/>
        <v>43382</v>
      </c>
      <c r="H3241" s="1">
        <f t="shared" si="504"/>
        <v>43381</v>
      </c>
      <c r="I3241" s="2">
        <f t="shared" si="505"/>
        <v>54.424999999999997</v>
      </c>
      <c r="K3241" s="2">
        <f t="shared" si="506"/>
        <v>0</v>
      </c>
      <c r="L3241" s="2">
        <f t="shared" si="507"/>
        <v>0</v>
      </c>
      <c r="M3241" s="2">
        <f t="shared" si="508"/>
        <v>1</v>
      </c>
      <c r="N3241">
        <f t="shared" si="509"/>
        <v>-3.9827236049733905</v>
      </c>
    </row>
    <row r="3242" spans="1:14" x14ac:dyDescent="0.3">
      <c r="A3242" s="1">
        <v>43392</v>
      </c>
      <c r="B3242">
        <v>51.6</v>
      </c>
      <c r="D3242">
        <f t="shared" si="500"/>
        <v>5</v>
      </c>
      <c r="E3242" s="1">
        <f t="shared" si="501"/>
        <v>43385</v>
      </c>
      <c r="F3242" s="1">
        <f t="shared" si="502"/>
        <v>43384</v>
      </c>
      <c r="G3242" s="1">
        <f t="shared" si="503"/>
        <v>43383</v>
      </c>
      <c r="H3242" s="1">
        <f t="shared" si="504"/>
        <v>43382</v>
      </c>
      <c r="I3242" s="2">
        <f t="shared" si="505"/>
        <v>55</v>
      </c>
      <c r="K3242" s="2">
        <f t="shared" si="506"/>
        <v>0</v>
      </c>
      <c r="L3242" s="2">
        <f t="shared" si="507"/>
        <v>0</v>
      </c>
      <c r="M3242" s="2">
        <f t="shared" si="508"/>
        <v>1</v>
      </c>
      <c r="N3242">
        <f t="shared" si="509"/>
        <v>-6.381151274495382</v>
      </c>
    </row>
    <row r="3243" spans="1:14" x14ac:dyDescent="0.3">
      <c r="A3243" s="1">
        <v>43395</v>
      </c>
      <c r="B3243">
        <v>53.174999999999997</v>
      </c>
      <c r="D3243">
        <f t="shared" si="500"/>
        <v>1</v>
      </c>
      <c r="E3243" s="1">
        <f t="shared" si="501"/>
        <v>43388</v>
      </c>
      <c r="F3243" s="1">
        <f t="shared" si="502"/>
        <v>43387</v>
      </c>
      <c r="G3243" s="1">
        <f t="shared" si="503"/>
        <v>43386</v>
      </c>
      <c r="H3243" s="1">
        <f t="shared" si="504"/>
        <v>43385</v>
      </c>
      <c r="I3243" s="2">
        <f t="shared" si="505"/>
        <v>56.75</v>
      </c>
      <c r="K3243" s="2">
        <f t="shared" si="506"/>
        <v>0</v>
      </c>
      <c r="L3243" s="2">
        <f t="shared" si="507"/>
        <v>0</v>
      </c>
      <c r="M3243" s="2">
        <f t="shared" si="508"/>
        <v>1</v>
      </c>
      <c r="N3243">
        <f t="shared" si="509"/>
        <v>-6.5067295275211237</v>
      </c>
    </row>
    <row r="3244" spans="1:14" x14ac:dyDescent="0.3">
      <c r="A3244" s="1">
        <v>43396</v>
      </c>
      <c r="B3244">
        <v>54.524999999999999</v>
      </c>
      <c r="D3244">
        <f t="shared" si="500"/>
        <v>2</v>
      </c>
      <c r="E3244" s="1">
        <f t="shared" si="501"/>
        <v>43389</v>
      </c>
      <c r="F3244" s="1">
        <f t="shared" si="502"/>
        <v>43388</v>
      </c>
      <c r="G3244" s="1">
        <f t="shared" si="503"/>
        <v>43387</v>
      </c>
      <c r="H3244" s="1">
        <f t="shared" si="504"/>
        <v>43386</v>
      </c>
      <c r="I3244" s="2">
        <f t="shared" si="505"/>
        <v>56.875</v>
      </c>
      <c r="K3244" s="2">
        <f t="shared" si="506"/>
        <v>0</v>
      </c>
      <c r="L3244" s="2">
        <f t="shared" si="507"/>
        <v>0</v>
      </c>
      <c r="M3244" s="2">
        <f t="shared" si="508"/>
        <v>1</v>
      </c>
      <c r="N3244">
        <f t="shared" si="509"/>
        <v>-4.2196565183421741</v>
      </c>
    </row>
    <row r="3245" spans="1:14" x14ac:dyDescent="0.3">
      <c r="A3245" s="1">
        <v>43397</v>
      </c>
      <c r="B3245">
        <v>57.524999999999999</v>
      </c>
      <c r="D3245">
        <f t="shared" si="500"/>
        <v>3</v>
      </c>
      <c r="E3245" s="1">
        <f t="shared" si="501"/>
        <v>43390</v>
      </c>
      <c r="F3245" s="1">
        <f t="shared" si="502"/>
        <v>43389</v>
      </c>
      <c r="G3245" s="1">
        <f t="shared" si="503"/>
        <v>43388</v>
      </c>
      <c r="H3245" s="1">
        <f t="shared" si="504"/>
        <v>43387</v>
      </c>
      <c r="I3245" s="2">
        <f t="shared" si="505"/>
        <v>54.7</v>
      </c>
      <c r="K3245" s="2">
        <f t="shared" si="506"/>
        <v>0</v>
      </c>
      <c r="L3245" s="2">
        <f t="shared" si="507"/>
        <v>0</v>
      </c>
      <c r="M3245" s="2">
        <f t="shared" si="508"/>
        <v>1</v>
      </c>
      <c r="N3245">
        <f t="shared" si="509"/>
        <v>5.0355926493493994</v>
      </c>
    </row>
    <row r="3246" spans="1:14" x14ac:dyDescent="0.3">
      <c r="A3246" s="1">
        <v>43398</v>
      </c>
      <c r="B3246">
        <v>56.774999999999999</v>
      </c>
      <c r="D3246">
        <f t="shared" si="500"/>
        <v>4</v>
      </c>
      <c r="E3246" s="1">
        <f t="shared" si="501"/>
        <v>43391</v>
      </c>
      <c r="F3246" s="1">
        <f t="shared" si="502"/>
        <v>43390</v>
      </c>
      <c r="G3246" s="1">
        <f t="shared" si="503"/>
        <v>43389</v>
      </c>
      <c r="H3246" s="1">
        <f t="shared" si="504"/>
        <v>43388</v>
      </c>
      <c r="I3246" s="2">
        <f t="shared" si="505"/>
        <v>52.3</v>
      </c>
      <c r="K3246" s="2">
        <f t="shared" si="506"/>
        <v>0</v>
      </c>
      <c r="L3246" s="2">
        <f t="shared" si="507"/>
        <v>0</v>
      </c>
      <c r="M3246" s="2">
        <f t="shared" si="508"/>
        <v>1</v>
      </c>
      <c r="N3246">
        <f t="shared" si="509"/>
        <v>8.2099716920745074</v>
      </c>
    </row>
    <row r="3247" spans="1:14" x14ac:dyDescent="0.3">
      <c r="A3247" s="1">
        <v>43399</v>
      </c>
      <c r="B3247">
        <v>57.924999999999997</v>
      </c>
      <c r="D3247">
        <f t="shared" si="500"/>
        <v>5</v>
      </c>
      <c r="E3247" s="1">
        <f t="shared" si="501"/>
        <v>43392</v>
      </c>
      <c r="F3247" s="1">
        <f t="shared" si="502"/>
        <v>43391</v>
      </c>
      <c r="G3247" s="1">
        <f t="shared" si="503"/>
        <v>43390</v>
      </c>
      <c r="H3247" s="1">
        <f t="shared" si="504"/>
        <v>43389</v>
      </c>
      <c r="I3247" s="2">
        <f t="shared" si="505"/>
        <v>51.6</v>
      </c>
      <c r="K3247" s="2">
        <f t="shared" si="506"/>
        <v>0</v>
      </c>
      <c r="L3247" s="2">
        <f t="shared" si="507"/>
        <v>0</v>
      </c>
      <c r="M3247" s="2">
        <f t="shared" si="508"/>
        <v>1</v>
      </c>
      <c r="N3247">
        <f t="shared" si="509"/>
        <v>11.562739783092276</v>
      </c>
    </row>
    <row r="3248" spans="1:14" x14ac:dyDescent="0.3">
      <c r="A3248" s="1">
        <v>43402</v>
      </c>
      <c r="B3248">
        <v>58.85</v>
      </c>
      <c r="D3248">
        <f t="shared" si="500"/>
        <v>1</v>
      </c>
      <c r="E3248" s="1">
        <f t="shared" si="501"/>
        <v>43395</v>
      </c>
      <c r="F3248" s="1">
        <f t="shared" si="502"/>
        <v>43394</v>
      </c>
      <c r="G3248" s="1">
        <f t="shared" si="503"/>
        <v>43393</v>
      </c>
      <c r="H3248" s="1">
        <f t="shared" si="504"/>
        <v>43392</v>
      </c>
      <c r="I3248" s="2">
        <f t="shared" si="505"/>
        <v>53.174999999999997</v>
      </c>
      <c r="K3248" s="2">
        <f t="shared" si="506"/>
        <v>0</v>
      </c>
      <c r="L3248" s="2">
        <f t="shared" si="507"/>
        <v>0</v>
      </c>
      <c r="M3248" s="2">
        <f t="shared" si="508"/>
        <v>1</v>
      </c>
      <c r="N3248">
        <f t="shared" si="509"/>
        <v>10.140347261998489</v>
      </c>
    </row>
    <row r="3249" spans="1:14" x14ac:dyDescent="0.3">
      <c r="A3249" s="1">
        <v>43403</v>
      </c>
      <c r="B3249">
        <v>59</v>
      </c>
      <c r="D3249">
        <f t="shared" si="500"/>
        <v>2</v>
      </c>
      <c r="E3249" s="1">
        <f t="shared" si="501"/>
        <v>43396</v>
      </c>
      <c r="F3249" s="1">
        <f t="shared" si="502"/>
        <v>43395</v>
      </c>
      <c r="G3249" s="1">
        <f t="shared" si="503"/>
        <v>43394</v>
      </c>
      <c r="H3249" s="1">
        <f t="shared" si="504"/>
        <v>43393</v>
      </c>
      <c r="I3249" s="2">
        <f t="shared" si="505"/>
        <v>54.524999999999999</v>
      </c>
      <c r="K3249" s="2">
        <f t="shared" si="506"/>
        <v>0</v>
      </c>
      <c r="L3249" s="2">
        <f t="shared" si="507"/>
        <v>0</v>
      </c>
      <c r="M3249" s="2">
        <f t="shared" si="508"/>
        <v>1</v>
      </c>
      <c r="N3249">
        <f t="shared" si="509"/>
        <v>7.88781318180268</v>
      </c>
    </row>
    <row r="3250" spans="1:14" x14ac:dyDescent="0.3">
      <c r="A3250" s="1">
        <v>43404</v>
      </c>
      <c r="B3250">
        <v>58.45</v>
      </c>
      <c r="D3250">
        <f t="shared" si="500"/>
        <v>3</v>
      </c>
      <c r="E3250" s="1">
        <f t="shared" si="501"/>
        <v>43397</v>
      </c>
      <c r="F3250" s="1">
        <f t="shared" si="502"/>
        <v>43396</v>
      </c>
      <c r="G3250" s="1">
        <f t="shared" si="503"/>
        <v>43395</v>
      </c>
      <c r="H3250" s="1">
        <f t="shared" si="504"/>
        <v>43394</v>
      </c>
      <c r="I3250" s="2">
        <f t="shared" si="505"/>
        <v>57.524999999999999</v>
      </c>
      <c r="K3250" s="2">
        <f t="shared" si="506"/>
        <v>0</v>
      </c>
      <c r="L3250" s="2">
        <f t="shared" si="507"/>
        <v>0</v>
      </c>
      <c r="M3250" s="2">
        <f t="shared" si="508"/>
        <v>1</v>
      </c>
      <c r="N3250">
        <f t="shared" si="509"/>
        <v>1.5952051996647891</v>
      </c>
    </row>
    <row r="3251" spans="1:14" x14ac:dyDescent="0.3">
      <c r="A3251" s="1">
        <v>43405</v>
      </c>
      <c r="B3251">
        <v>58.2</v>
      </c>
      <c r="D3251">
        <f t="shared" si="500"/>
        <v>4</v>
      </c>
      <c r="E3251" s="1">
        <f t="shared" si="501"/>
        <v>43398</v>
      </c>
      <c r="F3251" s="1">
        <f t="shared" si="502"/>
        <v>43397</v>
      </c>
      <c r="G3251" s="1">
        <f t="shared" si="503"/>
        <v>43396</v>
      </c>
      <c r="H3251" s="1">
        <f t="shared" si="504"/>
        <v>43395</v>
      </c>
      <c r="I3251" s="2">
        <f t="shared" si="505"/>
        <v>56.774999999999999</v>
      </c>
      <c r="K3251" s="2">
        <f t="shared" si="506"/>
        <v>0</v>
      </c>
      <c r="L3251" s="2">
        <f t="shared" si="507"/>
        <v>0</v>
      </c>
      <c r="M3251" s="2">
        <f t="shared" si="508"/>
        <v>1</v>
      </c>
      <c r="N3251">
        <f t="shared" si="509"/>
        <v>2.4789266745770071</v>
      </c>
    </row>
    <row r="3252" spans="1:14" x14ac:dyDescent="0.3">
      <c r="A3252" s="1">
        <v>43406</v>
      </c>
      <c r="B3252">
        <v>58.125</v>
      </c>
      <c r="D3252">
        <f t="shared" si="500"/>
        <v>5</v>
      </c>
      <c r="E3252" s="1">
        <f t="shared" si="501"/>
        <v>43399</v>
      </c>
      <c r="F3252" s="1">
        <f t="shared" si="502"/>
        <v>43398</v>
      </c>
      <c r="G3252" s="1">
        <f t="shared" si="503"/>
        <v>43397</v>
      </c>
      <c r="H3252" s="1">
        <f t="shared" si="504"/>
        <v>43396</v>
      </c>
      <c r="I3252" s="2">
        <f t="shared" si="505"/>
        <v>57.924999999999997</v>
      </c>
      <c r="K3252" s="2">
        <f t="shared" si="506"/>
        <v>0</v>
      </c>
      <c r="L3252" s="2">
        <f t="shared" si="507"/>
        <v>0</v>
      </c>
      <c r="M3252" s="2">
        <f t="shared" si="508"/>
        <v>1</v>
      </c>
      <c r="N3252">
        <f t="shared" si="509"/>
        <v>0.34467935890805151</v>
      </c>
    </row>
    <row r="3253" spans="1:14" x14ac:dyDescent="0.3">
      <c r="A3253" s="1">
        <v>43409</v>
      </c>
      <c r="B3253">
        <v>57.1</v>
      </c>
      <c r="D3253">
        <f t="shared" si="500"/>
        <v>1</v>
      </c>
      <c r="E3253" s="1">
        <f t="shared" si="501"/>
        <v>43402</v>
      </c>
      <c r="F3253" s="1">
        <f t="shared" si="502"/>
        <v>43401</v>
      </c>
      <c r="G3253" s="1">
        <f t="shared" si="503"/>
        <v>43400</v>
      </c>
      <c r="H3253" s="1">
        <f t="shared" si="504"/>
        <v>43399</v>
      </c>
      <c r="I3253" s="2">
        <f t="shared" si="505"/>
        <v>58.85</v>
      </c>
      <c r="K3253" s="2">
        <f t="shared" si="506"/>
        <v>0</v>
      </c>
      <c r="L3253" s="2">
        <f t="shared" si="507"/>
        <v>0</v>
      </c>
      <c r="M3253" s="2">
        <f t="shared" si="508"/>
        <v>1</v>
      </c>
      <c r="N3253">
        <f t="shared" si="509"/>
        <v>-3.0187717044321145</v>
      </c>
    </row>
    <row r="3254" spans="1:14" x14ac:dyDescent="0.3">
      <c r="A3254" s="1">
        <v>43410</v>
      </c>
      <c r="B3254">
        <v>54.1</v>
      </c>
      <c r="D3254">
        <f t="shared" si="500"/>
        <v>2</v>
      </c>
      <c r="E3254" s="1">
        <f t="shared" si="501"/>
        <v>43403</v>
      </c>
      <c r="F3254" s="1">
        <f t="shared" si="502"/>
        <v>43402</v>
      </c>
      <c r="G3254" s="1">
        <f t="shared" si="503"/>
        <v>43401</v>
      </c>
      <c r="H3254" s="1">
        <f t="shared" si="504"/>
        <v>43400</v>
      </c>
      <c r="I3254" s="2">
        <f t="shared" si="505"/>
        <v>59</v>
      </c>
      <c r="K3254" s="2">
        <f t="shared" si="506"/>
        <v>0</v>
      </c>
      <c r="L3254" s="2">
        <f t="shared" si="507"/>
        <v>0</v>
      </c>
      <c r="M3254" s="2">
        <f t="shared" si="508"/>
        <v>1</v>
      </c>
      <c r="N3254">
        <f t="shared" si="509"/>
        <v>-8.6703258053283641</v>
      </c>
    </row>
    <row r="3255" spans="1:14" x14ac:dyDescent="0.3">
      <c r="A3255" s="1">
        <v>43411</v>
      </c>
      <c r="B3255">
        <v>55.524999999999999</v>
      </c>
      <c r="D3255">
        <f t="shared" si="500"/>
        <v>3</v>
      </c>
      <c r="E3255" s="1">
        <f t="shared" si="501"/>
        <v>43404</v>
      </c>
      <c r="F3255" s="1">
        <f t="shared" si="502"/>
        <v>43403</v>
      </c>
      <c r="G3255" s="1">
        <f t="shared" si="503"/>
        <v>43402</v>
      </c>
      <c r="H3255" s="1">
        <f t="shared" si="504"/>
        <v>43401</v>
      </c>
      <c r="I3255" s="2">
        <f t="shared" si="505"/>
        <v>58.45</v>
      </c>
      <c r="K3255" s="2">
        <f t="shared" si="506"/>
        <v>0</v>
      </c>
      <c r="L3255" s="2">
        <f t="shared" si="507"/>
        <v>0</v>
      </c>
      <c r="M3255" s="2">
        <f t="shared" si="508"/>
        <v>1</v>
      </c>
      <c r="N3255">
        <f t="shared" si="509"/>
        <v>-5.1338318137586318</v>
      </c>
    </row>
    <row r="3256" spans="1:14" x14ac:dyDescent="0.3">
      <c r="A3256" s="1">
        <v>43412</v>
      </c>
      <c r="B3256">
        <v>55.625</v>
      </c>
      <c r="D3256">
        <f t="shared" si="500"/>
        <v>4</v>
      </c>
      <c r="E3256" s="1">
        <f t="shared" si="501"/>
        <v>43405</v>
      </c>
      <c r="F3256" s="1">
        <f t="shared" si="502"/>
        <v>43404</v>
      </c>
      <c r="G3256" s="1">
        <f t="shared" si="503"/>
        <v>43403</v>
      </c>
      <c r="H3256" s="1">
        <f t="shared" si="504"/>
        <v>43402</v>
      </c>
      <c r="I3256" s="2">
        <f t="shared" si="505"/>
        <v>58.2</v>
      </c>
      <c r="K3256" s="2">
        <f t="shared" si="506"/>
        <v>0</v>
      </c>
      <c r="L3256" s="2">
        <f t="shared" si="507"/>
        <v>0</v>
      </c>
      <c r="M3256" s="2">
        <f t="shared" si="508"/>
        <v>1</v>
      </c>
      <c r="N3256">
        <f t="shared" si="509"/>
        <v>-4.5252614250987921</v>
      </c>
    </row>
    <row r="3257" spans="1:14" x14ac:dyDescent="0.3">
      <c r="A3257" s="1">
        <v>43413</v>
      </c>
      <c r="B3257">
        <v>55.8</v>
      </c>
      <c r="D3257">
        <f t="shared" si="500"/>
        <v>5</v>
      </c>
      <c r="E3257" s="1">
        <f t="shared" si="501"/>
        <v>43406</v>
      </c>
      <c r="F3257" s="1">
        <f t="shared" si="502"/>
        <v>43405</v>
      </c>
      <c r="G3257" s="1">
        <f t="shared" si="503"/>
        <v>43404</v>
      </c>
      <c r="H3257" s="1">
        <f t="shared" si="504"/>
        <v>43403</v>
      </c>
      <c r="I3257" s="2">
        <f t="shared" si="505"/>
        <v>58.125</v>
      </c>
      <c r="K3257" s="2">
        <f t="shared" si="506"/>
        <v>0</v>
      </c>
      <c r="L3257" s="2">
        <f t="shared" si="507"/>
        <v>0</v>
      </c>
      <c r="M3257" s="2">
        <f t="shared" si="508"/>
        <v>1</v>
      </c>
      <c r="N3257">
        <f t="shared" si="509"/>
        <v>-4.0821994520255167</v>
      </c>
    </row>
    <row r="3258" spans="1:14" x14ac:dyDescent="0.3">
      <c r="A3258" s="1">
        <v>43416</v>
      </c>
      <c r="B3258">
        <v>56.55</v>
      </c>
      <c r="D3258">
        <f t="shared" si="500"/>
        <v>1</v>
      </c>
      <c r="E3258" s="1">
        <f t="shared" si="501"/>
        <v>43409</v>
      </c>
      <c r="F3258" s="1">
        <f t="shared" si="502"/>
        <v>43408</v>
      </c>
      <c r="G3258" s="1">
        <f t="shared" si="503"/>
        <v>43407</v>
      </c>
      <c r="H3258" s="1">
        <f t="shared" si="504"/>
        <v>43406</v>
      </c>
      <c r="I3258" s="2">
        <f t="shared" si="505"/>
        <v>57.1</v>
      </c>
      <c r="K3258" s="2">
        <f t="shared" si="506"/>
        <v>0</v>
      </c>
      <c r="L3258" s="2">
        <f t="shared" si="507"/>
        <v>0</v>
      </c>
      <c r="M3258" s="2">
        <f t="shared" si="508"/>
        <v>1</v>
      </c>
      <c r="N3258">
        <f t="shared" si="509"/>
        <v>-0.96789140998351253</v>
      </c>
    </row>
    <row r="3259" spans="1:14" x14ac:dyDescent="0.3">
      <c r="A3259" s="1">
        <v>43417</v>
      </c>
      <c r="B3259">
        <v>57.3</v>
      </c>
      <c r="D3259">
        <f t="shared" si="500"/>
        <v>2</v>
      </c>
      <c r="E3259" s="1">
        <f t="shared" si="501"/>
        <v>43410</v>
      </c>
      <c r="F3259" s="1">
        <f t="shared" si="502"/>
        <v>43409</v>
      </c>
      <c r="G3259" s="1">
        <f t="shared" si="503"/>
        <v>43408</v>
      </c>
      <c r="H3259" s="1">
        <f t="shared" si="504"/>
        <v>43407</v>
      </c>
      <c r="I3259" s="2">
        <f t="shared" si="505"/>
        <v>54.1</v>
      </c>
      <c r="K3259" s="2">
        <f t="shared" si="506"/>
        <v>0</v>
      </c>
      <c r="L3259" s="2">
        <f t="shared" si="507"/>
        <v>0</v>
      </c>
      <c r="M3259" s="2">
        <f t="shared" si="508"/>
        <v>1</v>
      </c>
      <c r="N3259">
        <f t="shared" si="509"/>
        <v>5.7466437868257909</v>
      </c>
    </row>
    <row r="3260" spans="1:14" x14ac:dyDescent="0.3">
      <c r="A3260" s="1">
        <v>43418</v>
      </c>
      <c r="B3260">
        <v>57</v>
      </c>
      <c r="D3260">
        <f t="shared" si="500"/>
        <v>3</v>
      </c>
      <c r="E3260" s="1">
        <f t="shared" si="501"/>
        <v>43411</v>
      </c>
      <c r="F3260" s="1">
        <f t="shared" si="502"/>
        <v>43410</v>
      </c>
      <c r="G3260" s="1">
        <f t="shared" si="503"/>
        <v>43409</v>
      </c>
      <c r="H3260" s="1">
        <f t="shared" si="504"/>
        <v>43408</v>
      </c>
      <c r="I3260" s="2">
        <f t="shared" si="505"/>
        <v>55.524999999999999</v>
      </c>
      <c r="K3260" s="2">
        <f t="shared" si="506"/>
        <v>0</v>
      </c>
      <c r="L3260" s="2">
        <f t="shared" si="507"/>
        <v>0</v>
      </c>
      <c r="M3260" s="2">
        <f t="shared" si="508"/>
        <v>1</v>
      </c>
      <c r="N3260">
        <f t="shared" si="509"/>
        <v>2.6217898054058946</v>
      </c>
    </row>
    <row r="3261" spans="1:14" x14ac:dyDescent="0.3">
      <c r="A3261" s="1">
        <v>43419</v>
      </c>
      <c r="B3261">
        <v>57.075000000000003</v>
      </c>
      <c r="D3261">
        <f t="shared" si="500"/>
        <v>4</v>
      </c>
      <c r="E3261" s="1">
        <f t="shared" si="501"/>
        <v>43412</v>
      </c>
      <c r="F3261" s="1">
        <f t="shared" si="502"/>
        <v>43411</v>
      </c>
      <c r="G3261" s="1">
        <f t="shared" si="503"/>
        <v>43410</v>
      </c>
      <c r="H3261" s="1">
        <f t="shared" si="504"/>
        <v>43409</v>
      </c>
      <c r="I3261" s="2">
        <f t="shared" si="505"/>
        <v>55.625</v>
      </c>
      <c r="K3261" s="2">
        <f t="shared" si="506"/>
        <v>0</v>
      </c>
      <c r="L3261" s="2">
        <f t="shared" si="507"/>
        <v>0</v>
      </c>
      <c r="M3261" s="2">
        <f t="shared" si="508"/>
        <v>1</v>
      </c>
      <c r="N3261">
        <f t="shared" si="509"/>
        <v>2.5733451929454967</v>
      </c>
    </row>
    <row r="3262" spans="1:14" x14ac:dyDescent="0.3">
      <c r="A3262" s="1">
        <v>43420</v>
      </c>
      <c r="B3262">
        <v>60.075000000000003</v>
      </c>
      <c r="D3262">
        <f t="shared" si="500"/>
        <v>5</v>
      </c>
      <c r="E3262" s="1">
        <f t="shared" si="501"/>
        <v>43413</v>
      </c>
      <c r="F3262" s="1">
        <f t="shared" si="502"/>
        <v>43412</v>
      </c>
      <c r="G3262" s="1">
        <f t="shared" si="503"/>
        <v>43411</v>
      </c>
      <c r="H3262" s="1">
        <f t="shared" si="504"/>
        <v>43410</v>
      </c>
      <c r="I3262" s="2">
        <f t="shared" si="505"/>
        <v>55.8</v>
      </c>
      <c r="K3262" s="2">
        <f t="shared" si="506"/>
        <v>0</v>
      </c>
      <c r="L3262" s="2">
        <f t="shared" si="507"/>
        <v>0</v>
      </c>
      <c r="M3262" s="2">
        <f t="shared" si="508"/>
        <v>1</v>
      </c>
      <c r="N3262">
        <f t="shared" si="509"/>
        <v>7.3819912235267386</v>
      </c>
    </row>
    <row r="3263" spans="1:14" x14ac:dyDescent="0.3">
      <c r="A3263" s="1">
        <v>43423</v>
      </c>
      <c r="B3263">
        <v>61.024999999999999</v>
      </c>
      <c r="D3263">
        <f t="shared" si="500"/>
        <v>1</v>
      </c>
      <c r="E3263" s="1">
        <f t="shared" si="501"/>
        <v>43416</v>
      </c>
      <c r="F3263" s="1">
        <f t="shared" si="502"/>
        <v>43415</v>
      </c>
      <c r="G3263" s="1">
        <f t="shared" si="503"/>
        <v>43414</v>
      </c>
      <c r="H3263" s="1">
        <f t="shared" si="504"/>
        <v>43413</v>
      </c>
      <c r="I3263" s="2">
        <f t="shared" si="505"/>
        <v>56.55</v>
      </c>
      <c r="K3263" s="2">
        <f t="shared" si="506"/>
        <v>0</v>
      </c>
      <c r="L3263" s="2">
        <f t="shared" si="507"/>
        <v>0</v>
      </c>
      <c r="M3263" s="2">
        <f t="shared" si="508"/>
        <v>1</v>
      </c>
      <c r="N3263">
        <f t="shared" si="509"/>
        <v>7.6158413716894247</v>
      </c>
    </row>
    <row r="3264" spans="1:14" x14ac:dyDescent="0.3">
      <c r="A3264" s="1">
        <v>43424</v>
      </c>
      <c r="B3264">
        <v>58.975000000000001</v>
      </c>
      <c r="D3264">
        <f t="shared" si="500"/>
        <v>2</v>
      </c>
      <c r="E3264" s="1">
        <f t="shared" si="501"/>
        <v>43417</v>
      </c>
      <c r="F3264" s="1">
        <f t="shared" si="502"/>
        <v>43416</v>
      </c>
      <c r="G3264" s="1">
        <f t="shared" si="503"/>
        <v>43415</v>
      </c>
      <c r="H3264" s="1">
        <f t="shared" si="504"/>
        <v>43414</v>
      </c>
      <c r="I3264" s="2">
        <f t="shared" si="505"/>
        <v>57.3</v>
      </c>
      <c r="K3264" s="2">
        <f t="shared" si="506"/>
        <v>0</v>
      </c>
      <c r="L3264" s="2">
        <f t="shared" si="507"/>
        <v>0</v>
      </c>
      <c r="M3264" s="2">
        <f t="shared" si="508"/>
        <v>1</v>
      </c>
      <c r="N3264">
        <f t="shared" si="509"/>
        <v>2.8813001573044845</v>
      </c>
    </row>
    <row r="3265" spans="1:14" x14ac:dyDescent="0.3">
      <c r="A3265" s="1">
        <v>43425</v>
      </c>
      <c r="B3265">
        <v>58.274999999999999</v>
      </c>
      <c r="D3265">
        <f t="shared" si="500"/>
        <v>3</v>
      </c>
      <c r="E3265" s="1">
        <f t="shared" si="501"/>
        <v>43418</v>
      </c>
      <c r="F3265" s="1">
        <f t="shared" si="502"/>
        <v>43417</v>
      </c>
      <c r="G3265" s="1">
        <f t="shared" si="503"/>
        <v>43416</v>
      </c>
      <c r="H3265" s="1">
        <f t="shared" si="504"/>
        <v>43415</v>
      </c>
      <c r="I3265" s="2">
        <f t="shared" si="505"/>
        <v>57</v>
      </c>
      <c r="K3265" s="2">
        <f t="shared" si="506"/>
        <v>0</v>
      </c>
      <c r="L3265" s="2">
        <f t="shared" si="507"/>
        <v>0</v>
      </c>
      <c r="M3265" s="2">
        <f t="shared" si="508"/>
        <v>1</v>
      </c>
      <c r="N3265">
        <f t="shared" si="509"/>
        <v>2.2121917087270693</v>
      </c>
    </row>
    <row r="3266" spans="1:14" x14ac:dyDescent="0.3">
      <c r="A3266" s="1">
        <v>43427</v>
      </c>
      <c r="B3266">
        <v>59.075000000000003</v>
      </c>
      <c r="D3266">
        <f t="shared" si="500"/>
        <v>5</v>
      </c>
      <c r="E3266" s="1">
        <f t="shared" si="501"/>
        <v>43420</v>
      </c>
      <c r="F3266" s="1">
        <f t="shared" si="502"/>
        <v>43419</v>
      </c>
      <c r="G3266" s="1">
        <f t="shared" si="503"/>
        <v>43418</v>
      </c>
      <c r="H3266" s="1">
        <f t="shared" si="504"/>
        <v>43417</v>
      </c>
      <c r="I3266" s="2">
        <f t="shared" si="505"/>
        <v>60.075000000000003</v>
      </c>
      <c r="K3266" s="2">
        <f t="shared" si="506"/>
        <v>0</v>
      </c>
      <c r="L3266" s="2">
        <f t="shared" si="507"/>
        <v>0</v>
      </c>
      <c r="M3266" s="2">
        <f t="shared" si="508"/>
        <v>1</v>
      </c>
      <c r="N3266">
        <f t="shared" si="509"/>
        <v>-1.6785958549561042</v>
      </c>
    </row>
    <row r="3267" spans="1:14" x14ac:dyDescent="0.3">
      <c r="A3267" s="1">
        <v>43430</v>
      </c>
      <c r="B3267">
        <v>57.4</v>
      </c>
      <c r="D3267">
        <f t="shared" ref="D3267:D3330" si="510">WEEKDAY(A3267,2)</f>
        <v>1</v>
      </c>
      <c r="E3267" s="1">
        <f t="shared" si="501"/>
        <v>43423</v>
      </c>
      <c r="F3267" s="1">
        <f t="shared" si="502"/>
        <v>43422</v>
      </c>
      <c r="G3267" s="1">
        <f t="shared" si="503"/>
        <v>43421</v>
      </c>
      <c r="H3267" s="1">
        <f t="shared" si="504"/>
        <v>43420</v>
      </c>
      <c r="I3267" s="2">
        <f t="shared" si="505"/>
        <v>61.024999999999999</v>
      </c>
      <c r="K3267" s="2">
        <f t="shared" si="506"/>
        <v>0</v>
      </c>
      <c r="L3267" s="2">
        <f t="shared" si="507"/>
        <v>0</v>
      </c>
      <c r="M3267" s="2">
        <f t="shared" si="508"/>
        <v>1</v>
      </c>
      <c r="N3267">
        <f t="shared" si="509"/>
        <v>-6.1239312953503049</v>
      </c>
    </row>
    <row r="3268" spans="1:14" x14ac:dyDescent="0.3">
      <c r="A3268" s="1">
        <v>43431</v>
      </c>
      <c r="B3268">
        <v>57.875</v>
      </c>
      <c r="D3268">
        <f t="shared" si="510"/>
        <v>2</v>
      </c>
      <c r="E3268" s="1">
        <f t="shared" si="501"/>
        <v>43424</v>
      </c>
      <c r="F3268" s="1">
        <f t="shared" si="502"/>
        <v>43423</v>
      </c>
      <c r="G3268" s="1">
        <f t="shared" si="503"/>
        <v>43422</v>
      </c>
      <c r="H3268" s="1">
        <f t="shared" si="504"/>
        <v>43421</v>
      </c>
      <c r="I3268" s="2">
        <f t="shared" si="505"/>
        <v>58.975000000000001</v>
      </c>
      <c r="K3268" s="2">
        <f t="shared" si="506"/>
        <v>0</v>
      </c>
      <c r="L3268" s="2">
        <f t="shared" si="507"/>
        <v>0</v>
      </c>
      <c r="M3268" s="2">
        <f t="shared" si="508"/>
        <v>1</v>
      </c>
      <c r="N3268">
        <f t="shared" si="509"/>
        <v>-1.882811288734056</v>
      </c>
    </row>
    <row r="3269" spans="1:14" x14ac:dyDescent="0.3">
      <c r="A3269" s="1">
        <v>43432</v>
      </c>
      <c r="B3269">
        <v>57.95</v>
      </c>
      <c r="D3269">
        <f t="shared" si="510"/>
        <v>3</v>
      </c>
      <c r="E3269" s="1">
        <f t="shared" si="501"/>
        <v>43425</v>
      </c>
      <c r="F3269" s="1">
        <f t="shared" si="502"/>
        <v>43424</v>
      </c>
      <c r="G3269" s="1">
        <f t="shared" si="503"/>
        <v>43423</v>
      </c>
      <c r="H3269" s="1">
        <f t="shared" si="504"/>
        <v>43422</v>
      </c>
      <c r="I3269" s="2">
        <f t="shared" si="505"/>
        <v>58.274999999999999</v>
      </c>
      <c r="K3269" s="2">
        <f t="shared" si="506"/>
        <v>0</v>
      </c>
      <c r="L3269" s="2">
        <f t="shared" si="507"/>
        <v>0</v>
      </c>
      <c r="M3269" s="2">
        <f t="shared" si="508"/>
        <v>1</v>
      </c>
      <c r="N3269">
        <f t="shared" si="509"/>
        <v>-0.5592615136060004</v>
      </c>
    </row>
    <row r="3270" spans="1:14" x14ac:dyDescent="0.3">
      <c r="A3270" s="1">
        <v>43433</v>
      </c>
      <c r="B3270">
        <v>58.725000000000001</v>
      </c>
      <c r="D3270">
        <f t="shared" si="510"/>
        <v>4</v>
      </c>
      <c r="E3270" s="1">
        <f t="shared" si="501"/>
        <v>43426</v>
      </c>
      <c r="F3270" s="1">
        <f t="shared" si="502"/>
        <v>43425</v>
      </c>
      <c r="G3270" s="1">
        <f t="shared" si="503"/>
        <v>43424</v>
      </c>
      <c r="H3270" s="1">
        <f t="shared" si="504"/>
        <v>43423</v>
      </c>
      <c r="I3270" s="2">
        <f t="shared" si="505"/>
        <v>58.274999999999999</v>
      </c>
      <c r="K3270" s="2">
        <f t="shared" si="506"/>
        <v>0</v>
      </c>
      <c r="L3270" s="2">
        <f t="shared" si="507"/>
        <v>0</v>
      </c>
      <c r="M3270" s="2">
        <f t="shared" si="508"/>
        <v>1</v>
      </c>
      <c r="N3270">
        <f t="shared" si="509"/>
        <v>0.76923456231556453</v>
      </c>
    </row>
    <row r="3271" spans="1:14" x14ac:dyDescent="0.3">
      <c r="A3271" s="1">
        <v>43434</v>
      </c>
      <c r="B3271">
        <v>57.875</v>
      </c>
      <c r="D3271">
        <f t="shared" si="510"/>
        <v>5</v>
      </c>
      <c r="E3271" s="1">
        <f t="shared" si="501"/>
        <v>43427</v>
      </c>
      <c r="F3271" s="1">
        <f t="shared" si="502"/>
        <v>43426</v>
      </c>
      <c r="G3271" s="1">
        <f t="shared" si="503"/>
        <v>43425</v>
      </c>
      <c r="H3271" s="1">
        <f t="shared" si="504"/>
        <v>43424</v>
      </c>
      <c r="I3271" s="2">
        <f t="shared" si="505"/>
        <v>59.075000000000003</v>
      </c>
      <c r="K3271" s="2">
        <f t="shared" si="506"/>
        <v>0</v>
      </c>
      <c r="L3271" s="2">
        <f t="shared" si="507"/>
        <v>0</v>
      </c>
      <c r="M3271" s="2">
        <f t="shared" si="508"/>
        <v>1</v>
      </c>
      <c r="N3271">
        <f t="shared" si="509"/>
        <v>-2.052231066657344</v>
      </c>
    </row>
    <row r="3272" spans="1:14" x14ac:dyDescent="0.3">
      <c r="A3272" s="1">
        <v>43437</v>
      </c>
      <c r="B3272">
        <v>58.024999999999999</v>
      </c>
      <c r="D3272">
        <f t="shared" si="510"/>
        <v>1</v>
      </c>
      <c r="E3272" s="1">
        <f t="shared" ref="E3272:E3335" si="511">A3272-7</f>
        <v>43430</v>
      </c>
      <c r="F3272" s="1">
        <f t="shared" ref="F3272:F3335" si="512">E3272-1</f>
        <v>43429</v>
      </c>
      <c r="G3272" s="1">
        <f t="shared" ref="G3272:G3335" si="513">E3272-2</f>
        <v>43428</v>
      </c>
      <c r="H3272" s="1">
        <f t="shared" ref="H3272:H3335" si="514">E3272-3</f>
        <v>43427</v>
      </c>
      <c r="I3272" s="2">
        <f t="shared" si="505"/>
        <v>57.4</v>
      </c>
      <c r="K3272" s="2">
        <f t="shared" si="506"/>
        <v>0</v>
      </c>
      <c r="L3272" s="2">
        <f t="shared" si="507"/>
        <v>0</v>
      </c>
      <c r="M3272" s="2">
        <f t="shared" si="508"/>
        <v>1</v>
      </c>
      <c r="N3272">
        <f t="shared" si="509"/>
        <v>1.0829648834979995</v>
      </c>
    </row>
    <row r="3273" spans="1:14" x14ac:dyDescent="0.3">
      <c r="A3273" s="1">
        <v>43438</v>
      </c>
      <c r="B3273">
        <v>56.875</v>
      </c>
      <c r="D3273">
        <f t="shared" si="510"/>
        <v>2</v>
      </c>
      <c r="E3273" s="1">
        <f t="shared" si="511"/>
        <v>43431</v>
      </c>
      <c r="F3273" s="1">
        <f t="shared" si="512"/>
        <v>43430</v>
      </c>
      <c r="G3273" s="1">
        <f t="shared" si="513"/>
        <v>43429</v>
      </c>
      <c r="H3273" s="1">
        <f t="shared" si="514"/>
        <v>43428</v>
      </c>
      <c r="I3273" s="2">
        <f t="shared" ref="I3273:I3336" si="515">IF(SUMIFS($B$2:$B$3569,$A$2:$A$3569,"="&amp;E3273)=0,IF(SUMIFS($B$2:$B$3569,$A$2:$A$3569,"="&amp;F3273)=0,IF(SUMIFS($B$2:$B$3569,$A$2:$A$3569,"="&amp;G3273)=0,SUMIFS($B$2:$B$3569,$A$2:$A$3569,"="&amp;H3273),SUMIFS($B$2:$B$3569,$A$2:$A$3569,"="&amp;G3273)),SUMIFS($B$2:$B$3569,$A$2:$A$3569,"="&amp;F3273)),SUMIFS($B$2:$B$3569,$A$2:$A$3569,"="&amp;E3273))</f>
        <v>57.875</v>
      </c>
      <c r="K3273" s="2">
        <f t="shared" ref="K3273:K3336" si="516">SUMIFS($J$2:$J$3569,$A$2:$A$3569,"&gt;"&amp;E3273,$A$2:$A$3569,"&lt;="&amp;A3273)</f>
        <v>0</v>
      </c>
      <c r="L3273" s="2">
        <f t="shared" ref="L3273:L3336" si="517">IF(K3273&lt;&gt;0,LOOKUP(K3273,C3267:C3273,B3267:B3273),0)</f>
        <v>0</v>
      </c>
      <c r="M3273" s="2">
        <f t="shared" ref="M3273:M3336" si="518">IF(K3273&lt;&gt;0,L3273/K3273,1)</f>
        <v>1</v>
      </c>
      <c r="N3273">
        <f t="shared" ref="N3273:N3336" si="519">LN(B3273*M3273/I3273)*100</f>
        <v>-1.7429635135283648</v>
      </c>
    </row>
    <row r="3274" spans="1:14" x14ac:dyDescent="0.3">
      <c r="A3274" s="1">
        <v>43439</v>
      </c>
      <c r="B3274">
        <v>55.85</v>
      </c>
      <c r="D3274">
        <f t="shared" si="510"/>
        <v>3</v>
      </c>
      <c r="E3274" s="1">
        <f t="shared" si="511"/>
        <v>43432</v>
      </c>
      <c r="F3274" s="1">
        <f t="shared" si="512"/>
        <v>43431</v>
      </c>
      <c r="G3274" s="1">
        <f t="shared" si="513"/>
        <v>43430</v>
      </c>
      <c r="H3274" s="1">
        <f t="shared" si="514"/>
        <v>43429</v>
      </c>
      <c r="I3274" s="2">
        <f t="shared" si="515"/>
        <v>57.95</v>
      </c>
      <c r="K3274" s="2">
        <f t="shared" si="516"/>
        <v>0</v>
      </c>
      <c r="L3274" s="2">
        <f t="shared" si="517"/>
        <v>0</v>
      </c>
      <c r="M3274" s="2">
        <f t="shared" si="518"/>
        <v>1</v>
      </c>
      <c r="N3274">
        <f t="shared" si="519"/>
        <v>-3.6911044270551039</v>
      </c>
    </row>
    <row r="3275" spans="1:14" x14ac:dyDescent="0.3">
      <c r="A3275" s="1">
        <v>43440</v>
      </c>
      <c r="B3275">
        <v>54.524999999999999</v>
      </c>
      <c r="D3275">
        <f t="shared" si="510"/>
        <v>4</v>
      </c>
      <c r="E3275" s="1">
        <f t="shared" si="511"/>
        <v>43433</v>
      </c>
      <c r="F3275" s="1">
        <f t="shared" si="512"/>
        <v>43432</v>
      </c>
      <c r="G3275" s="1">
        <f t="shared" si="513"/>
        <v>43431</v>
      </c>
      <c r="H3275" s="1">
        <f t="shared" si="514"/>
        <v>43430</v>
      </c>
      <c r="I3275" s="2">
        <f t="shared" si="515"/>
        <v>58.725000000000001</v>
      </c>
      <c r="K3275" s="2">
        <f t="shared" si="516"/>
        <v>0</v>
      </c>
      <c r="L3275" s="2">
        <f t="shared" si="517"/>
        <v>0</v>
      </c>
      <c r="M3275" s="2">
        <f t="shared" si="518"/>
        <v>1</v>
      </c>
      <c r="N3275">
        <f t="shared" si="519"/>
        <v>-7.4206218457283741</v>
      </c>
    </row>
    <row r="3276" spans="1:14" x14ac:dyDescent="0.3">
      <c r="A3276" s="1">
        <v>43441</v>
      </c>
      <c r="B3276">
        <v>54.25</v>
      </c>
      <c r="C3276">
        <v>67.875</v>
      </c>
      <c r="D3276">
        <f t="shared" si="510"/>
        <v>5</v>
      </c>
      <c r="E3276" s="1">
        <f t="shared" si="511"/>
        <v>43434</v>
      </c>
      <c r="F3276" s="1">
        <f t="shared" si="512"/>
        <v>43433</v>
      </c>
      <c r="G3276" s="1">
        <f t="shared" si="513"/>
        <v>43432</v>
      </c>
      <c r="H3276" s="1">
        <f t="shared" si="514"/>
        <v>43431</v>
      </c>
      <c r="I3276" s="2">
        <f t="shared" si="515"/>
        <v>57.875</v>
      </c>
      <c r="K3276" s="2">
        <f t="shared" si="516"/>
        <v>0</v>
      </c>
      <c r="L3276" s="2">
        <f t="shared" si="517"/>
        <v>0</v>
      </c>
      <c r="M3276" s="2">
        <f t="shared" si="518"/>
        <v>1</v>
      </c>
      <c r="N3276">
        <f t="shared" si="519"/>
        <v>-6.4682519985829243</v>
      </c>
    </row>
    <row r="3277" spans="1:14" x14ac:dyDescent="0.3">
      <c r="A3277" s="1">
        <v>43444</v>
      </c>
      <c r="B3277">
        <v>66.825000000000003</v>
      </c>
      <c r="D3277">
        <f t="shared" si="510"/>
        <v>1</v>
      </c>
      <c r="E3277" s="1">
        <f t="shared" si="511"/>
        <v>43437</v>
      </c>
      <c r="F3277" s="1">
        <f t="shared" si="512"/>
        <v>43436</v>
      </c>
      <c r="G3277" s="1">
        <f t="shared" si="513"/>
        <v>43435</v>
      </c>
      <c r="H3277" s="1">
        <f t="shared" si="514"/>
        <v>43434</v>
      </c>
      <c r="I3277" s="2">
        <f t="shared" si="515"/>
        <v>58.024999999999999</v>
      </c>
      <c r="J3277">
        <v>67.875</v>
      </c>
      <c r="K3277" s="2">
        <f t="shared" si="516"/>
        <v>67.875</v>
      </c>
      <c r="L3277" s="2">
        <f t="shared" si="517"/>
        <v>54.25</v>
      </c>
      <c r="M3277" s="2">
        <f t="shared" si="518"/>
        <v>0.79926335174953955</v>
      </c>
      <c r="N3277">
        <f t="shared" si="519"/>
        <v>-8.2861475969048559</v>
      </c>
    </row>
    <row r="3278" spans="1:14" x14ac:dyDescent="0.3">
      <c r="A3278" s="1">
        <v>43445</v>
      </c>
      <c r="B3278">
        <v>65.2</v>
      </c>
      <c r="D3278">
        <f t="shared" si="510"/>
        <v>2</v>
      </c>
      <c r="E3278" s="1">
        <f t="shared" si="511"/>
        <v>43438</v>
      </c>
      <c r="F3278" s="1">
        <f t="shared" si="512"/>
        <v>43437</v>
      </c>
      <c r="G3278" s="1">
        <f t="shared" si="513"/>
        <v>43436</v>
      </c>
      <c r="H3278" s="1">
        <f t="shared" si="514"/>
        <v>43435</v>
      </c>
      <c r="I3278" s="2">
        <f t="shared" si="515"/>
        <v>56.875</v>
      </c>
      <c r="K3278" s="2">
        <f t="shared" si="516"/>
        <v>67.875</v>
      </c>
      <c r="L3278" s="2">
        <f t="shared" si="517"/>
        <v>54.25</v>
      </c>
      <c r="M3278" s="2">
        <f t="shared" si="518"/>
        <v>0.79926335174953955</v>
      </c>
      <c r="N3278">
        <f t="shared" si="519"/>
        <v>-8.7461194172037793</v>
      </c>
    </row>
    <row r="3279" spans="1:14" x14ac:dyDescent="0.3">
      <c r="A3279" s="1">
        <v>43446</v>
      </c>
      <c r="B3279">
        <v>65.7</v>
      </c>
      <c r="D3279">
        <f t="shared" si="510"/>
        <v>3</v>
      </c>
      <c r="E3279" s="1">
        <f t="shared" si="511"/>
        <v>43439</v>
      </c>
      <c r="F3279" s="1">
        <f t="shared" si="512"/>
        <v>43438</v>
      </c>
      <c r="G3279" s="1">
        <f t="shared" si="513"/>
        <v>43437</v>
      </c>
      <c r="H3279" s="1">
        <f t="shared" si="514"/>
        <v>43436</v>
      </c>
      <c r="I3279" s="2">
        <f t="shared" si="515"/>
        <v>55.85</v>
      </c>
      <c r="K3279" s="2">
        <f t="shared" si="516"/>
        <v>67.875</v>
      </c>
      <c r="L3279" s="2">
        <f t="shared" si="517"/>
        <v>54.25</v>
      </c>
      <c r="M3279" s="2">
        <f t="shared" si="518"/>
        <v>0.79926335174953955</v>
      </c>
      <c r="N3279">
        <f t="shared" si="519"/>
        <v>-6.1635385858175624</v>
      </c>
    </row>
    <row r="3280" spans="1:14" x14ac:dyDescent="0.3">
      <c r="A3280" s="1">
        <v>43447</v>
      </c>
      <c r="B3280">
        <v>64.825000000000003</v>
      </c>
      <c r="D3280">
        <f t="shared" si="510"/>
        <v>4</v>
      </c>
      <c r="E3280" s="1">
        <f t="shared" si="511"/>
        <v>43440</v>
      </c>
      <c r="F3280" s="1">
        <f t="shared" si="512"/>
        <v>43439</v>
      </c>
      <c r="G3280" s="1">
        <f t="shared" si="513"/>
        <v>43438</v>
      </c>
      <c r="H3280" s="1">
        <f t="shared" si="514"/>
        <v>43437</v>
      </c>
      <c r="I3280" s="2">
        <f t="shared" si="515"/>
        <v>54.524999999999999</v>
      </c>
      <c r="K3280" s="2">
        <f t="shared" si="516"/>
        <v>67.875</v>
      </c>
      <c r="L3280" s="2">
        <f t="shared" si="517"/>
        <v>54.25</v>
      </c>
      <c r="M3280" s="2">
        <f t="shared" si="518"/>
        <v>0.79926335174953955</v>
      </c>
      <c r="N3280">
        <f t="shared" si="519"/>
        <v>-5.1032766496495192</v>
      </c>
    </row>
    <row r="3281" spans="1:14" x14ac:dyDescent="0.3">
      <c r="A3281" s="1">
        <v>43448</v>
      </c>
      <c r="B3281">
        <v>64.5</v>
      </c>
      <c r="D3281">
        <f t="shared" si="510"/>
        <v>5</v>
      </c>
      <c r="E3281" s="1">
        <f t="shared" si="511"/>
        <v>43441</v>
      </c>
      <c r="F3281" s="1">
        <f t="shared" si="512"/>
        <v>43440</v>
      </c>
      <c r="G3281" s="1">
        <f t="shared" si="513"/>
        <v>43439</v>
      </c>
      <c r="H3281" s="1">
        <f t="shared" si="514"/>
        <v>43438</v>
      </c>
      <c r="I3281" s="2">
        <f t="shared" si="515"/>
        <v>54.25</v>
      </c>
      <c r="K3281" s="2">
        <f t="shared" si="516"/>
        <v>67.875</v>
      </c>
      <c r="L3281" s="2">
        <f t="shared" si="517"/>
        <v>54.25</v>
      </c>
      <c r="M3281" s="2">
        <f t="shared" si="518"/>
        <v>0.79926335174953955</v>
      </c>
      <c r="N3281">
        <f t="shared" si="519"/>
        <v>-5.100255445237269</v>
      </c>
    </row>
    <row r="3282" spans="1:14" x14ac:dyDescent="0.3">
      <c r="A3282" s="1">
        <v>43451</v>
      </c>
      <c r="B3282">
        <v>63.825000000000003</v>
      </c>
      <c r="D3282">
        <f t="shared" si="510"/>
        <v>1</v>
      </c>
      <c r="E3282" s="1">
        <f t="shared" si="511"/>
        <v>43444</v>
      </c>
      <c r="F3282" s="1">
        <f t="shared" si="512"/>
        <v>43443</v>
      </c>
      <c r="G3282" s="1">
        <f t="shared" si="513"/>
        <v>43442</v>
      </c>
      <c r="H3282" s="1">
        <f t="shared" si="514"/>
        <v>43441</v>
      </c>
      <c r="I3282" s="2">
        <f t="shared" si="515"/>
        <v>66.825000000000003</v>
      </c>
      <c r="K3282" s="2">
        <f t="shared" si="516"/>
        <v>0</v>
      </c>
      <c r="L3282" s="2">
        <f t="shared" si="517"/>
        <v>0</v>
      </c>
      <c r="M3282" s="2">
        <f t="shared" si="518"/>
        <v>1</v>
      </c>
      <c r="N3282">
        <f t="shared" si="519"/>
        <v>-4.5932298897435189</v>
      </c>
    </row>
    <row r="3283" spans="1:14" x14ac:dyDescent="0.3">
      <c r="A3283" s="1">
        <v>43452</v>
      </c>
      <c r="B3283">
        <v>62.65</v>
      </c>
      <c r="D3283">
        <f t="shared" si="510"/>
        <v>2</v>
      </c>
      <c r="E3283" s="1">
        <f t="shared" si="511"/>
        <v>43445</v>
      </c>
      <c r="F3283" s="1">
        <f t="shared" si="512"/>
        <v>43444</v>
      </c>
      <c r="G3283" s="1">
        <f t="shared" si="513"/>
        <v>43443</v>
      </c>
      <c r="H3283" s="1">
        <f t="shared" si="514"/>
        <v>43442</v>
      </c>
      <c r="I3283" s="2">
        <f t="shared" si="515"/>
        <v>65.2</v>
      </c>
      <c r="K3283" s="2">
        <f t="shared" si="516"/>
        <v>0</v>
      </c>
      <c r="L3283" s="2">
        <f t="shared" si="517"/>
        <v>0</v>
      </c>
      <c r="M3283" s="2">
        <f t="shared" si="518"/>
        <v>1</v>
      </c>
      <c r="N3283">
        <f t="shared" si="519"/>
        <v>-3.9895787590530016</v>
      </c>
    </row>
    <row r="3284" spans="1:14" x14ac:dyDescent="0.3">
      <c r="A3284" s="1">
        <v>43453</v>
      </c>
      <c r="B3284">
        <v>62.7</v>
      </c>
      <c r="D3284">
        <f t="shared" si="510"/>
        <v>3</v>
      </c>
      <c r="E3284" s="1">
        <f t="shared" si="511"/>
        <v>43446</v>
      </c>
      <c r="F3284" s="1">
        <f t="shared" si="512"/>
        <v>43445</v>
      </c>
      <c r="G3284" s="1">
        <f t="shared" si="513"/>
        <v>43444</v>
      </c>
      <c r="H3284" s="1">
        <f t="shared" si="514"/>
        <v>43443</v>
      </c>
      <c r="I3284" s="2">
        <f t="shared" si="515"/>
        <v>65.7</v>
      </c>
      <c r="K3284" s="2">
        <f t="shared" si="516"/>
        <v>0</v>
      </c>
      <c r="L3284" s="2">
        <f t="shared" si="517"/>
        <v>0</v>
      </c>
      <c r="M3284" s="2">
        <f t="shared" si="518"/>
        <v>1</v>
      </c>
      <c r="N3284">
        <f t="shared" si="519"/>
        <v>-4.6737477851689819</v>
      </c>
    </row>
    <row r="3285" spans="1:14" x14ac:dyDescent="0.3">
      <c r="A3285" s="1">
        <v>43454</v>
      </c>
      <c r="B3285">
        <v>62.375</v>
      </c>
      <c r="D3285">
        <f t="shared" si="510"/>
        <v>4</v>
      </c>
      <c r="E3285" s="1">
        <f t="shared" si="511"/>
        <v>43447</v>
      </c>
      <c r="F3285" s="1">
        <f t="shared" si="512"/>
        <v>43446</v>
      </c>
      <c r="G3285" s="1">
        <f t="shared" si="513"/>
        <v>43445</v>
      </c>
      <c r="H3285" s="1">
        <f t="shared" si="514"/>
        <v>43444</v>
      </c>
      <c r="I3285" s="2">
        <f t="shared" si="515"/>
        <v>64.825000000000003</v>
      </c>
      <c r="K3285" s="2">
        <f t="shared" si="516"/>
        <v>0</v>
      </c>
      <c r="L3285" s="2">
        <f t="shared" si="517"/>
        <v>0</v>
      </c>
      <c r="M3285" s="2">
        <f t="shared" si="518"/>
        <v>1</v>
      </c>
      <c r="N3285">
        <f t="shared" si="519"/>
        <v>-3.8526777353045403</v>
      </c>
    </row>
    <row r="3286" spans="1:14" x14ac:dyDescent="0.3">
      <c r="A3286" s="1">
        <v>43455</v>
      </c>
      <c r="B3286">
        <v>61.125</v>
      </c>
      <c r="D3286">
        <f t="shared" si="510"/>
        <v>5</v>
      </c>
      <c r="E3286" s="1">
        <f t="shared" si="511"/>
        <v>43448</v>
      </c>
      <c r="F3286" s="1">
        <f t="shared" si="512"/>
        <v>43447</v>
      </c>
      <c r="G3286" s="1">
        <f t="shared" si="513"/>
        <v>43446</v>
      </c>
      <c r="H3286" s="1">
        <f t="shared" si="514"/>
        <v>43445</v>
      </c>
      <c r="I3286" s="2">
        <f t="shared" si="515"/>
        <v>64.5</v>
      </c>
      <c r="K3286" s="2">
        <f t="shared" si="516"/>
        <v>0</v>
      </c>
      <c r="L3286" s="2">
        <f t="shared" si="517"/>
        <v>0</v>
      </c>
      <c r="M3286" s="2">
        <f t="shared" si="518"/>
        <v>1</v>
      </c>
      <c r="N3286">
        <f t="shared" si="519"/>
        <v>-5.374427600669069</v>
      </c>
    </row>
    <row r="3287" spans="1:14" x14ac:dyDescent="0.3">
      <c r="A3287" s="1">
        <v>43458</v>
      </c>
      <c r="B3287">
        <v>60.3</v>
      </c>
      <c r="D3287">
        <f t="shared" si="510"/>
        <v>1</v>
      </c>
      <c r="E3287" s="1">
        <f t="shared" si="511"/>
        <v>43451</v>
      </c>
      <c r="F3287" s="1">
        <f t="shared" si="512"/>
        <v>43450</v>
      </c>
      <c r="G3287" s="1">
        <f t="shared" si="513"/>
        <v>43449</v>
      </c>
      <c r="H3287" s="1">
        <f t="shared" si="514"/>
        <v>43448</v>
      </c>
      <c r="I3287" s="2">
        <f t="shared" si="515"/>
        <v>63.825000000000003</v>
      </c>
      <c r="K3287" s="2">
        <f t="shared" si="516"/>
        <v>0</v>
      </c>
      <c r="L3287" s="2">
        <f t="shared" si="517"/>
        <v>0</v>
      </c>
      <c r="M3287" s="2">
        <f t="shared" si="518"/>
        <v>1</v>
      </c>
      <c r="N3287">
        <f t="shared" si="519"/>
        <v>-5.6812859394407837</v>
      </c>
    </row>
    <row r="3288" spans="1:14" x14ac:dyDescent="0.3">
      <c r="A3288" s="1">
        <v>43460</v>
      </c>
      <c r="B3288">
        <v>60.375</v>
      </c>
      <c r="D3288">
        <f t="shared" si="510"/>
        <v>3</v>
      </c>
      <c r="E3288" s="1">
        <f t="shared" si="511"/>
        <v>43453</v>
      </c>
      <c r="F3288" s="1">
        <f t="shared" si="512"/>
        <v>43452</v>
      </c>
      <c r="G3288" s="1">
        <f t="shared" si="513"/>
        <v>43451</v>
      </c>
      <c r="H3288" s="1">
        <f t="shared" si="514"/>
        <v>43450</v>
      </c>
      <c r="I3288" s="2">
        <f t="shared" si="515"/>
        <v>62.7</v>
      </c>
      <c r="K3288" s="2">
        <f t="shared" si="516"/>
        <v>0</v>
      </c>
      <c r="L3288" s="2">
        <f t="shared" si="517"/>
        <v>0</v>
      </c>
      <c r="M3288" s="2">
        <f t="shared" si="518"/>
        <v>1</v>
      </c>
      <c r="N3288">
        <f t="shared" si="519"/>
        <v>-3.7786335666138307</v>
      </c>
    </row>
    <row r="3289" spans="1:14" x14ac:dyDescent="0.3">
      <c r="A3289" s="1">
        <v>43461</v>
      </c>
      <c r="B3289">
        <v>60.575000000000003</v>
      </c>
      <c r="D3289">
        <f t="shared" si="510"/>
        <v>4</v>
      </c>
      <c r="E3289" s="1">
        <f t="shared" si="511"/>
        <v>43454</v>
      </c>
      <c r="F3289" s="1">
        <f t="shared" si="512"/>
        <v>43453</v>
      </c>
      <c r="G3289" s="1">
        <f t="shared" si="513"/>
        <v>43452</v>
      </c>
      <c r="H3289" s="1">
        <f t="shared" si="514"/>
        <v>43451</v>
      </c>
      <c r="I3289" s="2">
        <f t="shared" si="515"/>
        <v>62.375</v>
      </c>
      <c r="K3289" s="2">
        <f t="shared" si="516"/>
        <v>0</v>
      </c>
      <c r="L3289" s="2">
        <f t="shared" si="517"/>
        <v>0</v>
      </c>
      <c r="M3289" s="2">
        <f t="shared" si="518"/>
        <v>1</v>
      </c>
      <c r="N3289">
        <f t="shared" si="519"/>
        <v>-2.9282287369093272</v>
      </c>
    </row>
    <row r="3290" spans="1:14" x14ac:dyDescent="0.3">
      <c r="A3290" s="1">
        <v>43462</v>
      </c>
      <c r="B3290">
        <v>60.65</v>
      </c>
      <c r="D3290">
        <f t="shared" si="510"/>
        <v>5</v>
      </c>
      <c r="E3290" s="1">
        <f t="shared" si="511"/>
        <v>43455</v>
      </c>
      <c r="F3290" s="1">
        <f t="shared" si="512"/>
        <v>43454</v>
      </c>
      <c r="G3290" s="1">
        <f t="shared" si="513"/>
        <v>43453</v>
      </c>
      <c r="H3290" s="1">
        <f t="shared" si="514"/>
        <v>43452</v>
      </c>
      <c r="I3290" s="2">
        <f t="shared" si="515"/>
        <v>61.125</v>
      </c>
      <c r="K3290" s="2">
        <f t="shared" si="516"/>
        <v>0</v>
      </c>
      <c r="L3290" s="2">
        <f t="shared" si="517"/>
        <v>0</v>
      </c>
      <c r="M3290" s="2">
        <f t="shared" si="518"/>
        <v>1</v>
      </c>
      <c r="N3290">
        <f t="shared" si="519"/>
        <v>-0.78013124049769511</v>
      </c>
    </row>
    <row r="3291" spans="1:14" x14ac:dyDescent="0.3">
      <c r="A3291" s="1">
        <v>43465</v>
      </c>
      <c r="B3291">
        <v>60.975000000000001</v>
      </c>
      <c r="D3291">
        <f t="shared" si="510"/>
        <v>1</v>
      </c>
      <c r="E3291" s="1">
        <f t="shared" si="511"/>
        <v>43458</v>
      </c>
      <c r="F3291" s="1">
        <f t="shared" si="512"/>
        <v>43457</v>
      </c>
      <c r="G3291" s="1">
        <f t="shared" si="513"/>
        <v>43456</v>
      </c>
      <c r="H3291" s="1">
        <f t="shared" si="514"/>
        <v>43455</v>
      </c>
      <c r="I3291" s="2">
        <f t="shared" si="515"/>
        <v>60.3</v>
      </c>
      <c r="K3291" s="2">
        <f t="shared" si="516"/>
        <v>0</v>
      </c>
      <c r="L3291" s="2">
        <f t="shared" si="517"/>
        <v>0</v>
      </c>
      <c r="M3291" s="2">
        <f t="shared" si="518"/>
        <v>1</v>
      </c>
      <c r="N3291">
        <f t="shared" si="519"/>
        <v>1.1131840368844199</v>
      </c>
    </row>
    <row r="3292" spans="1:14" x14ac:dyDescent="0.3">
      <c r="A3292" s="1">
        <v>43467</v>
      </c>
      <c r="B3292">
        <v>61.7</v>
      </c>
      <c r="D3292">
        <f t="shared" si="510"/>
        <v>3</v>
      </c>
      <c r="E3292" s="1">
        <f t="shared" si="511"/>
        <v>43460</v>
      </c>
      <c r="F3292" s="1">
        <f t="shared" si="512"/>
        <v>43459</v>
      </c>
      <c r="G3292" s="1">
        <f t="shared" si="513"/>
        <v>43458</v>
      </c>
      <c r="H3292" s="1">
        <f t="shared" si="514"/>
        <v>43457</v>
      </c>
      <c r="I3292" s="2">
        <f t="shared" si="515"/>
        <v>60.375</v>
      </c>
      <c r="K3292" s="2">
        <f t="shared" si="516"/>
        <v>0</v>
      </c>
      <c r="L3292" s="2">
        <f t="shared" si="517"/>
        <v>0</v>
      </c>
      <c r="M3292" s="2">
        <f t="shared" si="518"/>
        <v>1</v>
      </c>
      <c r="N3292">
        <f t="shared" si="519"/>
        <v>2.1708818938605363</v>
      </c>
    </row>
    <row r="3293" spans="1:14" x14ac:dyDescent="0.3">
      <c r="A3293" s="1">
        <v>43468</v>
      </c>
      <c r="B3293">
        <v>62.15</v>
      </c>
      <c r="D3293">
        <f t="shared" si="510"/>
        <v>4</v>
      </c>
      <c r="E3293" s="1">
        <f t="shared" si="511"/>
        <v>43461</v>
      </c>
      <c r="F3293" s="1">
        <f t="shared" si="512"/>
        <v>43460</v>
      </c>
      <c r="G3293" s="1">
        <f t="shared" si="513"/>
        <v>43459</v>
      </c>
      <c r="H3293" s="1">
        <f t="shared" si="514"/>
        <v>43458</v>
      </c>
      <c r="I3293" s="2">
        <f t="shared" si="515"/>
        <v>60.575000000000003</v>
      </c>
      <c r="K3293" s="2">
        <f t="shared" si="516"/>
        <v>0</v>
      </c>
      <c r="L3293" s="2">
        <f t="shared" si="517"/>
        <v>0</v>
      </c>
      <c r="M3293" s="2">
        <f t="shared" si="518"/>
        <v>1</v>
      </c>
      <c r="N3293">
        <f t="shared" si="519"/>
        <v>2.5668551254130674</v>
      </c>
    </row>
    <row r="3294" spans="1:14" x14ac:dyDescent="0.3">
      <c r="A3294" s="1">
        <v>43469</v>
      </c>
      <c r="B3294">
        <v>61.95</v>
      </c>
      <c r="D3294">
        <f t="shared" si="510"/>
        <v>5</v>
      </c>
      <c r="E3294" s="1">
        <f t="shared" si="511"/>
        <v>43462</v>
      </c>
      <c r="F3294" s="1">
        <f t="shared" si="512"/>
        <v>43461</v>
      </c>
      <c r="G3294" s="1">
        <f t="shared" si="513"/>
        <v>43460</v>
      </c>
      <c r="H3294" s="1">
        <f t="shared" si="514"/>
        <v>43459</v>
      </c>
      <c r="I3294" s="2">
        <f t="shared" si="515"/>
        <v>60.65</v>
      </c>
      <c r="K3294" s="2">
        <f t="shared" si="516"/>
        <v>0</v>
      </c>
      <c r="L3294" s="2">
        <f t="shared" si="517"/>
        <v>0</v>
      </c>
      <c r="M3294" s="2">
        <f t="shared" si="518"/>
        <v>1</v>
      </c>
      <c r="N3294">
        <f t="shared" si="519"/>
        <v>2.1207972685092455</v>
      </c>
    </row>
    <row r="3295" spans="1:14" x14ac:dyDescent="0.3">
      <c r="A3295" s="1">
        <v>43472</v>
      </c>
      <c r="B3295">
        <v>61.9</v>
      </c>
      <c r="D3295">
        <f t="shared" si="510"/>
        <v>1</v>
      </c>
      <c r="E3295" s="1">
        <f t="shared" si="511"/>
        <v>43465</v>
      </c>
      <c r="F3295" s="1">
        <f t="shared" si="512"/>
        <v>43464</v>
      </c>
      <c r="G3295" s="1">
        <f t="shared" si="513"/>
        <v>43463</v>
      </c>
      <c r="H3295" s="1">
        <f t="shared" si="514"/>
        <v>43462</v>
      </c>
      <c r="I3295" s="2">
        <f t="shared" si="515"/>
        <v>60.975000000000001</v>
      </c>
      <c r="K3295" s="2">
        <f t="shared" si="516"/>
        <v>0</v>
      </c>
      <c r="L3295" s="2">
        <f t="shared" si="517"/>
        <v>0</v>
      </c>
      <c r="M3295" s="2">
        <f t="shared" si="518"/>
        <v>1</v>
      </c>
      <c r="N3295">
        <f t="shared" si="519"/>
        <v>1.5056235588566453</v>
      </c>
    </row>
    <row r="3296" spans="1:14" x14ac:dyDescent="0.3">
      <c r="A3296" s="1">
        <v>43473</v>
      </c>
      <c r="B3296">
        <v>62.6</v>
      </c>
      <c r="D3296">
        <f t="shared" si="510"/>
        <v>2</v>
      </c>
      <c r="E3296" s="1">
        <f t="shared" si="511"/>
        <v>43466</v>
      </c>
      <c r="F3296" s="1">
        <f t="shared" si="512"/>
        <v>43465</v>
      </c>
      <c r="G3296" s="1">
        <f t="shared" si="513"/>
        <v>43464</v>
      </c>
      <c r="H3296" s="1">
        <f t="shared" si="514"/>
        <v>43463</v>
      </c>
      <c r="I3296" s="2">
        <f t="shared" si="515"/>
        <v>60.975000000000001</v>
      </c>
      <c r="K3296" s="2">
        <f t="shared" si="516"/>
        <v>0</v>
      </c>
      <c r="L3296" s="2">
        <f t="shared" si="517"/>
        <v>0</v>
      </c>
      <c r="M3296" s="2">
        <f t="shared" si="518"/>
        <v>1</v>
      </c>
      <c r="N3296">
        <f t="shared" si="519"/>
        <v>2.6301334004068941</v>
      </c>
    </row>
    <row r="3297" spans="1:14" x14ac:dyDescent="0.3">
      <c r="A3297" s="1">
        <v>43474</v>
      </c>
      <c r="B3297">
        <v>63.774999999999999</v>
      </c>
      <c r="D3297">
        <f t="shared" si="510"/>
        <v>3</v>
      </c>
      <c r="E3297" s="1">
        <f t="shared" si="511"/>
        <v>43467</v>
      </c>
      <c r="F3297" s="1">
        <f t="shared" si="512"/>
        <v>43466</v>
      </c>
      <c r="G3297" s="1">
        <f t="shared" si="513"/>
        <v>43465</v>
      </c>
      <c r="H3297" s="1">
        <f t="shared" si="514"/>
        <v>43464</v>
      </c>
      <c r="I3297" s="2">
        <f t="shared" si="515"/>
        <v>61.7</v>
      </c>
      <c r="K3297" s="2">
        <f t="shared" si="516"/>
        <v>0</v>
      </c>
      <c r="L3297" s="2">
        <f t="shared" si="517"/>
        <v>0</v>
      </c>
      <c r="M3297" s="2">
        <f t="shared" si="518"/>
        <v>1</v>
      </c>
      <c r="N3297">
        <f t="shared" si="519"/>
        <v>3.3077333116532848</v>
      </c>
    </row>
    <row r="3298" spans="1:14" x14ac:dyDescent="0.3">
      <c r="A3298" s="1">
        <v>43475</v>
      </c>
      <c r="B3298">
        <v>64.075000000000003</v>
      </c>
      <c r="D3298">
        <f t="shared" si="510"/>
        <v>4</v>
      </c>
      <c r="E3298" s="1">
        <f t="shared" si="511"/>
        <v>43468</v>
      </c>
      <c r="F3298" s="1">
        <f t="shared" si="512"/>
        <v>43467</v>
      </c>
      <c r="G3298" s="1">
        <f t="shared" si="513"/>
        <v>43466</v>
      </c>
      <c r="H3298" s="1">
        <f t="shared" si="514"/>
        <v>43465</v>
      </c>
      <c r="I3298" s="2">
        <f t="shared" si="515"/>
        <v>62.15</v>
      </c>
      <c r="K3298" s="2">
        <f t="shared" si="516"/>
        <v>0</v>
      </c>
      <c r="L3298" s="2">
        <f t="shared" si="517"/>
        <v>0</v>
      </c>
      <c r="M3298" s="2">
        <f t="shared" si="518"/>
        <v>1</v>
      </c>
      <c r="N3298">
        <f t="shared" si="519"/>
        <v>3.0503454293414842</v>
      </c>
    </row>
    <row r="3299" spans="1:14" x14ac:dyDescent="0.3">
      <c r="A3299" s="1">
        <v>43476</v>
      </c>
      <c r="B3299">
        <v>62.65</v>
      </c>
      <c r="D3299">
        <f t="shared" si="510"/>
        <v>5</v>
      </c>
      <c r="E3299" s="1">
        <f t="shared" si="511"/>
        <v>43469</v>
      </c>
      <c r="F3299" s="1">
        <f t="shared" si="512"/>
        <v>43468</v>
      </c>
      <c r="G3299" s="1">
        <f t="shared" si="513"/>
        <v>43467</v>
      </c>
      <c r="H3299" s="1">
        <f t="shared" si="514"/>
        <v>43466</v>
      </c>
      <c r="I3299" s="2">
        <f t="shared" si="515"/>
        <v>61.95</v>
      </c>
      <c r="K3299" s="2">
        <f t="shared" si="516"/>
        <v>0</v>
      </c>
      <c r="L3299" s="2">
        <f t="shared" si="517"/>
        <v>0</v>
      </c>
      <c r="M3299" s="2">
        <f t="shared" si="518"/>
        <v>1</v>
      </c>
      <c r="N3299">
        <f t="shared" si="519"/>
        <v>1.1236073266925752</v>
      </c>
    </row>
    <row r="3300" spans="1:14" x14ac:dyDescent="0.3">
      <c r="A3300" s="1">
        <v>43479</v>
      </c>
      <c r="B3300">
        <v>61.85</v>
      </c>
      <c r="D3300">
        <f t="shared" si="510"/>
        <v>1</v>
      </c>
      <c r="E3300" s="1">
        <f t="shared" si="511"/>
        <v>43472</v>
      </c>
      <c r="F3300" s="1">
        <f t="shared" si="512"/>
        <v>43471</v>
      </c>
      <c r="G3300" s="1">
        <f t="shared" si="513"/>
        <v>43470</v>
      </c>
      <c r="H3300" s="1">
        <f t="shared" si="514"/>
        <v>43469</v>
      </c>
      <c r="I3300" s="2">
        <f t="shared" si="515"/>
        <v>61.9</v>
      </c>
      <c r="K3300" s="2">
        <f t="shared" si="516"/>
        <v>0</v>
      </c>
      <c r="L3300" s="2">
        <f t="shared" si="517"/>
        <v>0</v>
      </c>
      <c r="M3300" s="2">
        <f t="shared" si="518"/>
        <v>1</v>
      </c>
      <c r="N3300">
        <f t="shared" si="519"/>
        <v>-8.0808085205343314E-2</v>
      </c>
    </row>
    <row r="3301" spans="1:14" x14ac:dyDescent="0.3">
      <c r="A3301" s="1">
        <v>43480</v>
      </c>
      <c r="B3301">
        <v>62.15</v>
      </c>
      <c r="D3301">
        <f t="shared" si="510"/>
        <v>2</v>
      </c>
      <c r="E3301" s="1">
        <f t="shared" si="511"/>
        <v>43473</v>
      </c>
      <c r="F3301" s="1">
        <f t="shared" si="512"/>
        <v>43472</v>
      </c>
      <c r="G3301" s="1">
        <f t="shared" si="513"/>
        <v>43471</v>
      </c>
      <c r="H3301" s="1">
        <f t="shared" si="514"/>
        <v>43470</v>
      </c>
      <c r="I3301" s="2">
        <f t="shared" si="515"/>
        <v>62.6</v>
      </c>
      <c r="K3301" s="2">
        <f t="shared" si="516"/>
        <v>0</v>
      </c>
      <c r="L3301" s="2">
        <f t="shared" si="517"/>
        <v>0</v>
      </c>
      <c r="M3301" s="2">
        <f t="shared" si="518"/>
        <v>1</v>
      </c>
      <c r="N3301">
        <f t="shared" si="519"/>
        <v>-0.72144601493327887</v>
      </c>
    </row>
    <row r="3302" spans="1:14" x14ac:dyDescent="0.3">
      <c r="A3302" s="1">
        <v>43481</v>
      </c>
      <c r="B3302">
        <v>60.05</v>
      </c>
      <c r="D3302">
        <f t="shared" si="510"/>
        <v>3</v>
      </c>
      <c r="E3302" s="1">
        <f t="shared" si="511"/>
        <v>43474</v>
      </c>
      <c r="F3302" s="1">
        <f t="shared" si="512"/>
        <v>43473</v>
      </c>
      <c r="G3302" s="1">
        <f t="shared" si="513"/>
        <v>43472</v>
      </c>
      <c r="H3302" s="1">
        <f t="shared" si="514"/>
        <v>43471</v>
      </c>
      <c r="I3302" s="2">
        <f t="shared" si="515"/>
        <v>63.774999999999999</v>
      </c>
      <c r="K3302" s="2">
        <f t="shared" si="516"/>
        <v>0</v>
      </c>
      <c r="L3302" s="2">
        <f t="shared" si="517"/>
        <v>0</v>
      </c>
      <c r="M3302" s="2">
        <f t="shared" si="518"/>
        <v>1</v>
      </c>
      <c r="N3302">
        <f t="shared" si="519"/>
        <v>-6.0183715501882586</v>
      </c>
    </row>
    <row r="3303" spans="1:14" x14ac:dyDescent="0.3">
      <c r="A3303" s="1">
        <v>43482</v>
      </c>
      <c r="B3303">
        <v>60.85</v>
      </c>
      <c r="D3303">
        <f t="shared" si="510"/>
        <v>4</v>
      </c>
      <c r="E3303" s="1">
        <f t="shared" si="511"/>
        <v>43475</v>
      </c>
      <c r="F3303" s="1">
        <f t="shared" si="512"/>
        <v>43474</v>
      </c>
      <c r="G3303" s="1">
        <f t="shared" si="513"/>
        <v>43473</v>
      </c>
      <c r="H3303" s="1">
        <f t="shared" si="514"/>
        <v>43472</v>
      </c>
      <c r="I3303" s="2">
        <f t="shared" si="515"/>
        <v>64.075000000000003</v>
      </c>
      <c r="K3303" s="2">
        <f t="shared" si="516"/>
        <v>0</v>
      </c>
      <c r="L3303" s="2">
        <f t="shared" si="517"/>
        <v>0</v>
      </c>
      <c r="M3303" s="2">
        <f t="shared" si="518"/>
        <v>1</v>
      </c>
      <c r="N3303">
        <f t="shared" si="519"/>
        <v>-5.1642452816598636</v>
      </c>
    </row>
    <row r="3304" spans="1:14" x14ac:dyDescent="0.3">
      <c r="A3304" s="1">
        <v>43483</v>
      </c>
      <c r="B3304">
        <v>61.225000000000001</v>
      </c>
      <c r="D3304">
        <f t="shared" si="510"/>
        <v>5</v>
      </c>
      <c r="E3304" s="1">
        <f t="shared" si="511"/>
        <v>43476</v>
      </c>
      <c r="F3304" s="1">
        <f t="shared" si="512"/>
        <v>43475</v>
      </c>
      <c r="G3304" s="1">
        <f t="shared" si="513"/>
        <v>43474</v>
      </c>
      <c r="H3304" s="1">
        <f t="shared" si="514"/>
        <v>43473</v>
      </c>
      <c r="I3304" s="2">
        <f t="shared" si="515"/>
        <v>62.65</v>
      </c>
      <c r="K3304" s="2">
        <f t="shared" si="516"/>
        <v>0</v>
      </c>
      <c r="L3304" s="2">
        <f t="shared" si="517"/>
        <v>0</v>
      </c>
      <c r="M3304" s="2">
        <f t="shared" si="518"/>
        <v>1</v>
      </c>
      <c r="N3304">
        <f t="shared" si="519"/>
        <v>-2.3008078503845852</v>
      </c>
    </row>
    <row r="3305" spans="1:14" x14ac:dyDescent="0.3">
      <c r="A3305" s="1">
        <v>43487</v>
      </c>
      <c r="B3305">
        <v>61.475000000000001</v>
      </c>
      <c r="D3305">
        <f t="shared" si="510"/>
        <v>2</v>
      </c>
      <c r="E3305" s="1">
        <f t="shared" si="511"/>
        <v>43480</v>
      </c>
      <c r="F3305" s="1">
        <f t="shared" si="512"/>
        <v>43479</v>
      </c>
      <c r="G3305" s="1">
        <f t="shared" si="513"/>
        <v>43478</v>
      </c>
      <c r="H3305" s="1">
        <f t="shared" si="514"/>
        <v>43477</v>
      </c>
      <c r="I3305" s="2">
        <f t="shared" si="515"/>
        <v>62.15</v>
      </c>
      <c r="K3305" s="2">
        <f t="shared" si="516"/>
        <v>0</v>
      </c>
      <c r="L3305" s="2">
        <f t="shared" si="517"/>
        <v>0</v>
      </c>
      <c r="M3305" s="2">
        <f t="shared" si="518"/>
        <v>1</v>
      </c>
      <c r="N3305">
        <f t="shared" si="519"/>
        <v>-1.0920229854463761</v>
      </c>
    </row>
    <row r="3306" spans="1:14" x14ac:dyDescent="0.3">
      <c r="A3306" s="1">
        <v>43488</v>
      </c>
      <c r="B3306">
        <v>60.774999999999999</v>
      </c>
      <c r="D3306">
        <f t="shared" si="510"/>
        <v>3</v>
      </c>
      <c r="E3306" s="1">
        <f t="shared" si="511"/>
        <v>43481</v>
      </c>
      <c r="F3306" s="1">
        <f t="shared" si="512"/>
        <v>43480</v>
      </c>
      <c r="G3306" s="1">
        <f t="shared" si="513"/>
        <v>43479</v>
      </c>
      <c r="H3306" s="1">
        <f t="shared" si="514"/>
        <v>43478</v>
      </c>
      <c r="I3306" s="2">
        <f t="shared" si="515"/>
        <v>60.05</v>
      </c>
      <c r="K3306" s="2">
        <f t="shared" si="516"/>
        <v>0</v>
      </c>
      <c r="L3306" s="2">
        <f t="shared" si="517"/>
        <v>0</v>
      </c>
      <c r="M3306" s="2">
        <f t="shared" si="518"/>
        <v>1</v>
      </c>
      <c r="N3306">
        <f t="shared" si="519"/>
        <v>1.2000971676194603</v>
      </c>
    </row>
    <row r="3307" spans="1:14" x14ac:dyDescent="0.3">
      <c r="A3307" s="1">
        <v>43489</v>
      </c>
      <c r="B3307">
        <v>59.825000000000003</v>
      </c>
      <c r="D3307">
        <f t="shared" si="510"/>
        <v>4</v>
      </c>
      <c r="E3307" s="1">
        <f t="shared" si="511"/>
        <v>43482</v>
      </c>
      <c r="F3307" s="1">
        <f t="shared" si="512"/>
        <v>43481</v>
      </c>
      <c r="G3307" s="1">
        <f t="shared" si="513"/>
        <v>43480</v>
      </c>
      <c r="H3307" s="1">
        <f t="shared" si="514"/>
        <v>43479</v>
      </c>
      <c r="I3307" s="2">
        <f t="shared" si="515"/>
        <v>60.85</v>
      </c>
      <c r="K3307" s="2">
        <f t="shared" si="516"/>
        <v>0</v>
      </c>
      <c r="L3307" s="2">
        <f t="shared" si="517"/>
        <v>0</v>
      </c>
      <c r="M3307" s="2">
        <f t="shared" si="518"/>
        <v>1</v>
      </c>
      <c r="N3307">
        <f t="shared" si="519"/>
        <v>-1.6988185639099096</v>
      </c>
    </row>
    <row r="3308" spans="1:14" x14ac:dyDescent="0.3">
      <c r="A3308" s="1">
        <v>43490</v>
      </c>
      <c r="B3308">
        <v>58.375</v>
      </c>
      <c r="D3308">
        <f t="shared" si="510"/>
        <v>5</v>
      </c>
      <c r="E3308" s="1">
        <f t="shared" si="511"/>
        <v>43483</v>
      </c>
      <c r="F3308" s="1">
        <f t="shared" si="512"/>
        <v>43482</v>
      </c>
      <c r="G3308" s="1">
        <f t="shared" si="513"/>
        <v>43481</v>
      </c>
      <c r="H3308" s="1">
        <f t="shared" si="514"/>
        <v>43480</v>
      </c>
      <c r="I3308" s="2">
        <f t="shared" si="515"/>
        <v>61.225000000000001</v>
      </c>
      <c r="K3308" s="2">
        <f t="shared" si="516"/>
        <v>0</v>
      </c>
      <c r="L3308" s="2">
        <f t="shared" si="517"/>
        <v>0</v>
      </c>
      <c r="M3308" s="2">
        <f t="shared" si="518"/>
        <v>1</v>
      </c>
      <c r="N3308">
        <f t="shared" si="519"/>
        <v>-4.7667886849170049</v>
      </c>
    </row>
    <row r="3309" spans="1:14" x14ac:dyDescent="0.3">
      <c r="A3309" s="1">
        <v>43493</v>
      </c>
      <c r="B3309">
        <v>57.975000000000001</v>
      </c>
      <c r="D3309">
        <f t="shared" si="510"/>
        <v>1</v>
      </c>
      <c r="E3309" s="1">
        <f t="shared" si="511"/>
        <v>43486</v>
      </c>
      <c r="F3309" s="1">
        <f t="shared" si="512"/>
        <v>43485</v>
      </c>
      <c r="G3309" s="1">
        <f t="shared" si="513"/>
        <v>43484</v>
      </c>
      <c r="H3309" s="1">
        <f t="shared" si="514"/>
        <v>43483</v>
      </c>
      <c r="I3309" s="2">
        <f t="shared" si="515"/>
        <v>61.225000000000001</v>
      </c>
      <c r="K3309" s="2">
        <f t="shared" si="516"/>
        <v>0</v>
      </c>
      <c r="L3309" s="2">
        <f t="shared" si="517"/>
        <v>0</v>
      </c>
      <c r="M3309" s="2">
        <f t="shared" si="518"/>
        <v>1</v>
      </c>
      <c r="N3309">
        <f t="shared" si="519"/>
        <v>-5.4543719696636126</v>
      </c>
    </row>
    <row r="3310" spans="1:14" x14ac:dyDescent="0.3">
      <c r="A3310" s="1">
        <v>43494</v>
      </c>
      <c r="B3310">
        <v>57.325000000000003</v>
      </c>
      <c r="D3310">
        <f t="shared" si="510"/>
        <v>2</v>
      </c>
      <c r="E3310" s="1">
        <f t="shared" si="511"/>
        <v>43487</v>
      </c>
      <c r="F3310" s="1">
        <f t="shared" si="512"/>
        <v>43486</v>
      </c>
      <c r="G3310" s="1">
        <f t="shared" si="513"/>
        <v>43485</v>
      </c>
      <c r="H3310" s="1">
        <f t="shared" si="514"/>
        <v>43484</v>
      </c>
      <c r="I3310" s="2">
        <f t="shared" si="515"/>
        <v>61.475000000000001</v>
      </c>
      <c r="K3310" s="2">
        <f t="shared" si="516"/>
        <v>0</v>
      </c>
      <c r="L3310" s="2">
        <f t="shared" si="517"/>
        <v>0</v>
      </c>
      <c r="M3310" s="2">
        <f t="shared" si="518"/>
        <v>1</v>
      </c>
      <c r="N3310">
        <f t="shared" si="519"/>
        <v>-6.9893759358288055</v>
      </c>
    </row>
    <row r="3311" spans="1:14" x14ac:dyDescent="0.3">
      <c r="A3311" s="1">
        <v>43495</v>
      </c>
      <c r="B3311">
        <v>57.45</v>
      </c>
      <c r="D3311">
        <f t="shared" si="510"/>
        <v>3</v>
      </c>
      <c r="E3311" s="1">
        <f t="shared" si="511"/>
        <v>43488</v>
      </c>
      <c r="F3311" s="1">
        <f t="shared" si="512"/>
        <v>43487</v>
      </c>
      <c r="G3311" s="1">
        <f t="shared" si="513"/>
        <v>43486</v>
      </c>
      <c r="H3311" s="1">
        <f t="shared" si="514"/>
        <v>43485</v>
      </c>
      <c r="I3311" s="2">
        <f t="shared" si="515"/>
        <v>60.774999999999999</v>
      </c>
      <c r="K3311" s="2">
        <f t="shared" si="516"/>
        <v>0</v>
      </c>
      <c r="L3311" s="2">
        <f t="shared" si="517"/>
        <v>0</v>
      </c>
      <c r="M3311" s="2">
        <f t="shared" si="518"/>
        <v>1</v>
      </c>
      <c r="N3311">
        <f t="shared" si="519"/>
        <v>-5.6263515907422308</v>
      </c>
    </row>
    <row r="3312" spans="1:14" x14ac:dyDescent="0.3">
      <c r="A3312" s="1">
        <v>43496</v>
      </c>
      <c r="B3312">
        <v>56.25</v>
      </c>
      <c r="D3312">
        <f t="shared" si="510"/>
        <v>4</v>
      </c>
      <c r="E3312" s="1">
        <f t="shared" si="511"/>
        <v>43489</v>
      </c>
      <c r="F3312" s="1">
        <f t="shared" si="512"/>
        <v>43488</v>
      </c>
      <c r="G3312" s="1">
        <f t="shared" si="513"/>
        <v>43487</v>
      </c>
      <c r="H3312" s="1">
        <f t="shared" si="514"/>
        <v>43486</v>
      </c>
      <c r="I3312" s="2">
        <f t="shared" si="515"/>
        <v>59.825000000000003</v>
      </c>
      <c r="K3312" s="2">
        <f t="shared" si="516"/>
        <v>0</v>
      </c>
      <c r="L3312" s="2">
        <f t="shared" si="517"/>
        <v>0</v>
      </c>
      <c r="M3312" s="2">
        <f t="shared" si="518"/>
        <v>1</v>
      </c>
      <c r="N3312">
        <f t="shared" si="519"/>
        <v>-6.1617592709907587</v>
      </c>
    </row>
    <row r="3313" spans="1:14" x14ac:dyDescent="0.3">
      <c r="A3313" s="1">
        <v>43497</v>
      </c>
      <c r="B3313">
        <v>56.35</v>
      </c>
      <c r="D3313">
        <f t="shared" si="510"/>
        <v>5</v>
      </c>
      <c r="E3313" s="1">
        <f t="shared" si="511"/>
        <v>43490</v>
      </c>
      <c r="F3313" s="1">
        <f t="shared" si="512"/>
        <v>43489</v>
      </c>
      <c r="G3313" s="1">
        <f t="shared" si="513"/>
        <v>43488</v>
      </c>
      <c r="H3313" s="1">
        <f t="shared" si="514"/>
        <v>43487</v>
      </c>
      <c r="I3313" s="2">
        <f t="shared" si="515"/>
        <v>58.375</v>
      </c>
      <c r="K3313" s="2">
        <f t="shared" si="516"/>
        <v>0</v>
      </c>
      <c r="L3313" s="2">
        <f t="shared" si="517"/>
        <v>0</v>
      </c>
      <c r="M3313" s="2">
        <f t="shared" si="518"/>
        <v>1</v>
      </c>
      <c r="N3313">
        <f t="shared" si="519"/>
        <v>-3.5305475503275998</v>
      </c>
    </row>
    <row r="3314" spans="1:14" x14ac:dyDescent="0.3">
      <c r="A3314" s="1">
        <v>43500</v>
      </c>
      <c r="B3314">
        <v>57.375</v>
      </c>
      <c r="D3314">
        <f t="shared" si="510"/>
        <v>1</v>
      </c>
      <c r="E3314" s="1">
        <f t="shared" si="511"/>
        <v>43493</v>
      </c>
      <c r="F3314" s="1">
        <f t="shared" si="512"/>
        <v>43492</v>
      </c>
      <c r="G3314" s="1">
        <f t="shared" si="513"/>
        <v>43491</v>
      </c>
      <c r="H3314" s="1">
        <f t="shared" si="514"/>
        <v>43490</v>
      </c>
      <c r="I3314" s="2">
        <f t="shared" si="515"/>
        <v>57.975000000000001</v>
      </c>
      <c r="K3314" s="2">
        <f t="shared" si="516"/>
        <v>0</v>
      </c>
      <c r="L3314" s="2">
        <f t="shared" si="517"/>
        <v>0</v>
      </c>
      <c r="M3314" s="2">
        <f t="shared" si="518"/>
        <v>1</v>
      </c>
      <c r="N3314">
        <f t="shared" si="519"/>
        <v>-1.0403214760886152</v>
      </c>
    </row>
    <row r="3315" spans="1:14" x14ac:dyDescent="0.3">
      <c r="A3315" s="1">
        <v>43501</v>
      </c>
      <c r="B3315">
        <v>56.424999999999997</v>
      </c>
      <c r="D3315">
        <f t="shared" si="510"/>
        <v>2</v>
      </c>
      <c r="E3315" s="1">
        <f t="shared" si="511"/>
        <v>43494</v>
      </c>
      <c r="F3315" s="1">
        <f t="shared" si="512"/>
        <v>43493</v>
      </c>
      <c r="G3315" s="1">
        <f t="shared" si="513"/>
        <v>43492</v>
      </c>
      <c r="H3315" s="1">
        <f t="shared" si="514"/>
        <v>43491</v>
      </c>
      <c r="I3315" s="2">
        <f t="shared" si="515"/>
        <v>57.325000000000003</v>
      </c>
      <c r="K3315" s="2">
        <f t="shared" si="516"/>
        <v>0</v>
      </c>
      <c r="L3315" s="2">
        <f t="shared" si="517"/>
        <v>0</v>
      </c>
      <c r="M3315" s="2">
        <f t="shared" si="518"/>
        <v>1</v>
      </c>
      <c r="N3315">
        <f t="shared" si="519"/>
        <v>-1.5824506040368835</v>
      </c>
    </row>
    <row r="3316" spans="1:14" x14ac:dyDescent="0.3">
      <c r="A3316" s="1">
        <v>43502</v>
      </c>
      <c r="B3316">
        <v>55.924999999999997</v>
      </c>
      <c r="D3316">
        <f t="shared" si="510"/>
        <v>3</v>
      </c>
      <c r="E3316" s="1">
        <f t="shared" si="511"/>
        <v>43495</v>
      </c>
      <c r="F3316" s="1">
        <f t="shared" si="512"/>
        <v>43494</v>
      </c>
      <c r="G3316" s="1">
        <f t="shared" si="513"/>
        <v>43493</v>
      </c>
      <c r="H3316" s="1">
        <f t="shared" si="514"/>
        <v>43492</v>
      </c>
      <c r="I3316" s="2">
        <f t="shared" si="515"/>
        <v>57.45</v>
      </c>
      <c r="K3316" s="2">
        <f t="shared" si="516"/>
        <v>0</v>
      </c>
      <c r="L3316" s="2">
        <f t="shared" si="517"/>
        <v>0</v>
      </c>
      <c r="M3316" s="2">
        <f t="shared" si="518"/>
        <v>1</v>
      </c>
      <c r="N3316">
        <f t="shared" si="519"/>
        <v>-2.6903496918571501</v>
      </c>
    </row>
    <row r="3317" spans="1:14" x14ac:dyDescent="0.3">
      <c r="A3317" s="1">
        <v>43503</v>
      </c>
      <c r="B3317">
        <v>55.274999999999999</v>
      </c>
      <c r="D3317">
        <f t="shared" si="510"/>
        <v>4</v>
      </c>
      <c r="E3317" s="1">
        <f t="shared" si="511"/>
        <v>43496</v>
      </c>
      <c r="F3317" s="1">
        <f t="shared" si="512"/>
        <v>43495</v>
      </c>
      <c r="G3317" s="1">
        <f t="shared" si="513"/>
        <v>43494</v>
      </c>
      <c r="H3317" s="1">
        <f t="shared" si="514"/>
        <v>43493</v>
      </c>
      <c r="I3317" s="2">
        <f t="shared" si="515"/>
        <v>56.25</v>
      </c>
      <c r="K3317" s="2">
        <f t="shared" si="516"/>
        <v>0</v>
      </c>
      <c r="L3317" s="2">
        <f t="shared" si="517"/>
        <v>0</v>
      </c>
      <c r="M3317" s="2">
        <f t="shared" si="518"/>
        <v>1</v>
      </c>
      <c r="N3317">
        <f t="shared" si="519"/>
        <v>-1.74853143410195</v>
      </c>
    </row>
    <row r="3318" spans="1:14" x14ac:dyDescent="0.3">
      <c r="A3318" s="1">
        <v>43504</v>
      </c>
      <c r="B3318">
        <v>55.05</v>
      </c>
      <c r="C3318">
        <v>58.424999999999997</v>
      </c>
      <c r="D3318">
        <f t="shared" si="510"/>
        <v>5</v>
      </c>
      <c r="E3318" s="1">
        <f t="shared" si="511"/>
        <v>43497</v>
      </c>
      <c r="F3318" s="1">
        <f t="shared" si="512"/>
        <v>43496</v>
      </c>
      <c r="G3318" s="1">
        <f t="shared" si="513"/>
        <v>43495</v>
      </c>
      <c r="H3318" s="1">
        <f t="shared" si="514"/>
        <v>43494</v>
      </c>
      <c r="I3318" s="2">
        <f t="shared" si="515"/>
        <v>56.35</v>
      </c>
      <c r="K3318" s="2">
        <f t="shared" si="516"/>
        <v>0</v>
      </c>
      <c r="L3318" s="2">
        <f t="shared" si="517"/>
        <v>0</v>
      </c>
      <c r="M3318" s="2">
        <f t="shared" si="518"/>
        <v>1</v>
      </c>
      <c r="N3318">
        <f t="shared" si="519"/>
        <v>-2.3340377317096399</v>
      </c>
    </row>
    <row r="3319" spans="1:14" x14ac:dyDescent="0.3">
      <c r="A3319" s="1">
        <v>43507</v>
      </c>
      <c r="B3319">
        <v>59.075000000000003</v>
      </c>
      <c r="D3319">
        <f t="shared" si="510"/>
        <v>1</v>
      </c>
      <c r="E3319" s="1">
        <f t="shared" si="511"/>
        <v>43500</v>
      </c>
      <c r="F3319" s="1">
        <f t="shared" si="512"/>
        <v>43499</v>
      </c>
      <c r="G3319" s="1">
        <f t="shared" si="513"/>
        <v>43498</v>
      </c>
      <c r="H3319" s="1">
        <f t="shared" si="514"/>
        <v>43497</v>
      </c>
      <c r="I3319" s="2">
        <f t="shared" si="515"/>
        <v>57.375</v>
      </c>
      <c r="J3319">
        <v>58.424999999999997</v>
      </c>
      <c r="K3319" s="2">
        <f t="shared" si="516"/>
        <v>58.424999999999997</v>
      </c>
      <c r="L3319" s="2">
        <f t="shared" si="517"/>
        <v>55.05</v>
      </c>
      <c r="M3319" s="2">
        <f t="shared" si="518"/>
        <v>0.94223363286264439</v>
      </c>
      <c r="N3319">
        <f t="shared" si="519"/>
        <v>-3.030286256397035</v>
      </c>
    </row>
    <row r="3320" spans="1:14" x14ac:dyDescent="0.3">
      <c r="A3320" s="1">
        <v>43508</v>
      </c>
      <c r="B3320">
        <v>60.325000000000003</v>
      </c>
      <c r="D3320">
        <f t="shared" si="510"/>
        <v>2</v>
      </c>
      <c r="E3320" s="1">
        <f t="shared" si="511"/>
        <v>43501</v>
      </c>
      <c r="F3320" s="1">
        <f t="shared" si="512"/>
        <v>43500</v>
      </c>
      <c r="G3320" s="1">
        <f t="shared" si="513"/>
        <v>43499</v>
      </c>
      <c r="H3320" s="1">
        <f t="shared" si="514"/>
        <v>43498</v>
      </c>
      <c r="I3320" s="2">
        <f t="shared" si="515"/>
        <v>56.424999999999997</v>
      </c>
      <c r="K3320" s="2">
        <f t="shared" si="516"/>
        <v>58.424999999999997</v>
      </c>
      <c r="L3320" s="2">
        <f t="shared" si="517"/>
        <v>55.05</v>
      </c>
      <c r="M3320" s="2">
        <f t="shared" si="518"/>
        <v>0.94223363286264439</v>
      </c>
      <c r="N3320">
        <f t="shared" si="519"/>
        <v>0.73322715512634917</v>
      </c>
    </row>
    <row r="3321" spans="1:14" x14ac:dyDescent="0.3">
      <c r="A3321" s="1">
        <v>43509</v>
      </c>
      <c r="B3321">
        <v>59.774999999999999</v>
      </c>
      <c r="D3321">
        <f t="shared" si="510"/>
        <v>3</v>
      </c>
      <c r="E3321" s="1">
        <f t="shared" si="511"/>
        <v>43502</v>
      </c>
      <c r="F3321" s="1">
        <f t="shared" si="512"/>
        <v>43501</v>
      </c>
      <c r="G3321" s="1">
        <f t="shared" si="513"/>
        <v>43500</v>
      </c>
      <c r="H3321" s="1">
        <f t="shared" si="514"/>
        <v>43499</v>
      </c>
      <c r="I3321" s="2">
        <f t="shared" si="515"/>
        <v>55.924999999999997</v>
      </c>
      <c r="K3321" s="2">
        <f t="shared" si="516"/>
        <v>58.424999999999997</v>
      </c>
      <c r="L3321" s="2">
        <f t="shared" si="517"/>
        <v>55.05</v>
      </c>
      <c r="M3321" s="2">
        <f t="shared" si="518"/>
        <v>0.94223363286264439</v>
      </c>
      <c r="N3321">
        <f t="shared" si="519"/>
        <v>0.70739887119623501</v>
      </c>
    </row>
    <row r="3322" spans="1:14" x14ac:dyDescent="0.3">
      <c r="A3322" s="1">
        <v>43510</v>
      </c>
      <c r="B3322">
        <v>58.7</v>
      </c>
      <c r="D3322">
        <f t="shared" si="510"/>
        <v>4</v>
      </c>
      <c r="E3322" s="1">
        <f t="shared" si="511"/>
        <v>43503</v>
      </c>
      <c r="F3322" s="1">
        <f t="shared" si="512"/>
        <v>43502</v>
      </c>
      <c r="G3322" s="1">
        <f t="shared" si="513"/>
        <v>43501</v>
      </c>
      <c r="H3322" s="1">
        <f t="shared" si="514"/>
        <v>43500</v>
      </c>
      <c r="I3322" s="2">
        <f t="shared" si="515"/>
        <v>55.274999999999999</v>
      </c>
      <c r="K3322" s="2">
        <f t="shared" si="516"/>
        <v>58.424999999999997</v>
      </c>
      <c r="L3322" s="2">
        <f t="shared" si="517"/>
        <v>55.05</v>
      </c>
      <c r="M3322" s="2">
        <f t="shared" si="518"/>
        <v>0.94223363286264439</v>
      </c>
      <c r="N3322">
        <f t="shared" si="519"/>
        <v>6.1698283430822176E-2</v>
      </c>
    </row>
    <row r="3323" spans="1:14" x14ac:dyDescent="0.3">
      <c r="A3323" s="1">
        <v>43511</v>
      </c>
      <c r="B3323">
        <v>59.524999999999999</v>
      </c>
      <c r="D3323">
        <f t="shared" si="510"/>
        <v>5</v>
      </c>
      <c r="E3323" s="1">
        <f t="shared" si="511"/>
        <v>43504</v>
      </c>
      <c r="F3323" s="1">
        <f t="shared" si="512"/>
        <v>43503</v>
      </c>
      <c r="G3323" s="1">
        <f t="shared" si="513"/>
        <v>43502</v>
      </c>
      <c r="H3323" s="1">
        <f t="shared" si="514"/>
        <v>43501</v>
      </c>
      <c r="I3323" s="2">
        <f t="shared" si="515"/>
        <v>55.05</v>
      </c>
      <c r="K3323" s="2">
        <f t="shared" si="516"/>
        <v>58.424999999999997</v>
      </c>
      <c r="L3323" s="2">
        <f t="shared" si="517"/>
        <v>55.05</v>
      </c>
      <c r="M3323" s="2">
        <f t="shared" si="518"/>
        <v>0.94223363286264439</v>
      </c>
      <c r="N3323">
        <f t="shared" si="519"/>
        <v>1.8652511948004844</v>
      </c>
    </row>
    <row r="3324" spans="1:14" x14ac:dyDescent="0.3">
      <c r="A3324" s="1">
        <v>43515</v>
      </c>
      <c r="B3324">
        <v>56.524999999999999</v>
      </c>
      <c r="D3324">
        <f t="shared" si="510"/>
        <v>2</v>
      </c>
      <c r="E3324" s="1">
        <f t="shared" si="511"/>
        <v>43508</v>
      </c>
      <c r="F3324" s="1">
        <f t="shared" si="512"/>
        <v>43507</v>
      </c>
      <c r="G3324" s="1">
        <f t="shared" si="513"/>
        <v>43506</v>
      </c>
      <c r="H3324" s="1">
        <f t="shared" si="514"/>
        <v>43505</v>
      </c>
      <c r="I3324" s="2">
        <f t="shared" si="515"/>
        <v>60.325000000000003</v>
      </c>
      <c r="K3324" s="2">
        <f t="shared" si="516"/>
        <v>0</v>
      </c>
      <c r="L3324" s="2">
        <f t="shared" si="517"/>
        <v>0</v>
      </c>
      <c r="M3324" s="2">
        <f t="shared" si="518"/>
        <v>1</v>
      </c>
      <c r="N3324">
        <f t="shared" si="519"/>
        <v>-6.5063593347062003</v>
      </c>
    </row>
    <row r="3325" spans="1:14" x14ac:dyDescent="0.3">
      <c r="A3325" s="1">
        <v>43516</v>
      </c>
      <c r="B3325">
        <v>52.975000000000001</v>
      </c>
      <c r="D3325">
        <f t="shared" si="510"/>
        <v>3</v>
      </c>
      <c r="E3325" s="1">
        <f t="shared" si="511"/>
        <v>43509</v>
      </c>
      <c r="F3325" s="1">
        <f t="shared" si="512"/>
        <v>43508</v>
      </c>
      <c r="G3325" s="1">
        <f t="shared" si="513"/>
        <v>43507</v>
      </c>
      <c r="H3325" s="1">
        <f t="shared" si="514"/>
        <v>43506</v>
      </c>
      <c r="I3325" s="2">
        <f t="shared" si="515"/>
        <v>59.774999999999999</v>
      </c>
      <c r="K3325" s="2">
        <f t="shared" si="516"/>
        <v>0</v>
      </c>
      <c r="L3325" s="2">
        <f t="shared" si="517"/>
        <v>0</v>
      </c>
      <c r="M3325" s="2">
        <f t="shared" si="518"/>
        <v>1</v>
      </c>
      <c r="N3325">
        <f t="shared" si="519"/>
        <v>-12.076740919002566</v>
      </c>
    </row>
    <row r="3326" spans="1:14" x14ac:dyDescent="0.3">
      <c r="A3326" s="1">
        <v>43517</v>
      </c>
      <c r="B3326">
        <v>55.95</v>
      </c>
      <c r="D3326">
        <f t="shared" si="510"/>
        <v>4</v>
      </c>
      <c r="E3326" s="1">
        <f t="shared" si="511"/>
        <v>43510</v>
      </c>
      <c r="F3326" s="1">
        <f t="shared" si="512"/>
        <v>43509</v>
      </c>
      <c r="G3326" s="1">
        <f t="shared" si="513"/>
        <v>43508</v>
      </c>
      <c r="H3326" s="1">
        <f t="shared" si="514"/>
        <v>43507</v>
      </c>
      <c r="I3326" s="2">
        <f t="shared" si="515"/>
        <v>58.7</v>
      </c>
      <c r="K3326" s="2">
        <f t="shared" si="516"/>
        <v>0</v>
      </c>
      <c r="L3326" s="2">
        <f t="shared" si="517"/>
        <v>0</v>
      </c>
      <c r="M3326" s="2">
        <f t="shared" si="518"/>
        <v>1</v>
      </c>
      <c r="N3326">
        <f t="shared" si="519"/>
        <v>-4.79812920761165</v>
      </c>
    </row>
    <row r="3327" spans="1:14" x14ac:dyDescent="0.3">
      <c r="A3327" s="1">
        <v>43518</v>
      </c>
      <c r="B3327">
        <v>55.45</v>
      </c>
      <c r="D3327">
        <f t="shared" si="510"/>
        <v>5</v>
      </c>
      <c r="E3327" s="1">
        <f t="shared" si="511"/>
        <v>43511</v>
      </c>
      <c r="F3327" s="1">
        <f t="shared" si="512"/>
        <v>43510</v>
      </c>
      <c r="G3327" s="1">
        <f t="shared" si="513"/>
        <v>43509</v>
      </c>
      <c r="H3327" s="1">
        <f t="shared" si="514"/>
        <v>43508</v>
      </c>
      <c r="I3327" s="2">
        <f t="shared" si="515"/>
        <v>59.524999999999999</v>
      </c>
      <c r="K3327" s="2">
        <f t="shared" si="516"/>
        <v>0</v>
      </c>
      <c r="L3327" s="2">
        <f t="shared" si="517"/>
        <v>0</v>
      </c>
      <c r="M3327" s="2">
        <f t="shared" si="518"/>
        <v>1</v>
      </c>
      <c r="N3327">
        <f t="shared" si="519"/>
        <v>-7.091467857655033</v>
      </c>
    </row>
    <row r="3328" spans="1:14" x14ac:dyDescent="0.3">
      <c r="A3328" s="1">
        <v>43521</v>
      </c>
      <c r="B3328">
        <v>53.9</v>
      </c>
      <c r="D3328">
        <f t="shared" si="510"/>
        <v>1</v>
      </c>
      <c r="E3328" s="1">
        <f t="shared" si="511"/>
        <v>43514</v>
      </c>
      <c r="F3328" s="1">
        <f t="shared" si="512"/>
        <v>43513</v>
      </c>
      <c r="G3328" s="1">
        <f t="shared" si="513"/>
        <v>43512</v>
      </c>
      <c r="H3328" s="1">
        <f t="shared" si="514"/>
        <v>43511</v>
      </c>
      <c r="I3328" s="2">
        <f t="shared" si="515"/>
        <v>59.524999999999999</v>
      </c>
      <c r="K3328" s="2">
        <f t="shared" si="516"/>
        <v>0</v>
      </c>
      <c r="L3328" s="2">
        <f t="shared" si="517"/>
        <v>0</v>
      </c>
      <c r="M3328" s="2">
        <f t="shared" si="518"/>
        <v>1</v>
      </c>
      <c r="N3328">
        <f t="shared" si="519"/>
        <v>-9.9265914457975057</v>
      </c>
    </row>
    <row r="3329" spans="1:14" x14ac:dyDescent="0.3">
      <c r="A3329" s="1">
        <v>43522</v>
      </c>
      <c r="B3329">
        <v>55.725000000000001</v>
      </c>
      <c r="D3329">
        <f t="shared" si="510"/>
        <v>2</v>
      </c>
      <c r="E3329" s="1">
        <f t="shared" si="511"/>
        <v>43515</v>
      </c>
      <c r="F3329" s="1">
        <f t="shared" si="512"/>
        <v>43514</v>
      </c>
      <c r="G3329" s="1">
        <f t="shared" si="513"/>
        <v>43513</v>
      </c>
      <c r="H3329" s="1">
        <f t="shared" si="514"/>
        <v>43512</v>
      </c>
      <c r="I3329" s="2">
        <f t="shared" si="515"/>
        <v>56.524999999999999</v>
      </c>
      <c r="K3329" s="2">
        <f t="shared" si="516"/>
        <v>0</v>
      </c>
      <c r="L3329" s="2">
        <f t="shared" si="517"/>
        <v>0</v>
      </c>
      <c r="M3329" s="2">
        <f t="shared" si="518"/>
        <v>1</v>
      </c>
      <c r="N3329">
        <f t="shared" si="519"/>
        <v>-1.4254138892100963</v>
      </c>
    </row>
    <row r="3330" spans="1:14" x14ac:dyDescent="0.3">
      <c r="A3330" s="1">
        <v>43523</v>
      </c>
      <c r="B3330">
        <v>55.6</v>
      </c>
      <c r="D3330">
        <f t="shared" si="510"/>
        <v>3</v>
      </c>
      <c r="E3330" s="1">
        <f t="shared" si="511"/>
        <v>43516</v>
      </c>
      <c r="F3330" s="1">
        <f t="shared" si="512"/>
        <v>43515</v>
      </c>
      <c r="G3330" s="1">
        <f t="shared" si="513"/>
        <v>43514</v>
      </c>
      <c r="H3330" s="1">
        <f t="shared" si="514"/>
        <v>43513</v>
      </c>
      <c r="I3330" s="2">
        <f t="shared" si="515"/>
        <v>52.975000000000001</v>
      </c>
      <c r="K3330" s="2">
        <f t="shared" si="516"/>
        <v>0</v>
      </c>
      <c r="L3330" s="2">
        <f t="shared" si="517"/>
        <v>0</v>
      </c>
      <c r="M3330" s="2">
        <f t="shared" si="518"/>
        <v>1</v>
      </c>
      <c r="N3330">
        <f t="shared" si="519"/>
        <v>4.8363097102173978</v>
      </c>
    </row>
    <row r="3331" spans="1:14" x14ac:dyDescent="0.3">
      <c r="A3331" s="1">
        <v>43524</v>
      </c>
      <c r="B3331">
        <v>55.875</v>
      </c>
      <c r="D3331">
        <f t="shared" ref="D3331:D3394" si="520">WEEKDAY(A3331,2)</f>
        <v>4</v>
      </c>
      <c r="E3331" s="1">
        <f t="shared" si="511"/>
        <v>43517</v>
      </c>
      <c r="F3331" s="1">
        <f t="shared" si="512"/>
        <v>43516</v>
      </c>
      <c r="G3331" s="1">
        <f t="shared" si="513"/>
        <v>43515</v>
      </c>
      <c r="H3331" s="1">
        <f t="shared" si="514"/>
        <v>43514</v>
      </c>
      <c r="I3331" s="2">
        <f t="shared" si="515"/>
        <v>55.95</v>
      </c>
      <c r="K3331" s="2">
        <f t="shared" si="516"/>
        <v>0</v>
      </c>
      <c r="L3331" s="2">
        <f t="shared" si="517"/>
        <v>0</v>
      </c>
      <c r="M3331" s="2">
        <f t="shared" si="518"/>
        <v>1</v>
      </c>
      <c r="N3331">
        <f t="shared" si="519"/>
        <v>-0.13413818242013362</v>
      </c>
    </row>
    <row r="3332" spans="1:14" x14ac:dyDescent="0.3">
      <c r="A3332" s="1">
        <v>43525</v>
      </c>
      <c r="B3332">
        <v>56.4</v>
      </c>
      <c r="D3332">
        <f t="shared" si="520"/>
        <v>5</v>
      </c>
      <c r="E3332" s="1">
        <f t="shared" si="511"/>
        <v>43518</v>
      </c>
      <c r="F3332" s="1">
        <f t="shared" si="512"/>
        <v>43517</v>
      </c>
      <c r="G3332" s="1">
        <f t="shared" si="513"/>
        <v>43516</v>
      </c>
      <c r="H3332" s="1">
        <f t="shared" si="514"/>
        <v>43515</v>
      </c>
      <c r="I3332" s="2">
        <f t="shared" si="515"/>
        <v>55.45</v>
      </c>
      <c r="K3332" s="2">
        <f t="shared" si="516"/>
        <v>0</v>
      </c>
      <c r="L3332" s="2">
        <f t="shared" si="517"/>
        <v>0</v>
      </c>
      <c r="M3332" s="2">
        <f t="shared" si="518"/>
        <v>1</v>
      </c>
      <c r="N3332">
        <f t="shared" si="519"/>
        <v>1.6987444707637145</v>
      </c>
    </row>
    <row r="3333" spans="1:14" x14ac:dyDescent="0.3">
      <c r="A3333" s="1">
        <v>43528</v>
      </c>
      <c r="B3333">
        <v>57.325000000000003</v>
      </c>
      <c r="D3333">
        <f t="shared" si="520"/>
        <v>1</v>
      </c>
      <c r="E3333" s="1">
        <f t="shared" si="511"/>
        <v>43521</v>
      </c>
      <c r="F3333" s="1">
        <f t="shared" si="512"/>
        <v>43520</v>
      </c>
      <c r="G3333" s="1">
        <f t="shared" si="513"/>
        <v>43519</v>
      </c>
      <c r="H3333" s="1">
        <f t="shared" si="514"/>
        <v>43518</v>
      </c>
      <c r="I3333" s="2">
        <f t="shared" si="515"/>
        <v>53.9</v>
      </c>
      <c r="K3333" s="2">
        <f t="shared" si="516"/>
        <v>0</v>
      </c>
      <c r="L3333" s="2">
        <f t="shared" si="517"/>
        <v>0</v>
      </c>
      <c r="M3333" s="2">
        <f t="shared" si="518"/>
        <v>1</v>
      </c>
      <c r="N3333">
        <f t="shared" si="519"/>
        <v>6.1606350829016696</v>
      </c>
    </row>
    <row r="3334" spans="1:14" x14ac:dyDescent="0.3">
      <c r="A3334" s="1">
        <v>43529</v>
      </c>
      <c r="B3334">
        <v>57.9</v>
      </c>
      <c r="D3334">
        <f t="shared" si="520"/>
        <v>2</v>
      </c>
      <c r="E3334" s="1">
        <f t="shared" si="511"/>
        <v>43522</v>
      </c>
      <c r="F3334" s="1">
        <f t="shared" si="512"/>
        <v>43521</v>
      </c>
      <c r="G3334" s="1">
        <f t="shared" si="513"/>
        <v>43520</v>
      </c>
      <c r="H3334" s="1">
        <f t="shared" si="514"/>
        <v>43519</v>
      </c>
      <c r="I3334" s="2">
        <f t="shared" si="515"/>
        <v>55.725000000000001</v>
      </c>
      <c r="K3334" s="2">
        <f t="shared" si="516"/>
        <v>0</v>
      </c>
      <c r="L3334" s="2">
        <f t="shared" si="517"/>
        <v>0</v>
      </c>
      <c r="M3334" s="2">
        <f t="shared" si="518"/>
        <v>1</v>
      </c>
      <c r="N3334">
        <f t="shared" si="519"/>
        <v>3.8288505307016885</v>
      </c>
    </row>
    <row r="3335" spans="1:14" x14ac:dyDescent="0.3">
      <c r="A3335" s="1">
        <v>43530</v>
      </c>
      <c r="B3335">
        <v>57.075000000000003</v>
      </c>
      <c r="D3335">
        <f t="shared" si="520"/>
        <v>3</v>
      </c>
      <c r="E3335" s="1">
        <f t="shared" si="511"/>
        <v>43523</v>
      </c>
      <c r="F3335" s="1">
        <f t="shared" si="512"/>
        <v>43522</v>
      </c>
      <c r="G3335" s="1">
        <f t="shared" si="513"/>
        <v>43521</v>
      </c>
      <c r="H3335" s="1">
        <f t="shared" si="514"/>
        <v>43520</v>
      </c>
      <c r="I3335" s="2">
        <f t="shared" si="515"/>
        <v>55.6</v>
      </c>
      <c r="K3335" s="2">
        <f t="shared" si="516"/>
        <v>0</v>
      </c>
      <c r="L3335" s="2">
        <f t="shared" si="517"/>
        <v>0</v>
      </c>
      <c r="M3335" s="2">
        <f t="shared" si="518"/>
        <v>1</v>
      </c>
      <c r="N3335">
        <f t="shared" si="519"/>
        <v>2.6182991159322535</v>
      </c>
    </row>
    <row r="3336" spans="1:14" x14ac:dyDescent="0.3">
      <c r="A3336" s="1">
        <v>43531</v>
      </c>
      <c r="B3336">
        <v>57.725000000000001</v>
      </c>
      <c r="D3336">
        <f t="shared" si="520"/>
        <v>4</v>
      </c>
      <c r="E3336" s="1">
        <f t="shared" ref="E3336:E3399" si="521">A3336-7</f>
        <v>43524</v>
      </c>
      <c r="F3336" s="1">
        <f t="shared" ref="F3336:F3399" si="522">E3336-1</f>
        <v>43523</v>
      </c>
      <c r="G3336" s="1">
        <f t="shared" ref="G3336:G3399" si="523">E3336-2</f>
        <v>43522</v>
      </c>
      <c r="H3336" s="1">
        <f t="shared" ref="H3336:H3399" si="524">E3336-3</f>
        <v>43521</v>
      </c>
      <c r="I3336" s="2">
        <f t="shared" si="515"/>
        <v>55.875</v>
      </c>
      <c r="K3336" s="2">
        <f t="shared" si="516"/>
        <v>0</v>
      </c>
      <c r="L3336" s="2">
        <f t="shared" si="517"/>
        <v>0</v>
      </c>
      <c r="M3336" s="2">
        <f t="shared" si="518"/>
        <v>1</v>
      </c>
      <c r="N3336">
        <f t="shared" si="519"/>
        <v>3.2573302306826077</v>
      </c>
    </row>
    <row r="3337" spans="1:14" x14ac:dyDescent="0.3">
      <c r="A3337" s="1">
        <v>43532</v>
      </c>
      <c r="B3337">
        <v>60.55</v>
      </c>
      <c r="D3337">
        <f t="shared" si="520"/>
        <v>5</v>
      </c>
      <c r="E3337" s="1">
        <f t="shared" si="521"/>
        <v>43525</v>
      </c>
      <c r="F3337" s="1">
        <f t="shared" si="522"/>
        <v>43524</v>
      </c>
      <c r="G3337" s="1">
        <f t="shared" si="523"/>
        <v>43523</v>
      </c>
      <c r="H3337" s="1">
        <f t="shared" si="524"/>
        <v>43522</v>
      </c>
      <c r="I3337" s="2">
        <f t="shared" ref="I3337:I3400" si="525">IF(SUMIFS($B$2:$B$3569,$A$2:$A$3569,"="&amp;E3337)=0,IF(SUMIFS($B$2:$B$3569,$A$2:$A$3569,"="&amp;F3337)=0,IF(SUMIFS($B$2:$B$3569,$A$2:$A$3569,"="&amp;G3337)=0,SUMIFS($B$2:$B$3569,$A$2:$A$3569,"="&amp;H3337),SUMIFS($B$2:$B$3569,$A$2:$A$3569,"="&amp;G3337)),SUMIFS($B$2:$B$3569,$A$2:$A$3569,"="&amp;F3337)),SUMIFS($B$2:$B$3569,$A$2:$A$3569,"="&amp;E3337))</f>
        <v>56.4</v>
      </c>
      <c r="K3337" s="2">
        <f t="shared" ref="K3337:K3400" si="526">SUMIFS($J$2:$J$3569,$A$2:$A$3569,"&gt;"&amp;E3337,$A$2:$A$3569,"&lt;="&amp;A3337)</f>
        <v>0</v>
      </c>
      <c r="L3337" s="2">
        <f t="shared" ref="L3337:L3400" si="527">IF(K3337&lt;&gt;0,LOOKUP(K3337,C3331:C3337,B3331:B3337),0)</f>
        <v>0</v>
      </c>
      <c r="M3337" s="2">
        <f t="shared" ref="M3337:M3400" si="528">IF(K3337&lt;&gt;0,L3337/K3337,1)</f>
        <v>1</v>
      </c>
      <c r="N3337">
        <f t="shared" ref="N3337:N3400" si="529">LN(B3337*M3337/I3337)*100</f>
        <v>7.1000311495088102</v>
      </c>
    </row>
    <row r="3338" spans="1:14" x14ac:dyDescent="0.3">
      <c r="A3338" s="1">
        <v>43535</v>
      </c>
      <c r="B3338">
        <v>62.85</v>
      </c>
      <c r="D3338">
        <f t="shared" si="520"/>
        <v>1</v>
      </c>
      <c r="E3338" s="1">
        <f t="shared" si="521"/>
        <v>43528</v>
      </c>
      <c r="F3338" s="1">
        <f t="shared" si="522"/>
        <v>43527</v>
      </c>
      <c r="G3338" s="1">
        <f t="shared" si="523"/>
        <v>43526</v>
      </c>
      <c r="H3338" s="1">
        <f t="shared" si="524"/>
        <v>43525</v>
      </c>
      <c r="I3338" s="2">
        <f t="shared" si="525"/>
        <v>57.325000000000003</v>
      </c>
      <c r="K3338" s="2">
        <f t="shared" si="526"/>
        <v>0</v>
      </c>
      <c r="L3338" s="2">
        <f t="shared" si="527"/>
        <v>0</v>
      </c>
      <c r="M3338" s="2">
        <f t="shared" si="528"/>
        <v>1</v>
      </c>
      <c r="N3338">
        <f t="shared" si="529"/>
        <v>9.2014106292288211</v>
      </c>
    </row>
    <row r="3339" spans="1:14" x14ac:dyDescent="0.3">
      <c r="A3339" s="1">
        <v>43536</v>
      </c>
      <c r="B3339">
        <v>63.65</v>
      </c>
      <c r="D3339">
        <f t="shared" si="520"/>
        <v>2</v>
      </c>
      <c r="E3339" s="1">
        <f t="shared" si="521"/>
        <v>43529</v>
      </c>
      <c r="F3339" s="1">
        <f t="shared" si="522"/>
        <v>43528</v>
      </c>
      <c r="G3339" s="1">
        <f t="shared" si="523"/>
        <v>43527</v>
      </c>
      <c r="H3339" s="1">
        <f t="shared" si="524"/>
        <v>43526</v>
      </c>
      <c r="I3339" s="2">
        <f t="shared" si="525"/>
        <v>57.9</v>
      </c>
      <c r="K3339" s="2">
        <f t="shared" si="526"/>
        <v>0</v>
      </c>
      <c r="L3339" s="2">
        <f t="shared" si="527"/>
        <v>0</v>
      </c>
      <c r="M3339" s="2">
        <f t="shared" si="528"/>
        <v>1</v>
      </c>
      <c r="N3339">
        <f t="shared" si="529"/>
        <v>9.4681940424466031</v>
      </c>
    </row>
    <row r="3340" spans="1:14" x14ac:dyDescent="0.3">
      <c r="A3340" s="1">
        <v>43537</v>
      </c>
      <c r="B3340">
        <v>63.475000000000001</v>
      </c>
      <c r="D3340">
        <f t="shared" si="520"/>
        <v>3</v>
      </c>
      <c r="E3340" s="1">
        <f t="shared" si="521"/>
        <v>43530</v>
      </c>
      <c r="F3340" s="1">
        <f t="shared" si="522"/>
        <v>43529</v>
      </c>
      <c r="G3340" s="1">
        <f t="shared" si="523"/>
        <v>43528</v>
      </c>
      <c r="H3340" s="1">
        <f t="shared" si="524"/>
        <v>43527</v>
      </c>
      <c r="I3340" s="2">
        <f t="shared" si="525"/>
        <v>57.075000000000003</v>
      </c>
      <c r="K3340" s="2">
        <f t="shared" si="526"/>
        <v>0</v>
      </c>
      <c r="L3340" s="2">
        <f t="shared" si="527"/>
        <v>0</v>
      </c>
      <c r="M3340" s="2">
        <f t="shared" si="528"/>
        <v>1</v>
      </c>
      <c r="N3340">
        <f t="shared" si="529"/>
        <v>10.627993517488294</v>
      </c>
    </row>
    <row r="3341" spans="1:14" x14ac:dyDescent="0.3">
      <c r="A3341" s="1">
        <v>43538</v>
      </c>
      <c r="B3341">
        <v>65.8</v>
      </c>
      <c r="D3341">
        <f t="shared" si="520"/>
        <v>4</v>
      </c>
      <c r="E3341" s="1">
        <f t="shared" si="521"/>
        <v>43531</v>
      </c>
      <c r="F3341" s="1">
        <f t="shared" si="522"/>
        <v>43530</v>
      </c>
      <c r="G3341" s="1">
        <f t="shared" si="523"/>
        <v>43529</v>
      </c>
      <c r="H3341" s="1">
        <f t="shared" si="524"/>
        <v>43528</v>
      </c>
      <c r="I3341" s="2">
        <f t="shared" si="525"/>
        <v>57.725000000000001</v>
      </c>
      <c r="K3341" s="2">
        <f t="shared" si="526"/>
        <v>0</v>
      </c>
      <c r="L3341" s="2">
        <f t="shared" si="527"/>
        <v>0</v>
      </c>
      <c r="M3341" s="2">
        <f t="shared" si="528"/>
        <v>1</v>
      </c>
      <c r="N3341">
        <f t="shared" si="529"/>
        <v>13.09294830907124</v>
      </c>
    </row>
    <row r="3342" spans="1:14" x14ac:dyDescent="0.3">
      <c r="A3342" s="1">
        <v>43539</v>
      </c>
      <c r="B3342">
        <v>68.8</v>
      </c>
      <c r="D3342">
        <f t="shared" si="520"/>
        <v>5</v>
      </c>
      <c r="E3342" s="1">
        <f t="shared" si="521"/>
        <v>43532</v>
      </c>
      <c r="F3342" s="1">
        <f t="shared" si="522"/>
        <v>43531</v>
      </c>
      <c r="G3342" s="1">
        <f t="shared" si="523"/>
        <v>43530</v>
      </c>
      <c r="H3342" s="1">
        <f t="shared" si="524"/>
        <v>43529</v>
      </c>
      <c r="I3342" s="2">
        <f t="shared" si="525"/>
        <v>60.55</v>
      </c>
      <c r="K3342" s="2">
        <f t="shared" si="526"/>
        <v>0</v>
      </c>
      <c r="L3342" s="2">
        <f t="shared" si="527"/>
        <v>0</v>
      </c>
      <c r="M3342" s="2">
        <f t="shared" si="528"/>
        <v>1</v>
      </c>
      <c r="N3342">
        <f t="shared" si="529"/>
        <v>12.773427494019671</v>
      </c>
    </row>
    <row r="3343" spans="1:14" x14ac:dyDescent="0.3">
      <c r="A3343" s="1">
        <v>43542</v>
      </c>
      <c r="B3343">
        <v>71.025000000000006</v>
      </c>
      <c r="D3343">
        <f t="shared" si="520"/>
        <v>1</v>
      </c>
      <c r="E3343" s="1">
        <f t="shared" si="521"/>
        <v>43535</v>
      </c>
      <c r="F3343" s="1">
        <f t="shared" si="522"/>
        <v>43534</v>
      </c>
      <c r="G3343" s="1">
        <f t="shared" si="523"/>
        <v>43533</v>
      </c>
      <c r="H3343" s="1">
        <f t="shared" si="524"/>
        <v>43532</v>
      </c>
      <c r="I3343" s="2">
        <f t="shared" si="525"/>
        <v>62.85</v>
      </c>
      <c r="K3343" s="2">
        <f t="shared" si="526"/>
        <v>0</v>
      </c>
      <c r="L3343" s="2">
        <f t="shared" si="527"/>
        <v>0</v>
      </c>
      <c r="M3343" s="2">
        <f t="shared" si="528"/>
        <v>1</v>
      </c>
      <c r="N3343">
        <f t="shared" si="529"/>
        <v>12.228099270399518</v>
      </c>
    </row>
    <row r="3344" spans="1:14" x14ac:dyDescent="0.3">
      <c r="A3344" s="1">
        <v>43543</v>
      </c>
      <c r="B3344">
        <v>70.825000000000003</v>
      </c>
      <c r="D3344">
        <f t="shared" si="520"/>
        <v>2</v>
      </c>
      <c r="E3344" s="1">
        <f t="shared" si="521"/>
        <v>43536</v>
      </c>
      <c r="F3344" s="1">
        <f t="shared" si="522"/>
        <v>43535</v>
      </c>
      <c r="G3344" s="1">
        <f t="shared" si="523"/>
        <v>43534</v>
      </c>
      <c r="H3344" s="1">
        <f t="shared" si="524"/>
        <v>43533</v>
      </c>
      <c r="I3344" s="2">
        <f t="shared" si="525"/>
        <v>63.65</v>
      </c>
      <c r="K3344" s="2">
        <f t="shared" si="526"/>
        <v>0</v>
      </c>
      <c r="L3344" s="2">
        <f t="shared" si="527"/>
        <v>0</v>
      </c>
      <c r="M3344" s="2">
        <f t="shared" si="528"/>
        <v>1</v>
      </c>
      <c r="N3344">
        <f t="shared" si="529"/>
        <v>10.681272071316474</v>
      </c>
    </row>
    <row r="3345" spans="1:14" x14ac:dyDescent="0.3">
      <c r="A3345" s="1">
        <v>43544</v>
      </c>
      <c r="B3345">
        <v>73.825000000000003</v>
      </c>
      <c r="D3345">
        <f t="shared" si="520"/>
        <v>3</v>
      </c>
      <c r="E3345" s="1">
        <f t="shared" si="521"/>
        <v>43537</v>
      </c>
      <c r="F3345" s="1">
        <f t="shared" si="522"/>
        <v>43536</v>
      </c>
      <c r="G3345" s="1">
        <f t="shared" si="523"/>
        <v>43535</v>
      </c>
      <c r="H3345" s="1">
        <f t="shared" si="524"/>
        <v>43534</v>
      </c>
      <c r="I3345" s="2">
        <f t="shared" si="525"/>
        <v>63.475000000000001</v>
      </c>
      <c r="K3345" s="2">
        <f t="shared" si="526"/>
        <v>0</v>
      </c>
      <c r="L3345" s="2">
        <f t="shared" si="527"/>
        <v>0</v>
      </c>
      <c r="M3345" s="2">
        <f t="shared" si="528"/>
        <v>1</v>
      </c>
      <c r="N3345">
        <f t="shared" si="529"/>
        <v>15.105130003924435</v>
      </c>
    </row>
    <row r="3346" spans="1:14" x14ac:dyDescent="0.3">
      <c r="A3346" s="1">
        <v>43545</v>
      </c>
      <c r="B3346">
        <v>78.325000000000003</v>
      </c>
      <c r="D3346">
        <f t="shared" si="520"/>
        <v>4</v>
      </c>
      <c r="E3346" s="1">
        <f t="shared" si="521"/>
        <v>43538</v>
      </c>
      <c r="F3346" s="1">
        <f t="shared" si="522"/>
        <v>43537</v>
      </c>
      <c r="G3346" s="1">
        <f t="shared" si="523"/>
        <v>43536</v>
      </c>
      <c r="H3346" s="1">
        <f t="shared" si="524"/>
        <v>43535</v>
      </c>
      <c r="I3346" s="2">
        <f t="shared" si="525"/>
        <v>65.8</v>
      </c>
      <c r="K3346" s="2">
        <f t="shared" si="526"/>
        <v>0</v>
      </c>
      <c r="L3346" s="2">
        <f t="shared" si="527"/>
        <v>0</v>
      </c>
      <c r="M3346" s="2">
        <f t="shared" si="528"/>
        <v>1</v>
      </c>
      <c r="N3346">
        <f t="shared" si="529"/>
        <v>17.424699850698396</v>
      </c>
    </row>
    <row r="3347" spans="1:14" x14ac:dyDescent="0.3">
      <c r="A3347" s="1">
        <v>43546</v>
      </c>
      <c r="B3347">
        <v>78.325000000000003</v>
      </c>
      <c r="D3347">
        <f t="shared" si="520"/>
        <v>5</v>
      </c>
      <c r="E3347" s="1">
        <f t="shared" si="521"/>
        <v>43539</v>
      </c>
      <c r="F3347" s="1">
        <f t="shared" si="522"/>
        <v>43538</v>
      </c>
      <c r="G3347" s="1">
        <f t="shared" si="523"/>
        <v>43537</v>
      </c>
      <c r="H3347" s="1">
        <f t="shared" si="524"/>
        <v>43536</v>
      </c>
      <c r="I3347" s="2">
        <f t="shared" si="525"/>
        <v>68.8</v>
      </c>
      <c r="K3347" s="2">
        <f t="shared" si="526"/>
        <v>0</v>
      </c>
      <c r="L3347" s="2">
        <f t="shared" si="527"/>
        <v>0</v>
      </c>
      <c r="M3347" s="2">
        <f t="shared" si="528"/>
        <v>1</v>
      </c>
      <c r="N3347">
        <f t="shared" si="529"/>
        <v>12.96630918989575</v>
      </c>
    </row>
    <row r="3348" spans="1:14" x14ac:dyDescent="0.3">
      <c r="A3348" s="1">
        <v>43549</v>
      </c>
      <c r="B3348">
        <v>78.650000000000006</v>
      </c>
      <c r="D3348">
        <f t="shared" si="520"/>
        <v>1</v>
      </c>
      <c r="E3348" s="1">
        <f t="shared" si="521"/>
        <v>43542</v>
      </c>
      <c r="F3348" s="1">
        <f t="shared" si="522"/>
        <v>43541</v>
      </c>
      <c r="G3348" s="1">
        <f t="shared" si="523"/>
        <v>43540</v>
      </c>
      <c r="H3348" s="1">
        <f t="shared" si="524"/>
        <v>43539</v>
      </c>
      <c r="I3348" s="2">
        <f t="shared" si="525"/>
        <v>71.025000000000006</v>
      </c>
      <c r="K3348" s="2">
        <f t="shared" si="526"/>
        <v>0</v>
      </c>
      <c r="L3348" s="2">
        <f t="shared" si="527"/>
        <v>0</v>
      </c>
      <c r="M3348" s="2">
        <f t="shared" si="528"/>
        <v>1</v>
      </c>
      <c r="N3348">
        <f t="shared" si="529"/>
        <v>10.197570176403511</v>
      </c>
    </row>
    <row r="3349" spans="1:14" x14ac:dyDescent="0.3">
      <c r="A3349" s="1">
        <v>43550</v>
      </c>
      <c r="B3349">
        <v>79.724999999999994</v>
      </c>
      <c r="D3349">
        <f t="shared" si="520"/>
        <v>2</v>
      </c>
      <c r="E3349" s="1">
        <f t="shared" si="521"/>
        <v>43543</v>
      </c>
      <c r="F3349" s="1">
        <f t="shared" si="522"/>
        <v>43542</v>
      </c>
      <c r="G3349" s="1">
        <f t="shared" si="523"/>
        <v>43541</v>
      </c>
      <c r="H3349" s="1">
        <f t="shared" si="524"/>
        <v>43540</v>
      </c>
      <c r="I3349" s="2">
        <f t="shared" si="525"/>
        <v>70.825000000000003</v>
      </c>
      <c r="K3349" s="2">
        <f t="shared" si="526"/>
        <v>0</v>
      </c>
      <c r="L3349" s="2">
        <f t="shared" si="527"/>
        <v>0</v>
      </c>
      <c r="M3349" s="2">
        <f t="shared" si="528"/>
        <v>1</v>
      </c>
      <c r="N3349">
        <f t="shared" si="529"/>
        <v>11.837116717954101</v>
      </c>
    </row>
    <row r="3350" spans="1:14" x14ac:dyDescent="0.3">
      <c r="A3350" s="1">
        <v>43551</v>
      </c>
      <c r="B3350">
        <v>81.325000000000003</v>
      </c>
      <c r="D3350">
        <f t="shared" si="520"/>
        <v>3</v>
      </c>
      <c r="E3350" s="1">
        <f t="shared" si="521"/>
        <v>43544</v>
      </c>
      <c r="F3350" s="1">
        <f t="shared" si="522"/>
        <v>43543</v>
      </c>
      <c r="G3350" s="1">
        <f t="shared" si="523"/>
        <v>43542</v>
      </c>
      <c r="H3350" s="1">
        <f t="shared" si="524"/>
        <v>43541</v>
      </c>
      <c r="I3350" s="2">
        <f t="shared" si="525"/>
        <v>73.825000000000003</v>
      </c>
      <c r="K3350" s="2">
        <f t="shared" si="526"/>
        <v>0</v>
      </c>
      <c r="L3350" s="2">
        <f t="shared" si="527"/>
        <v>0</v>
      </c>
      <c r="M3350" s="2">
        <f t="shared" si="528"/>
        <v>1</v>
      </c>
      <c r="N3350">
        <f t="shared" si="529"/>
        <v>9.6756044729428758</v>
      </c>
    </row>
    <row r="3351" spans="1:14" x14ac:dyDescent="0.3">
      <c r="A3351" s="1">
        <v>43552</v>
      </c>
      <c r="B3351">
        <v>78.875</v>
      </c>
      <c r="D3351">
        <f t="shared" si="520"/>
        <v>4</v>
      </c>
      <c r="E3351" s="1">
        <f t="shared" si="521"/>
        <v>43545</v>
      </c>
      <c r="F3351" s="1">
        <f t="shared" si="522"/>
        <v>43544</v>
      </c>
      <c r="G3351" s="1">
        <f t="shared" si="523"/>
        <v>43543</v>
      </c>
      <c r="H3351" s="1">
        <f t="shared" si="524"/>
        <v>43542</v>
      </c>
      <c r="I3351" s="2">
        <f t="shared" si="525"/>
        <v>78.325000000000003</v>
      </c>
      <c r="K3351" s="2">
        <f t="shared" si="526"/>
        <v>0</v>
      </c>
      <c r="L3351" s="2">
        <f t="shared" si="527"/>
        <v>0</v>
      </c>
      <c r="M3351" s="2">
        <f t="shared" si="528"/>
        <v>1</v>
      </c>
      <c r="N3351">
        <f t="shared" si="529"/>
        <v>0.6997484023121775</v>
      </c>
    </row>
    <row r="3352" spans="1:14" x14ac:dyDescent="0.3">
      <c r="A3352" s="1">
        <v>43553</v>
      </c>
      <c r="B3352">
        <v>77.375</v>
      </c>
      <c r="D3352">
        <f t="shared" si="520"/>
        <v>5</v>
      </c>
      <c r="E3352" s="1">
        <f t="shared" si="521"/>
        <v>43546</v>
      </c>
      <c r="F3352" s="1">
        <f t="shared" si="522"/>
        <v>43545</v>
      </c>
      <c r="G3352" s="1">
        <f t="shared" si="523"/>
        <v>43544</v>
      </c>
      <c r="H3352" s="1">
        <f t="shared" si="524"/>
        <v>43543</v>
      </c>
      <c r="I3352" s="2">
        <f t="shared" si="525"/>
        <v>78.325000000000003</v>
      </c>
      <c r="K3352" s="2">
        <f t="shared" si="526"/>
        <v>0</v>
      </c>
      <c r="L3352" s="2">
        <f t="shared" si="527"/>
        <v>0</v>
      </c>
      <c r="M3352" s="2">
        <f t="shared" si="528"/>
        <v>1</v>
      </c>
      <c r="N3352">
        <f t="shared" si="529"/>
        <v>-1.2203105833495325</v>
      </c>
    </row>
    <row r="3353" spans="1:14" x14ac:dyDescent="0.3">
      <c r="A3353" s="1">
        <v>43556</v>
      </c>
      <c r="B3353">
        <v>77.400000000000006</v>
      </c>
      <c r="D3353">
        <f t="shared" si="520"/>
        <v>1</v>
      </c>
      <c r="E3353" s="1">
        <f t="shared" si="521"/>
        <v>43549</v>
      </c>
      <c r="F3353" s="1">
        <f t="shared" si="522"/>
        <v>43548</v>
      </c>
      <c r="G3353" s="1">
        <f t="shared" si="523"/>
        <v>43547</v>
      </c>
      <c r="H3353" s="1">
        <f t="shared" si="524"/>
        <v>43546</v>
      </c>
      <c r="I3353" s="2">
        <f t="shared" si="525"/>
        <v>78.650000000000006</v>
      </c>
      <c r="K3353" s="2">
        <f t="shared" si="526"/>
        <v>0</v>
      </c>
      <c r="L3353" s="2">
        <f t="shared" si="527"/>
        <v>0</v>
      </c>
      <c r="M3353" s="2">
        <f t="shared" si="528"/>
        <v>1</v>
      </c>
      <c r="N3353">
        <f t="shared" si="529"/>
        <v>-1.6020848908605407</v>
      </c>
    </row>
    <row r="3354" spans="1:14" x14ac:dyDescent="0.3">
      <c r="A3354" s="1">
        <v>43557</v>
      </c>
      <c r="B3354">
        <v>78.95</v>
      </c>
      <c r="D3354">
        <f t="shared" si="520"/>
        <v>2</v>
      </c>
      <c r="E3354" s="1">
        <f t="shared" si="521"/>
        <v>43550</v>
      </c>
      <c r="F3354" s="1">
        <f t="shared" si="522"/>
        <v>43549</v>
      </c>
      <c r="G3354" s="1">
        <f t="shared" si="523"/>
        <v>43548</v>
      </c>
      <c r="H3354" s="1">
        <f t="shared" si="524"/>
        <v>43547</v>
      </c>
      <c r="I3354" s="2">
        <f t="shared" si="525"/>
        <v>79.724999999999994</v>
      </c>
      <c r="K3354" s="2">
        <f t="shared" si="526"/>
        <v>0</v>
      </c>
      <c r="L3354" s="2">
        <f t="shared" si="527"/>
        <v>0</v>
      </c>
      <c r="M3354" s="2">
        <f t="shared" si="528"/>
        <v>1</v>
      </c>
      <c r="N3354">
        <f t="shared" si="529"/>
        <v>-0.97684721944701036</v>
      </c>
    </row>
    <row r="3355" spans="1:14" x14ac:dyDescent="0.3">
      <c r="A3355" s="1">
        <v>43558</v>
      </c>
      <c r="B3355">
        <v>79.075000000000003</v>
      </c>
      <c r="D3355">
        <f t="shared" si="520"/>
        <v>3</v>
      </c>
      <c r="E3355" s="1">
        <f t="shared" si="521"/>
        <v>43551</v>
      </c>
      <c r="F3355" s="1">
        <f t="shared" si="522"/>
        <v>43550</v>
      </c>
      <c r="G3355" s="1">
        <f t="shared" si="523"/>
        <v>43549</v>
      </c>
      <c r="H3355" s="1">
        <f t="shared" si="524"/>
        <v>43548</v>
      </c>
      <c r="I3355" s="2">
        <f t="shared" si="525"/>
        <v>81.325000000000003</v>
      </c>
      <c r="K3355" s="2">
        <f t="shared" si="526"/>
        <v>0</v>
      </c>
      <c r="L3355" s="2">
        <f t="shared" si="527"/>
        <v>0</v>
      </c>
      <c r="M3355" s="2">
        <f t="shared" si="528"/>
        <v>1</v>
      </c>
      <c r="N3355">
        <f t="shared" si="529"/>
        <v>-2.8056703167702564</v>
      </c>
    </row>
    <row r="3356" spans="1:14" x14ac:dyDescent="0.3">
      <c r="A3356" s="1">
        <v>43559</v>
      </c>
      <c r="B3356">
        <v>79.575000000000003</v>
      </c>
      <c r="D3356">
        <f t="shared" si="520"/>
        <v>4</v>
      </c>
      <c r="E3356" s="1">
        <f t="shared" si="521"/>
        <v>43552</v>
      </c>
      <c r="F3356" s="1">
        <f t="shared" si="522"/>
        <v>43551</v>
      </c>
      <c r="G3356" s="1">
        <f t="shared" si="523"/>
        <v>43550</v>
      </c>
      <c r="H3356" s="1">
        <f t="shared" si="524"/>
        <v>43549</v>
      </c>
      <c r="I3356" s="2">
        <f t="shared" si="525"/>
        <v>78.875</v>
      </c>
      <c r="K3356" s="2">
        <f t="shared" si="526"/>
        <v>0</v>
      </c>
      <c r="L3356" s="2">
        <f t="shared" si="527"/>
        <v>0</v>
      </c>
      <c r="M3356" s="2">
        <f t="shared" si="528"/>
        <v>1</v>
      </c>
      <c r="N3356">
        <f t="shared" si="529"/>
        <v>0.8835652306779308</v>
      </c>
    </row>
    <row r="3357" spans="1:14" x14ac:dyDescent="0.3">
      <c r="A3357" s="1">
        <v>43560</v>
      </c>
      <c r="B3357">
        <v>79.025000000000006</v>
      </c>
      <c r="D3357">
        <f t="shared" si="520"/>
        <v>5</v>
      </c>
      <c r="E3357" s="1">
        <f t="shared" si="521"/>
        <v>43553</v>
      </c>
      <c r="F3357" s="1">
        <f t="shared" si="522"/>
        <v>43552</v>
      </c>
      <c r="G3357" s="1">
        <f t="shared" si="523"/>
        <v>43551</v>
      </c>
      <c r="H3357" s="1">
        <f t="shared" si="524"/>
        <v>43550</v>
      </c>
      <c r="I3357" s="2">
        <f t="shared" si="525"/>
        <v>77.375</v>
      </c>
      <c r="K3357" s="2">
        <f t="shared" si="526"/>
        <v>0</v>
      </c>
      <c r="L3357" s="2">
        <f t="shared" si="527"/>
        <v>0</v>
      </c>
      <c r="M3357" s="2">
        <f t="shared" si="528"/>
        <v>1</v>
      </c>
      <c r="N3357">
        <f t="shared" si="529"/>
        <v>2.110052709692138</v>
      </c>
    </row>
    <row r="3358" spans="1:14" x14ac:dyDescent="0.3">
      <c r="A3358" s="1">
        <v>43563</v>
      </c>
      <c r="B3358">
        <v>78.599999999999994</v>
      </c>
      <c r="D3358">
        <f t="shared" si="520"/>
        <v>1</v>
      </c>
      <c r="E3358" s="1">
        <f t="shared" si="521"/>
        <v>43556</v>
      </c>
      <c r="F3358" s="1">
        <f t="shared" si="522"/>
        <v>43555</v>
      </c>
      <c r="G3358" s="1">
        <f t="shared" si="523"/>
        <v>43554</v>
      </c>
      <c r="H3358" s="1">
        <f t="shared" si="524"/>
        <v>43553</v>
      </c>
      <c r="I3358" s="2">
        <f t="shared" si="525"/>
        <v>77.400000000000006</v>
      </c>
      <c r="K3358" s="2">
        <f t="shared" si="526"/>
        <v>0</v>
      </c>
      <c r="L3358" s="2">
        <f t="shared" si="527"/>
        <v>0</v>
      </c>
      <c r="M3358" s="2">
        <f t="shared" si="528"/>
        <v>1</v>
      </c>
      <c r="N3358">
        <f t="shared" si="529"/>
        <v>1.5384918839479238</v>
      </c>
    </row>
    <row r="3359" spans="1:14" x14ac:dyDescent="0.3">
      <c r="A3359" s="1">
        <v>43564</v>
      </c>
      <c r="B3359">
        <v>78.525000000000006</v>
      </c>
      <c r="C3359">
        <v>95.15</v>
      </c>
      <c r="D3359">
        <f t="shared" si="520"/>
        <v>2</v>
      </c>
      <c r="E3359" s="1">
        <f t="shared" si="521"/>
        <v>43557</v>
      </c>
      <c r="F3359" s="1">
        <f t="shared" si="522"/>
        <v>43556</v>
      </c>
      <c r="G3359" s="1">
        <f t="shared" si="523"/>
        <v>43555</v>
      </c>
      <c r="H3359" s="1">
        <f t="shared" si="524"/>
        <v>43554</v>
      </c>
      <c r="I3359" s="2">
        <f t="shared" si="525"/>
        <v>78.95</v>
      </c>
      <c r="K3359" s="2">
        <f t="shared" si="526"/>
        <v>0</v>
      </c>
      <c r="L3359" s="2">
        <f t="shared" si="527"/>
        <v>0</v>
      </c>
      <c r="M3359" s="2">
        <f t="shared" si="528"/>
        <v>1</v>
      </c>
      <c r="N3359">
        <f t="shared" si="529"/>
        <v>-0.53976952769407782</v>
      </c>
    </row>
    <row r="3360" spans="1:14" x14ac:dyDescent="0.3">
      <c r="A3360" s="1">
        <v>43565</v>
      </c>
      <c r="B3360">
        <v>96.45</v>
      </c>
      <c r="D3360">
        <f t="shared" si="520"/>
        <v>3</v>
      </c>
      <c r="E3360" s="1">
        <f t="shared" si="521"/>
        <v>43558</v>
      </c>
      <c r="F3360" s="1">
        <f t="shared" si="522"/>
        <v>43557</v>
      </c>
      <c r="G3360" s="1">
        <f t="shared" si="523"/>
        <v>43556</v>
      </c>
      <c r="H3360" s="1">
        <f t="shared" si="524"/>
        <v>43555</v>
      </c>
      <c r="I3360" s="2">
        <f t="shared" si="525"/>
        <v>79.075000000000003</v>
      </c>
      <c r="J3360">
        <v>95.15</v>
      </c>
      <c r="K3360" s="2">
        <f t="shared" si="526"/>
        <v>95.15</v>
      </c>
      <c r="L3360" s="2">
        <f t="shared" si="527"/>
        <v>78.525000000000006</v>
      </c>
      <c r="M3360" s="2">
        <f t="shared" si="528"/>
        <v>0.82527588018917497</v>
      </c>
      <c r="N3360">
        <f t="shared" si="529"/>
        <v>0.65904218425772365</v>
      </c>
    </row>
    <row r="3361" spans="1:14" x14ac:dyDescent="0.3">
      <c r="A3361" s="1">
        <v>43566</v>
      </c>
      <c r="B3361">
        <v>97.7</v>
      </c>
      <c r="D3361">
        <f t="shared" si="520"/>
        <v>4</v>
      </c>
      <c r="E3361" s="1">
        <f t="shared" si="521"/>
        <v>43559</v>
      </c>
      <c r="F3361" s="1">
        <f t="shared" si="522"/>
        <v>43558</v>
      </c>
      <c r="G3361" s="1">
        <f t="shared" si="523"/>
        <v>43557</v>
      </c>
      <c r="H3361" s="1">
        <f t="shared" si="524"/>
        <v>43556</v>
      </c>
      <c r="I3361" s="2">
        <f t="shared" si="525"/>
        <v>79.575000000000003</v>
      </c>
      <c r="K3361" s="2">
        <f t="shared" si="526"/>
        <v>95.15</v>
      </c>
      <c r="L3361" s="2">
        <f t="shared" si="527"/>
        <v>78.525000000000006</v>
      </c>
      <c r="M3361" s="2">
        <f t="shared" si="528"/>
        <v>0.82527588018917497</v>
      </c>
      <c r="N3361">
        <f t="shared" si="529"/>
        <v>1.3164037563132189</v>
      </c>
    </row>
    <row r="3362" spans="1:14" x14ac:dyDescent="0.3">
      <c r="A3362" s="1">
        <v>43567</v>
      </c>
      <c r="B3362">
        <v>98.5</v>
      </c>
      <c r="D3362">
        <f t="shared" si="520"/>
        <v>5</v>
      </c>
      <c r="E3362" s="1">
        <f t="shared" si="521"/>
        <v>43560</v>
      </c>
      <c r="F3362" s="1">
        <f t="shared" si="522"/>
        <v>43559</v>
      </c>
      <c r="G3362" s="1">
        <f t="shared" si="523"/>
        <v>43558</v>
      </c>
      <c r="H3362" s="1">
        <f t="shared" si="524"/>
        <v>43557</v>
      </c>
      <c r="I3362" s="2">
        <f t="shared" si="525"/>
        <v>79.025000000000006</v>
      </c>
      <c r="K3362" s="2">
        <f t="shared" si="526"/>
        <v>95.15</v>
      </c>
      <c r="L3362" s="2">
        <f t="shared" si="527"/>
        <v>78.525000000000006</v>
      </c>
      <c r="M3362" s="2">
        <f t="shared" si="528"/>
        <v>0.82527588018917497</v>
      </c>
      <c r="N3362">
        <f t="shared" si="529"/>
        <v>2.8254741758913342</v>
      </c>
    </row>
    <row r="3363" spans="1:14" x14ac:dyDescent="0.3">
      <c r="A3363" s="1">
        <v>43570</v>
      </c>
      <c r="B3363">
        <v>98.3</v>
      </c>
      <c r="D3363">
        <f t="shared" si="520"/>
        <v>1</v>
      </c>
      <c r="E3363" s="1">
        <f t="shared" si="521"/>
        <v>43563</v>
      </c>
      <c r="F3363" s="1">
        <f t="shared" si="522"/>
        <v>43562</v>
      </c>
      <c r="G3363" s="1">
        <f t="shared" si="523"/>
        <v>43561</v>
      </c>
      <c r="H3363" s="1">
        <f t="shared" si="524"/>
        <v>43560</v>
      </c>
      <c r="I3363" s="2">
        <f t="shared" si="525"/>
        <v>78.599999999999994</v>
      </c>
      <c r="K3363" s="2">
        <f t="shared" si="526"/>
        <v>95.15</v>
      </c>
      <c r="L3363" s="2">
        <f t="shared" si="527"/>
        <v>78.525000000000006</v>
      </c>
      <c r="M3363" s="2">
        <f t="shared" si="528"/>
        <v>0.82527588018917497</v>
      </c>
      <c r="N3363">
        <f t="shared" si="529"/>
        <v>3.1614779400511703</v>
      </c>
    </row>
    <row r="3364" spans="1:14" x14ac:dyDescent="0.3">
      <c r="A3364" s="1">
        <v>43571</v>
      </c>
      <c r="B3364">
        <v>97.125</v>
      </c>
      <c r="D3364">
        <f t="shared" si="520"/>
        <v>2</v>
      </c>
      <c r="E3364" s="1">
        <f t="shared" si="521"/>
        <v>43564</v>
      </c>
      <c r="F3364" s="1">
        <f t="shared" si="522"/>
        <v>43563</v>
      </c>
      <c r="G3364" s="1">
        <f t="shared" si="523"/>
        <v>43562</v>
      </c>
      <c r="H3364" s="1">
        <f t="shared" si="524"/>
        <v>43561</v>
      </c>
      <c r="I3364" s="2">
        <f t="shared" si="525"/>
        <v>78.525000000000006</v>
      </c>
      <c r="K3364" s="2">
        <f t="shared" si="526"/>
        <v>95.15</v>
      </c>
      <c r="L3364" s="2">
        <f t="shared" si="527"/>
        <v>78.525000000000006</v>
      </c>
      <c r="M3364" s="2">
        <f t="shared" si="528"/>
        <v>0.82527588018917497</v>
      </c>
      <c r="N3364">
        <f t="shared" si="529"/>
        <v>2.0544214945652954</v>
      </c>
    </row>
    <row r="3365" spans="1:14" x14ac:dyDescent="0.3">
      <c r="A3365" s="1">
        <v>43572</v>
      </c>
      <c r="B3365">
        <v>96.125</v>
      </c>
      <c r="D3365">
        <f t="shared" si="520"/>
        <v>3</v>
      </c>
      <c r="E3365" s="1">
        <f t="shared" si="521"/>
        <v>43565</v>
      </c>
      <c r="F3365" s="1">
        <f t="shared" si="522"/>
        <v>43564</v>
      </c>
      <c r="G3365" s="1">
        <f t="shared" si="523"/>
        <v>43563</v>
      </c>
      <c r="H3365" s="1">
        <f t="shared" si="524"/>
        <v>43562</v>
      </c>
      <c r="I3365" s="2">
        <f t="shared" si="525"/>
        <v>96.45</v>
      </c>
      <c r="K3365" s="2">
        <f t="shared" si="526"/>
        <v>0</v>
      </c>
      <c r="L3365" s="2">
        <f t="shared" si="527"/>
        <v>0</v>
      </c>
      <c r="M3365" s="2">
        <f t="shared" si="528"/>
        <v>1</v>
      </c>
      <c r="N3365">
        <f t="shared" si="529"/>
        <v>-0.33753115259300931</v>
      </c>
    </row>
    <row r="3366" spans="1:14" x14ac:dyDescent="0.3">
      <c r="A3366" s="1">
        <v>43573</v>
      </c>
      <c r="B3366">
        <v>96.75</v>
      </c>
      <c r="D3366">
        <f t="shared" si="520"/>
        <v>4</v>
      </c>
      <c r="E3366" s="1">
        <f t="shared" si="521"/>
        <v>43566</v>
      </c>
      <c r="F3366" s="1">
        <f t="shared" si="522"/>
        <v>43565</v>
      </c>
      <c r="G3366" s="1">
        <f t="shared" si="523"/>
        <v>43564</v>
      </c>
      <c r="H3366" s="1">
        <f t="shared" si="524"/>
        <v>43563</v>
      </c>
      <c r="I3366" s="2">
        <f t="shared" si="525"/>
        <v>97.7</v>
      </c>
      <c r="K3366" s="2">
        <f t="shared" si="526"/>
        <v>0</v>
      </c>
      <c r="L3366" s="2">
        <f t="shared" si="527"/>
        <v>0</v>
      </c>
      <c r="M3366" s="2">
        <f t="shared" si="528"/>
        <v>1</v>
      </c>
      <c r="N3366">
        <f t="shared" si="529"/>
        <v>-0.97712271388459526</v>
      </c>
    </row>
    <row r="3367" spans="1:14" x14ac:dyDescent="0.3">
      <c r="A3367" s="1">
        <v>43577</v>
      </c>
      <c r="B3367">
        <v>93.775000000000006</v>
      </c>
      <c r="D3367">
        <f t="shared" si="520"/>
        <v>1</v>
      </c>
      <c r="E3367" s="1">
        <f t="shared" si="521"/>
        <v>43570</v>
      </c>
      <c r="F3367" s="1">
        <f t="shared" si="522"/>
        <v>43569</v>
      </c>
      <c r="G3367" s="1">
        <f t="shared" si="523"/>
        <v>43568</v>
      </c>
      <c r="H3367" s="1">
        <f t="shared" si="524"/>
        <v>43567</v>
      </c>
      <c r="I3367" s="2">
        <f t="shared" si="525"/>
        <v>98.3</v>
      </c>
      <c r="K3367" s="2">
        <f t="shared" si="526"/>
        <v>0</v>
      </c>
      <c r="L3367" s="2">
        <f t="shared" si="527"/>
        <v>0</v>
      </c>
      <c r="M3367" s="2">
        <f t="shared" si="528"/>
        <v>1</v>
      </c>
      <c r="N3367">
        <f t="shared" si="529"/>
        <v>-4.7125731185169712</v>
      </c>
    </row>
    <row r="3368" spans="1:14" x14ac:dyDescent="0.3">
      <c r="A3368" s="1">
        <v>43578</v>
      </c>
      <c r="B3368">
        <v>92.375</v>
      </c>
      <c r="D3368">
        <f t="shared" si="520"/>
        <v>2</v>
      </c>
      <c r="E3368" s="1">
        <f t="shared" si="521"/>
        <v>43571</v>
      </c>
      <c r="F3368" s="1">
        <f t="shared" si="522"/>
        <v>43570</v>
      </c>
      <c r="G3368" s="1">
        <f t="shared" si="523"/>
        <v>43569</v>
      </c>
      <c r="H3368" s="1">
        <f t="shared" si="524"/>
        <v>43568</v>
      </c>
      <c r="I3368" s="2">
        <f t="shared" si="525"/>
        <v>97.125</v>
      </c>
      <c r="K3368" s="2">
        <f t="shared" si="526"/>
        <v>0</v>
      </c>
      <c r="L3368" s="2">
        <f t="shared" si="527"/>
        <v>0</v>
      </c>
      <c r="M3368" s="2">
        <f t="shared" si="528"/>
        <v>1</v>
      </c>
      <c r="N3368">
        <f t="shared" si="529"/>
        <v>-5.0142429419445644</v>
      </c>
    </row>
    <row r="3369" spans="1:14" x14ac:dyDescent="0.3">
      <c r="A3369" s="1">
        <v>43579</v>
      </c>
      <c r="B3369">
        <v>92.775000000000006</v>
      </c>
      <c r="D3369">
        <f t="shared" si="520"/>
        <v>3</v>
      </c>
      <c r="E3369" s="1">
        <f t="shared" si="521"/>
        <v>43572</v>
      </c>
      <c r="F3369" s="1">
        <f t="shared" si="522"/>
        <v>43571</v>
      </c>
      <c r="G3369" s="1">
        <f t="shared" si="523"/>
        <v>43570</v>
      </c>
      <c r="H3369" s="1">
        <f t="shared" si="524"/>
        <v>43569</v>
      </c>
      <c r="I3369" s="2">
        <f t="shared" si="525"/>
        <v>96.125</v>
      </c>
      <c r="K3369" s="2">
        <f t="shared" si="526"/>
        <v>0</v>
      </c>
      <c r="L3369" s="2">
        <f t="shared" si="527"/>
        <v>0</v>
      </c>
      <c r="M3369" s="2">
        <f t="shared" si="528"/>
        <v>1</v>
      </c>
      <c r="N3369">
        <f t="shared" si="529"/>
        <v>-3.5472220879146739</v>
      </c>
    </row>
    <row r="3370" spans="1:14" x14ac:dyDescent="0.3">
      <c r="A3370" s="1">
        <v>43580</v>
      </c>
      <c r="B3370">
        <v>89.775000000000006</v>
      </c>
      <c r="D3370">
        <f t="shared" si="520"/>
        <v>4</v>
      </c>
      <c r="E3370" s="1">
        <f t="shared" si="521"/>
        <v>43573</v>
      </c>
      <c r="F3370" s="1">
        <f t="shared" si="522"/>
        <v>43572</v>
      </c>
      <c r="G3370" s="1">
        <f t="shared" si="523"/>
        <v>43571</v>
      </c>
      <c r="H3370" s="1">
        <f t="shared" si="524"/>
        <v>43570</v>
      </c>
      <c r="I3370" s="2">
        <f t="shared" si="525"/>
        <v>96.75</v>
      </c>
      <c r="K3370" s="2">
        <f t="shared" si="526"/>
        <v>0</v>
      </c>
      <c r="L3370" s="2">
        <f t="shared" si="527"/>
        <v>0</v>
      </c>
      <c r="M3370" s="2">
        <f t="shared" si="528"/>
        <v>1</v>
      </c>
      <c r="N3370">
        <f t="shared" si="529"/>
        <v>-7.4823791797744592</v>
      </c>
    </row>
    <row r="3371" spans="1:14" x14ac:dyDescent="0.3">
      <c r="A3371" s="1">
        <v>43581</v>
      </c>
      <c r="B3371">
        <v>88.75</v>
      </c>
      <c r="D3371">
        <f t="shared" si="520"/>
        <v>5</v>
      </c>
      <c r="E3371" s="1">
        <f t="shared" si="521"/>
        <v>43574</v>
      </c>
      <c r="F3371" s="1">
        <f t="shared" si="522"/>
        <v>43573</v>
      </c>
      <c r="G3371" s="1">
        <f t="shared" si="523"/>
        <v>43572</v>
      </c>
      <c r="H3371" s="1">
        <f t="shared" si="524"/>
        <v>43571</v>
      </c>
      <c r="I3371" s="2">
        <f t="shared" si="525"/>
        <v>96.75</v>
      </c>
      <c r="K3371" s="2">
        <f t="shared" si="526"/>
        <v>0</v>
      </c>
      <c r="L3371" s="2">
        <f t="shared" si="527"/>
        <v>0</v>
      </c>
      <c r="M3371" s="2">
        <f t="shared" si="528"/>
        <v>1</v>
      </c>
      <c r="N3371">
        <f t="shared" si="529"/>
        <v>-8.630690355436597</v>
      </c>
    </row>
    <row r="3372" spans="1:14" x14ac:dyDescent="0.3">
      <c r="A3372" s="1">
        <v>43584</v>
      </c>
      <c r="B3372">
        <v>88.05</v>
      </c>
      <c r="D3372">
        <f t="shared" si="520"/>
        <v>1</v>
      </c>
      <c r="E3372" s="1">
        <f t="shared" si="521"/>
        <v>43577</v>
      </c>
      <c r="F3372" s="1">
        <f t="shared" si="522"/>
        <v>43576</v>
      </c>
      <c r="G3372" s="1">
        <f t="shared" si="523"/>
        <v>43575</v>
      </c>
      <c r="H3372" s="1">
        <f t="shared" si="524"/>
        <v>43574</v>
      </c>
      <c r="I3372" s="2">
        <f t="shared" si="525"/>
        <v>93.775000000000006</v>
      </c>
      <c r="K3372" s="2">
        <f t="shared" si="526"/>
        <v>0</v>
      </c>
      <c r="L3372" s="2">
        <f t="shared" si="527"/>
        <v>0</v>
      </c>
      <c r="M3372" s="2">
        <f t="shared" si="528"/>
        <v>1</v>
      </c>
      <c r="N3372">
        <f t="shared" si="529"/>
        <v>-6.2993461025735931</v>
      </c>
    </row>
    <row r="3373" spans="1:14" x14ac:dyDescent="0.3">
      <c r="A3373" s="1">
        <v>43585</v>
      </c>
      <c r="B3373">
        <v>88.224999999999994</v>
      </c>
      <c r="D3373">
        <f t="shared" si="520"/>
        <v>2</v>
      </c>
      <c r="E3373" s="1">
        <f t="shared" si="521"/>
        <v>43578</v>
      </c>
      <c r="F3373" s="1">
        <f t="shared" si="522"/>
        <v>43577</v>
      </c>
      <c r="G3373" s="1">
        <f t="shared" si="523"/>
        <v>43576</v>
      </c>
      <c r="H3373" s="1">
        <f t="shared" si="524"/>
        <v>43575</v>
      </c>
      <c r="I3373" s="2">
        <f t="shared" si="525"/>
        <v>92.375</v>
      </c>
      <c r="K3373" s="2">
        <f t="shared" si="526"/>
        <v>0</v>
      </c>
      <c r="L3373" s="2">
        <f t="shared" si="527"/>
        <v>0</v>
      </c>
      <c r="M3373" s="2">
        <f t="shared" si="528"/>
        <v>1</v>
      </c>
      <c r="N3373">
        <f t="shared" si="529"/>
        <v>-4.5966009707032125</v>
      </c>
    </row>
    <row r="3374" spans="1:14" x14ac:dyDescent="0.3">
      <c r="A3374" s="1">
        <v>43586</v>
      </c>
      <c r="B3374">
        <v>91.224999999999994</v>
      </c>
      <c r="D3374">
        <f t="shared" si="520"/>
        <v>3</v>
      </c>
      <c r="E3374" s="1">
        <f t="shared" si="521"/>
        <v>43579</v>
      </c>
      <c r="F3374" s="1">
        <f t="shared" si="522"/>
        <v>43578</v>
      </c>
      <c r="G3374" s="1">
        <f t="shared" si="523"/>
        <v>43577</v>
      </c>
      <c r="H3374" s="1">
        <f t="shared" si="524"/>
        <v>43576</v>
      </c>
      <c r="I3374" s="2">
        <f t="shared" si="525"/>
        <v>92.775000000000006</v>
      </c>
      <c r="K3374" s="2">
        <f t="shared" si="526"/>
        <v>0</v>
      </c>
      <c r="L3374" s="2">
        <f t="shared" si="527"/>
        <v>0</v>
      </c>
      <c r="M3374" s="2">
        <f t="shared" si="528"/>
        <v>1</v>
      </c>
      <c r="N3374">
        <f t="shared" si="529"/>
        <v>-1.6848224624150046</v>
      </c>
    </row>
    <row r="3375" spans="1:14" x14ac:dyDescent="0.3">
      <c r="A3375" s="1">
        <v>43587</v>
      </c>
      <c r="B3375">
        <v>92.75</v>
      </c>
      <c r="D3375">
        <f t="shared" si="520"/>
        <v>4</v>
      </c>
      <c r="E3375" s="1">
        <f t="shared" si="521"/>
        <v>43580</v>
      </c>
      <c r="F3375" s="1">
        <f t="shared" si="522"/>
        <v>43579</v>
      </c>
      <c r="G3375" s="1">
        <f t="shared" si="523"/>
        <v>43578</v>
      </c>
      <c r="H3375" s="1">
        <f t="shared" si="524"/>
        <v>43577</v>
      </c>
      <c r="I3375" s="2">
        <f t="shared" si="525"/>
        <v>89.775000000000006</v>
      </c>
      <c r="K3375" s="2">
        <f t="shared" si="526"/>
        <v>0</v>
      </c>
      <c r="L3375" s="2">
        <f t="shared" si="527"/>
        <v>0</v>
      </c>
      <c r="M3375" s="2">
        <f t="shared" si="528"/>
        <v>1</v>
      </c>
      <c r="N3375">
        <f t="shared" si="529"/>
        <v>3.2601161375397822</v>
      </c>
    </row>
    <row r="3376" spans="1:14" x14ac:dyDescent="0.3">
      <c r="A3376" s="1">
        <v>43588</v>
      </c>
      <c r="B3376">
        <v>92.75</v>
      </c>
      <c r="D3376">
        <f t="shared" si="520"/>
        <v>5</v>
      </c>
      <c r="E3376" s="1">
        <f t="shared" si="521"/>
        <v>43581</v>
      </c>
      <c r="F3376" s="1">
        <f t="shared" si="522"/>
        <v>43580</v>
      </c>
      <c r="G3376" s="1">
        <f t="shared" si="523"/>
        <v>43579</v>
      </c>
      <c r="H3376" s="1">
        <f t="shared" si="524"/>
        <v>43578</v>
      </c>
      <c r="I3376" s="2">
        <f t="shared" si="525"/>
        <v>88.75</v>
      </c>
      <c r="K3376" s="2">
        <f t="shared" si="526"/>
        <v>0</v>
      </c>
      <c r="L3376" s="2">
        <f t="shared" si="527"/>
        <v>0</v>
      </c>
      <c r="M3376" s="2">
        <f t="shared" si="528"/>
        <v>1</v>
      </c>
      <c r="N3376">
        <f t="shared" si="529"/>
        <v>4.408427313201928</v>
      </c>
    </row>
    <row r="3377" spans="1:14" x14ac:dyDescent="0.3">
      <c r="A3377" s="1">
        <v>43591</v>
      </c>
      <c r="B3377">
        <v>89.75</v>
      </c>
      <c r="D3377">
        <f t="shared" si="520"/>
        <v>1</v>
      </c>
      <c r="E3377" s="1">
        <f t="shared" si="521"/>
        <v>43584</v>
      </c>
      <c r="F3377" s="1">
        <f t="shared" si="522"/>
        <v>43583</v>
      </c>
      <c r="G3377" s="1">
        <f t="shared" si="523"/>
        <v>43582</v>
      </c>
      <c r="H3377" s="1">
        <f t="shared" si="524"/>
        <v>43581</v>
      </c>
      <c r="I3377" s="2">
        <f t="shared" si="525"/>
        <v>88.05</v>
      </c>
      <c r="K3377" s="2">
        <f t="shared" si="526"/>
        <v>0</v>
      </c>
      <c r="L3377" s="2">
        <f t="shared" si="527"/>
        <v>0</v>
      </c>
      <c r="M3377" s="2">
        <f t="shared" si="528"/>
        <v>1</v>
      </c>
      <c r="N3377">
        <f t="shared" si="529"/>
        <v>1.9123192426173121</v>
      </c>
    </row>
    <row r="3378" spans="1:14" x14ac:dyDescent="0.3">
      <c r="A3378" s="1">
        <v>43592</v>
      </c>
      <c r="B3378">
        <v>89.25</v>
      </c>
      <c r="D3378">
        <f t="shared" si="520"/>
        <v>2</v>
      </c>
      <c r="E3378" s="1">
        <f t="shared" si="521"/>
        <v>43585</v>
      </c>
      <c r="F3378" s="1">
        <f t="shared" si="522"/>
        <v>43584</v>
      </c>
      <c r="G3378" s="1">
        <f t="shared" si="523"/>
        <v>43583</v>
      </c>
      <c r="H3378" s="1">
        <f t="shared" si="524"/>
        <v>43582</v>
      </c>
      <c r="I3378" s="2">
        <f t="shared" si="525"/>
        <v>88.224999999999994</v>
      </c>
      <c r="K3378" s="2">
        <f t="shared" si="526"/>
        <v>0</v>
      </c>
      <c r="L3378" s="2">
        <f t="shared" si="527"/>
        <v>0</v>
      </c>
      <c r="M3378" s="2">
        <f t="shared" si="528"/>
        <v>1</v>
      </c>
      <c r="N3378">
        <f t="shared" si="529"/>
        <v>1.1551051098414842</v>
      </c>
    </row>
    <row r="3379" spans="1:14" x14ac:dyDescent="0.3">
      <c r="A3379" s="1">
        <v>43593</v>
      </c>
      <c r="B3379">
        <v>88.55</v>
      </c>
      <c r="D3379">
        <f t="shared" si="520"/>
        <v>3</v>
      </c>
      <c r="E3379" s="1">
        <f t="shared" si="521"/>
        <v>43586</v>
      </c>
      <c r="F3379" s="1">
        <f t="shared" si="522"/>
        <v>43585</v>
      </c>
      <c r="G3379" s="1">
        <f t="shared" si="523"/>
        <v>43584</v>
      </c>
      <c r="H3379" s="1">
        <f t="shared" si="524"/>
        <v>43583</v>
      </c>
      <c r="I3379" s="2">
        <f t="shared" si="525"/>
        <v>91.224999999999994</v>
      </c>
      <c r="K3379" s="2">
        <f t="shared" si="526"/>
        <v>0</v>
      </c>
      <c r="L3379" s="2">
        <f t="shared" si="527"/>
        <v>0</v>
      </c>
      <c r="M3379" s="2">
        <f t="shared" si="528"/>
        <v>1</v>
      </c>
      <c r="N3379">
        <f t="shared" si="529"/>
        <v>-2.9761618093668725</v>
      </c>
    </row>
    <row r="3380" spans="1:14" x14ac:dyDescent="0.3">
      <c r="A3380" s="1">
        <v>43594</v>
      </c>
      <c r="B3380">
        <v>90</v>
      </c>
      <c r="D3380">
        <f t="shared" si="520"/>
        <v>4</v>
      </c>
      <c r="E3380" s="1">
        <f t="shared" si="521"/>
        <v>43587</v>
      </c>
      <c r="F3380" s="1">
        <f t="shared" si="522"/>
        <v>43586</v>
      </c>
      <c r="G3380" s="1">
        <f t="shared" si="523"/>
        <v>43585</v>
      </c>
      <c r="H3380" s="1">
        <f t="shared" si="524"/>
        <v>43584</v>
      </c>
      <c r="I3380" s="2">
        <f t="shared" si="525"/>
        <v>92.75</v>
      </c>
      <c r="K3380" s="2">
        <f t="shared" si="526"/>
        <v>0</v>
      </c>
      <c r="L3380" s="2">
        <f t="shared" si="527"/>
        <v>0</v>
      </c>
      <c r="M3380" s="2">
        <f t="shared" si="528"/>
        <v>1</v>
      </c>
      <c r="N3380">
        <f t="shared" si="529"/>
        <v>-3.0098031157279412</v>
      </c>
    </row>
    <row r="3381" spans="1:14" x14ac:dyDescent="0.3">
      <c r="A3381" s="1">
        <v>43595</v>
      </c>
      <c r="B3381">
        <v>89.674999999999997</v>
      </c>
      <c r="D3381">
        <f t="shared" si="520"/>
        <v>5</v>
      </c>
      <c r="E3381" s="1">
        <f t="shared" si="521"/>
        <v>43588</v>
      </c>
      <c r="F3381" s="1">
        <f t="shared" si="522"/>
        <v>43587</v>
      </c>
      <c r="G3381" s="1">
        <f t="shared" si="523"/>
        <v>43586</v>
      </c>
      <c r="H3381" s="1">
        <f t="shared" si="524"/>
        <v>43585</v>
      </c>
      <c r="I3381" s="2">
        <f t="shared" si="525"/>
        <v>92.75</v>
      </c>
      <c r="K3381" s="2">
        <f t="shared" si="526"/>
        <v>0</v>
      </c>
      <c r="L3381" s="2">
        <f t="shared" si="527"/>
        <v>0</v>
      </c>
      <c r="M3381" s="2">
        <f t="shared" si="528"/>
        <v>1</v>
      </c>
      <c r="N3381">
        <f t="shared" si="529"/>
        <v>-3.3715678069198307</v>
      </c>
    </row>
    <row r="3382" spans="1:14" x14ac:dyDescent="0.3">
      <c r="A3382" s="1">
        <v>43598</v>
      </c>
      <c r="B3382">
        <v>86.674999999999997</v>
      </c>
      <c r="D3382">
        <f t="shared" si="520"/>
        <v>1</v>
      </c>
      <c r="E3382" s="1">
        <f t="shared" si="521"/>
        <v>43591</v>
      </c>
      <c r="F3382" s="1">
        <f t="shared" si="522"/>
        <v>43590</v>
      </c>
      <c r="G3382" s="1">
        <f t="shared" si="523"/>
        <v>43589</v>
      </c>
      <c r="H3382" s="1">
        <f t="shared" si="524"/>
        <v>43588</v>
      </c>
      <c r="I3382" s="2">
        <f t="shared" si="525"/>
        <v>89.75</v>
      </c>
      <c r="K3382" s="2">
        <f t="shared" si="526"/>
        <v>0</v>
      </c>
      <c r="L3382" s="2">
        <f t="shared" si="527"/>
        <v>0</v>
      </c>
      <c r="M3382" s="2">
        <f t="shared" si="528"/>
        <v>1</v>
      </c>
      <c r="N3382">
        <f t="shared" si="529"/>
        <v>-3.4862535797301142</v>
      </c>
    </row>
    <row r="3383" spans="1:14" x14ac:dyDescent="0.3">
      <c r="A3383" s="1">
        <v>43599</v>
      </c>
      <c r="B3383">
        <v>89.125</v>
      </c>
      <c r="D3383">
        <f t="shared" si="520"/>
        <v>2</v>
      </c>
      <c r="E3383" s="1">
        <f t="shared" si="521"/>
        <v>43592</v>
      </c>
      <c r="F3383" s="1">
        <f t="shared" si="522"/>
        <v>43591</v>
      </c>
      <c r="G3383" s="1">
        <f t="shared" si="523"/>
        <v>43590</v>
      </c>
      <c r="H3383" s="1">
        <f t="shared" si="524"/>
        <v>43589</v>
      </c>
      <c r="I3383" s="2">
        <f t="shared" si="525"/>
        <v>89.25</v>
      </c>
      <c r="K3383" s="2">
        <f t="shared" si="526"/>
        <v>0</v>
      </c>
      <c r="L3383" s="2">
        <f t="shared" si="527"/>
        <v>0</v>
      </c>
      <c r="M3383" s="2">
        <f t="shared" si="528"/>
        <v>1</v>
      </c>
      <c r="N3383">
        <f t="shared" si="529"/>
        <v>-0.14015419252884445</v>
      </c>
    </row>
    <row r="3384" spans="1:14" x14ac:dyDescent="0.3">
      <c r="A3384" s="1">
        <v>43600</v>
      </c>
      <c r="B3384">
        <v>91.825000000000003</v>
      </c>
      <c r="D3384">
        <f t="shared" si="520"/>
        <v>3</v>
      </c>
      <c r="E3384" s="1">
        <f t="shared" si="521"/>
        <v>43593</v>
      </c>
      <c r="F3384" s="1">
        <f t="shared" si="522"/>
        <v>43592</v>
      </c>
      <c r="G3384" s="1">
        <f t="shared" si="523"/>
        <v>43591</v>
      </c>
      <c r="H3384" s="1">
        <f t="shared" si="524"/>
        <v>43590</v>
      </c>
      <c r="I3384" s="2">
        <f t="shared" si="525"/>
        <v>88.55</v>
      </c>
      <c r="K3384" s="2">
        <f t="shared" si="526"/>
        <v>0</v>
      </c>
      <c r="L3384" s="2">
        <f t="shared" si="527"/>
        <v>0</v>
      </c>
      <c r="M3384" s="2">
        <f t="shared" si="528"/>
        <v>1</v>
      </c>
      <c r="N3384">
        <f t="shared" si="529"/>
        <v>3.6317227476888592</v>
      </c>
    </row>
    <row r="3385" spans="1:14" x14ac:dyDescent="0.3">
      <c r="A3385" s="1">
        <v>43601</v>
      </c>
      <c r="B3385">
        <v>92.224999999999994</v>
      </c>
      <c r="D3385">
        <f t="shared" si="520"/>
        <v>4</v>
      </c>
      <c r="E3385" s="1">
        <f t="shared" si="521"/>
        <v>43594</v>
      </c>
      <c r="F3385" s="1">
        <f t="shared" si="522"/>
        <v>43593</v>
      </c>
      <c r="G3385" s="1">
        <f t="shared" si="523"/>
        <v>43592</v>
      </c>
      <c r="H3385" s="1">
        <f t="shared" si="524"/>
        <v>43591</v>
      </c>
      <c r="I3385" s="2">
        <f t="shared" si="525"/>
        <v>90</v>
      </c>
      <c r="K3385" s="2">
        <f t="shared" si="526"/>
        <v>0</v>
      </c>
      <c r="L3385" s="2">
        <f t="shared" si="527"/>
        <v>0</v>
      </c>
      <c r="M3385" s="2">
        <f t="shared" si="528"/>
        <v>1</v>
      </c>
      <c r="N3385">
        <f t="shared" si="529"/>
        <v>2.4421573152474134</v>
      </c>
    </row>
    <row r="3386" spans="1:14" x14ac:dyDescent="0.3">
      <c r="A3386" s="1">
        <v>43602</v>
      </c>
      <c r="B3386">
        <v>92.375</v>
      </c>
      <c r="D3386">
        <f t="shared" si="520"/>
        <v>5</v>
      </c>
      <c r="E3386" s="1">
        <f t="shared" si="521"/>
        <v>43595</v>
      </c>
      <c r="F3386" s="1">
        <f t="shared" si="522"/>
        <v>43594</v>
      </c>
      <c r="G3386" s="1">
        <f t="shared" si="523"/>
        <v>43593</v>
      </c>
      <c r="H3386" s="1">
        <f t="shared" si="524"/>
        <v>43592</v>
      </c>
      <c r="I3386" s="2">
        <f t="shared" si="525"/>
        <v>89.674999999999997</v>
      </c>
      <c r="K3386" s="2">
        <f t="shared" si="526"/>
        <v>0</v>
      </c>
      <c r="L3386" s="2">
        <f t="shared" si="527"/>
        <v>0</v>
      </c>
      <c r="M3386" s="2">
        <f t="shared" si="528"/>
        <v>1</v>
      </c>
      <c r="N3386">
        <f t="shared" si="529"/>
        <v>2.9664355850019595</v>
      </c>
    </row>
    <row r="3387" spans="1:14" x14ac:dyDescent="0.3">
      <c r="A3387" s="1">
        <v>43605</v>
      </c>
      <c r="B3387">
        <v>91.75</v>
      </c>
      <c r="D3387">
        <f t="shared" si="520"/>
        <v>1</v>
      </c>
      <c r="E3387" s="1">
        <f t="shared" si="521"/>
        <v>43598</v>
      </c>
      <c r="F3387" s="1">
        <f t="shared" si="522"/>
        <v>43597</v>
      </c>
      <c r="G3387" s="1">
        <f t="shared" si="523"/>
        <v>43596</v>
      </c>
      <c r="H3387" s="1">
        <f t="shared" si="524"/>
        <v>43595</v>
      </c>
      <c r="I3387" s="2">
        <f t="shared" si="525"/>
        <v>86.674999999999997</v>
      </c>
      <c r="K3387" s="2">
        <f t="shared" si="526"/>
        <v>0</v>
      </c>
      <c r="L3387" s="2">
        <f t="shared" si="527"/>
        <v>0</v>
      </c>
      <c r="M3387" s="2">
        <f t="shared" si="528"/>
        <v>1</v>
      </c>
      <c r="N3387">
        <f t="shared" si="529"/>
        <v>5.6901995363592501</v>
      </c>
    </row>
    <row r="3388" spans="1:14" x14ac:dyDescent="0.3">
      <c r="A3388" s="1">
        <v>43606</v>
      </c>
      <c r="B3388">
        <v>90.1</v>
      </c>
      <c r="D3388">
        <f t="shared" si="520"/>
        <v>2</v>
      </c>
      <c r="E3388" s="1">
        <f t="shared" si="521"/>
        <v>43599</v>
      </c>
      <c r="F3388" s="1">
        <f t="shared" si="522"/>
        <v>43598</v>
      </c>
      <c r="G3388" s="1">
        <f t="shared" si="523"/>
        <v>43597</v>
      </c>
      <c r="H3388" s="1">
        <f t="shared" si="524"/>
        <v>43596</v>
      </c>
      <c r="I3388" s="2">
        <f t="shared" si="525"/>
        <v>89.125</v>
      </c>
      <c r="K3388" s="2">
        <f t="shared" si="526"/>
        <v>0</v>
      </c>
      <c r="L3388" s="2">
        <f t="shared" si="527"/>
        <v>0</v>
      </c>
      <c r="M3388" s="2">
        <f t="shared" si="528"/>
        <v>1</v>
      </c>
      <c r="N3388">
        <f t="shared" si="529"/>
        <v>1.0880285879832217</v>
      </c>
    </row>
    <row r="3389" spans="1:14" x14ac:dyDescent="0.3">
      <c r="A3389" s="1">
        <v>43607</v>
      </c>
      <c r="B3389">
        <v>89.65</v>
      </c>
      <c r="D3389">
        <f t="shared" si="520"/>
        <v>3</v>
      </c>
      <c r="E3389" s="1">
        <f t="shared" si="521"/>
        <v>43600</v>
      </c>
      <c r="F3389" s="1">
        <f t="shared" si="522"/>
        <v>43599</v>
      </c>
      <c r="G3389" s="1">
        <f t="shared" si="523"/>
        <v>43598</v>
      </c>
      <c r="H3389" s="1">
        <f t="shared" si="524"/>
        <v>43597</v>
      </c>
      <c r="I3389" s="2">
        <f t="shared" si="525"/>
        <v>91.825000000000003</v>
      </c>
      <c r="K3389" s="2">
        <f t="shared" si="526"/>
        <v>0</v>
      </c>
      <c r="L3389" s="2">
        <f t="shared" si="527"/>
        <v>0</v>
      </c>
      <c r="M3389" s="2">
        <f t="shared" si="528"/>
        <v>1</v>
      </c>
      <c r="N3389">
        <f t="shared" si="529"/>
        <v>-2.397139165458908</v>
      </c>
    </row>
    <row r="3390" spans="1:14" x14ac:dyDescent="0.3">
      <c r="A3390" s="1">
        <v>43608</v>
      </c>
      <c r="B3390">
        <v>89.424999999999997</v>
      </c>
      <c r="D3390">
        <f t="shared" si="520"/>
        <v>4</v>
      </c>
      <c r="E3390" s="1">
        <f t="shared" si="521"/>
        <v>43601</v>
      </c>
      <c r="F3390" s="1">
        <f t="shared" si="522"/>
        <v>43600</v>
      </c>
      <c r="G3390" s="1">
        <f t="shared" si="523"/>
        <v>43599</v>
      </c>
      <c r="H3390" s="1">
        <f t="shared" si="524"/>
        <v>43598</v>
      </c>
      <c r="I3390" s="2">
        <f t="shared" si="525"/>
        <v>92.224999999999994</v>
      </c>
      <c r="K3390" s="2">
        <f t="shared" si="526"/>
        <v>0</v>
      </c>
      <c r="L3390" s="2">
        <f t="shared" si="527"/>
        <v>0</v>
      </c>
      <c r="M3390" s="2">
        <f t="shared" si="528"/>
        <v>1</v>
      </c>
      <c r="N3390">
        <f t="shared" si="529"/>
        <v>-3.083095833765781</v>
      </c>
    </row>
    <row r="3391" spans="1:14" x14ac:dyDescent="0.3">
      <c r="A3391" s="1">
        <v>43609</v>
      </c>
      <c r="B3391">
        <v>86.424999999999997</v>
      </c>
      <c r="D3391">
        <f t="shared" si="520"/>
        <v>5</v>
      </c>
      <c r="E3391" s="1">
        <f t="shared" si="521"/>
        <v>43602</v>
      </c>
      <c r="F3391" s="1">
        <f t="shared" si="522"/>
        <v>43601</v>
      </c>
      <c r="G3391" s="1">
        <f t="shared" si="523"/>
        <v>43600</v>
      </c>
      <c r="H3391" s="1">
        <f t="shared" si="524"/>
        <v>43599</v>
      </c>
      <c r="I3391" s="2">
        <f t="shared" si="525"/>
        <v>92.375</v>
      </c>
      <c r="K3391" s="2">
        <f t="shared" si="526"/>
        <v>0</v>
      </c>
      <c r="L3391" s="2">
        <f t="shared" si="527"/>
        <v>0</v>
      </c>
      <c r="M3391" s="2">
        <f t="shared" si="528"/>
        <v>1</v>
      </c>
      <c r="N3391">
        <f t="shared" si="529"/>
        <v>-6.657939346067768</v>
      </c>
    </row>
    <row r="3392" spans="1:14" x14ac:dyDescent="0.3">
      <c r="A3392" s="1">
        <v>43613</v>
      </c>
      <c r="B3392">
        <v>83.974999999999994</v>
      </c>
      <c r="D3392">
        <f t="shared" si="520"/>
        <v>2</v>
      </c>
      <c r="E3392" s="1">
        <f t="shared" si="521"/>
        <v>43606</v>
      </c>
      <c r="F3392" s="1">
        <f t="shared" si="522"/>
        <v>43605</v>
      </c>
      <c r="G3392" s="1">
        <f t="shared" si="523"/>
        <v>43604</v>
      </c>
      <c r="H3392" s="1">
        <f t="shared" si="524"/>
        <v>43603</v>
      </c>
      <c r="I3392" s="2">
        <f t="shared" si="525"/>
        <v>90.1</v>
      </c>
      <c r="K3392" s="2">
        <f t="shared" si="526"/>
        <v>0</v>
      </c>
      <c r="L3392" s="2">
        <f t="shared" si="527"/>
        <v>0</v>
      </c>
      <c r="M3392" s="2">
        <f t="shared" si="528"/>
        <v>1</v>
      </c>
      <c r="N3392">
        <f t="shared" si="529"/>
        <v>-7.0401029115935794</v>
      </c>
    </row>
    <row r="3393" spans="1:14" x14ac:dyDescent="0.3">
      <c r="A3393" s="1">
        <v>43614</v>
      </c>
      <c r="B3393">
        <v>85.2</v>
      </c>
      <c r="D3393">
        <f t="shared" si="520"/>
        <v>3</v>
      </c>
      <c r="E3393" s="1">
        <f t="shared" si="521"/>
        <v>43607</v>
      </c>
      <c r="F3393" s="1">
        <f t="shared" si="522"/>
        <v>43606</v>
      </c>
      <c r="G3393" s="1">
        <f t="shared" si="523"/>
        <v>43605</v>
      </c>
      <c r="H3393" s="1">
        <f t="shared" si="524"/>
        <v>43604</v>
      </c>
      <c r="I3393" s="2">
        <f t="shared" si="525"/>
        <v>89.65</v>
      </c>
      <c r="K3393" s="2">
        <f t="shared" si="526"/>
        <v>0</v>
      </c>
      <c r="L3393" s="2">
        <f t="shared" si="527"/>
        <v>0</v>
      </c>
      <c r="M3393" s="2">
        <f t="shared" si="528"/>
        <v>1</v>
      </c>
      <c r="N3393">
        <f t="shared" si="529"/>
        <v>-5.0911766215871888</v>
      </c>
    </row>
    <row r="3394" spans="1:14" x14ac:dyDescent="0.3">
      <c r="A3394" s="1">
        <v>43615</v>
      </c>
      <c r="B3394">
        <v>83.674999999999997</v>
      </c>
      <c r="D3394">
        <f t="shared" si="520"/>
        <v>4</v>
      </c>
      <c r="E3394" s="1">
        <f t="shared" si="521"/>
        <v>43608</v>
      </c>
      <c r="F3394" s="1">
        <f t="shared" si="522"/>
        <v>43607</v>
      </c>
      <c r="G3394" s="1">
        <f t="shared" si="523"/>
        <v>43606</v>
      </c>
      <c r="H3394" s="1">
        <f t="shared" si="524"/>
        <v>43605</v>
      </c>
      <c r="I3394" s="2">
        <f t="shared" si="525"/>
        <v>89.424999999999997</v>
      </c>
      <c r="K3394" s="2">
        <f t="shared" si="526"/>
        <v>0</v>
      </c>
      <c r="L3394" s="2">
        <f t="shared" si="527"/>
        <v>0</v>
      </c>
      <c r="M3394" s="2">
        <f t="shared" si="528"/>
        <v>1</v>
      </c>
      <c r="N3394">
        <f t="shared" si="529"/>
        <v>-6.6460038047691183</v>
      </c>
    </row>
    <row r="3395" spans="1:14" x14ac:dyDescent="0.3">
      <c r="A3395" s="1">
        <v>43616</v>
      </c>
      <c r="B3395">
        <v>81.724999999999994</v>
      </c>
      <c r="D3395">
        <f t="shared" ref="D3395:D3458" si="530">WEEKDAY(A3395,2)</f>
        <v>5</v>
      </c>
      <c r="E3395" s="1">
        <f t="shared" si="521"/>
        <v>43609</v>
      </c>
      <c r="F3395" s="1">
        <f t="shared" si="522"/>
        <v>43608</v>
      </c>
      <c r="G3395" s="1">
        <f t="shared" si="523"/>
        <v>43607</v>
      </c>
      <c r="H3395" s="1">
        <f t="shared" si="524"/>
        <v>43606</v>
      </c>
      <c r="I3395" s="2">
        <f t="shared" si="525"/>
        <v>86.424999999999997</v>
      </c>
      <c r="K3395" s="2">
        <f t="shared" si="526"/>
        <v>0</v>
      </c>
      <c r="L3395" s="2">
        <f t="shared" si="527"/>
        <v>0</v>
      </c>
      <c r="M3395" s="2">
        <f t="shared" si="528"/>
        <v>1</v>
      </c>
      <c r="N3395">
        <f t="shared" si="529"/>
        <v>-5.5917033197413968</v>
      </c>
    </row>
    <row r="3396" spans="1:14" x14ac:dyDescent="0.3">
      <c r="A3396" s="1">
        <v>43619</v>
      </c>
      <c r="B3396">
        <v>81.575000000000003</v>
      </c>
      <c r="D3396">
        <f t="shared" si="530"/>
        <v>1</v>
      </c>
      <c r="E3396" s="1">
        <f t="shared" si="521"/>
        <v>43612</v>
      </c>
      <c r="F3396" s="1">
        <f t="shared" si="522"/>
        <v>43611</v>
      </c>
      <c r="G3396" s="1">
        <f t="shared" si="523"/>
        <v>43610</v>
      </c>
      <c r="H3396" s="1">
        <f t="shared" si="524"/>
        <v>43609</v>
      </c>
      <c r="I3396" s="2">
        <f t="shared" si="525"/>
        <v>86.424999999999997</v>
      </c>
      <c r="K3396" s="2">
        <f t="shared" si="526"/>
        <v>0</v>
      </c>
      <c r="L3396" s="2">
        <f t="shared" si="527"/>
        <v>0</v>
      </c>
      <c r="M3396" s="2">
        <f t="shared" si="528"/>
        <v>1</v>
      </c>
      <c r="N3396">
        <f t="shared" si="529"/>
        <v>-5.7754143328303789</v>
      </c>
    </row>
    <row r="3397" spans="1:14" x14ac:dyDescent="0.3">
      <c r="A3397" s="1">
        <v>43620</v>
      </c>
      <c r="B3397">
        <v>81.125</v>
      </c>
      <c r="D3397">
        <f t="shared" si="530"/>
        <v>2</v>
      </c>
      <c r="E3397" s="1">
        <f t="shared" si="521"/>
        <v>43613</v>
      </c>
      <c r="F3397" s="1">
        <f t="shared" si="522"/>
        <v>43612</v>
      </c>
      <c r="G3397" s="1">
        <f t="shared" si="523"/>
        <v>43611</v>
      </c>
      <c r="H3397" s="1">
        <f t="shared" si="524"/>
        <v>43610</v>
      </c>
      <c r="I3397" s="2">
        <f t="shared" si="525"/>
        <v>83.974999999999994</v>
      </c>
      <c r="K3397" s="2">
        <f t="shared" si="526"/>
        <v>0</v>
      </c>
      <c r="L3397" s="2">
        <f t="shared" si="527"/>
        <v>0</v>
      </c>
      <c r="M3397" s="2">
        <f t="shared" si="528"/>
        <v>1</v>
      </c>
      <c r="N3397">
        <f t="shared" si="529"/>
        <v>-3.4527960474102364</v>
      </c>
    </row>
    <row r="3398" spans="1:14" x14ac:dyDescent="0.3">
      <c r="A3398" s="1">
        <v>43621</v>
      </c>
      <c r="B3398">
        <v>79.849999999999994</v>
      </c>
      <c r="D3398">
        <f t="shared" si="530"/>
        <v>3</v>
      </c>
      <c r="E3398" s="1">
        <f t="shared" si="521"/>
        <v>43614</v>
      </c>
      <c r="F3398" s="1">
        <f t="shared" si="522"/>
        <v>43613</v>
      </c>
      <c r="G3398" s="1">
        <f t="shared" si="523"/>
        <v>43612</v>
      </c>
      <c r="H3398" s="1">
        <f t="shared" si="524"/>
        <v>43611</v>
      </c>
      <c r="I3398" s="2">
        <f t="shared" si="525"/>
        <v>85.2</v>
      </c>
      <c r="K3398" s="2">
        <f t="shared" si="526"/>
        <v>0</v>
      </c>
      <c r="L3398" s="2">
        <f t="shared" si="527"/>
        <v>0</v>
      </c>
      <c r="M3398" s="2">
        <f t="shared" si="528"/>
        <v>1</v>
      </c>
      <c r="N3398">
        <f t="shared" si="529"/>
        <v>-6.4851559174248656</v>
      </c>
    </row>
    <row r="3399" spans="1:14" x14ac:dyDescent="0.3">
      <c r="A3399" s="1">
        <v>43622</v>
      </c>
      <c r="B3399">
        <v>79.375</v>
      </c>
      <c r="D3399">
        <f t="shared" si="530"/>
        <v>4</v>
      </c>
      <c r="E3399" s="1">
        <f t="shared" si="521"/>
        <v>43615</v>
      </c>
      <c r="F3399" s="1">
        <f t="shared" si="522"/>
        <v>43614</v>
      </c>
      <c r="G3399" s="1">
        <f t="shared" si="523"/>
        <v>43613</v>
      </c>
      <c r="H3399" s="1">
        <f t="shared" si="524"/>
        <v>43612</v>
      </c>
      <c r="I3399" s="2">
        <f t="shared" si="525"/>
        <v>83.674999999999997</v>
      </c>
      <c r="K3399" s="2">
        <f t="shared" si="526"/>
        <v>0</v>
      </c>
      <c r="L3399" s="2">
        <f t="shared" si="527"/>
        <v>0</v>
      </c>
      <c r="M3399" s="2">
        <f t="shared" si="528"/>
        <v>1</v>
      </c>
      <c r="N3399">
        <f t="shared" si="529"/>
        <v>-5.2756789884534507</v>
      </c>
    </row>
    <row r="3400" spans="1:14" x14ac:dyDescent="0.3">
      <c r="A3400" s="1">
        <v>43623</v>
      </c>
      <c r="B3400">
        <v>78.650000000000006</v>
      </c>
      <c r="C3400">
        <v>83.35</v>
      </c>
      <c r="D3400">
        <f t="shared" si="530"/>
        <v>5</v>
      </c>
      <c r="E3400" s="1">
        <f t="shared" ref="E3400:E3463" si="531">A3400-7</f>
        <v>43616</v>
      </c>
      <c r="F3400" s="1">
        <f t="shared" ref="F3400:F3463" si="532">E3400-1</f>
        <v>43615</v>
      </c>
      <c r="G3400" s="1">
        <f t="shared" ref="G3400:G3463" si="533">E3400-2</f>
        <v>43614</v>
      </c>
      <c r="H3400" s="1">
        <f t="shared" ref="H3400:H3463" si="534">E3400-3</f>
        <v>43613</v>
      </c>
      <c r="I3400" s="2">
        <f t="shared" si="525"/>
        <v>81.724999999999994</v>
      </c>
      <c r="K3400" s="2">
        <f t="shared" si="526"/>
        <v>0</v>
      </c>
      <c r="L3400" s="2">
        <f t="shared" si="527"/>
        <v>0</v>
      </c>
      <c r="M3400" s="2">
        <f t="shared" si="528"/>
        <v>1</v>
      </c>
      <c r="N3400">
        <f t="shared" si="529"/>
        <v>-3.8352323105987378</v>
      </c>
    </row>
    <row r="3401" spans="1:14" x14ac:dyDescent="0.3">
      <c r="A3401" s="1">
        <v>43626</v>
      </c>
      <c r="B3401">
        <v>86.2</v>
      </c>
      <c r="D3401">
        <f t="shared" si="530"/>
        <v>1</v>
      </c>
      <c r="E3401" s="1">
        <f t="shared" si="531"/>
        <v>43619</v>
      </c>
      <c r="F3401" s="1">
        <f t="shared" si="532"/>
        <v>43618</v>
      </c>
      <c r="G3401" s="1">
        <f t="shared" si="533"/>
        <v>43617</v>
      </c>
      <c r="H3401" s="1">
        <f t="shared" si="534"/>
        <v>43616</v>
      </c>
      <c r="I3401" s="2">
        <f t="shared" ref="I3401:I3464" si="535">IF(SUMIFS($B$2:$B$3569,$A$2:$A$3569,"="&amp;E3401)=0,IF(SUMIFS($B$2:$B$3569,$A$2:$A$3569,"="&amp;F3401)=0,IF(SUMIFS($B$2:$B$3569,$A$2:$A$3569,"="&amp;G3401)=0,SUMIFS($B$2:$B$3569,$A$2:$A$3569,"="&amp;H3401),SUMIFS($B$2:$B$3569,$A$2:$A$3569,"="&amp;G3401)),SUMIFS($B$2:$B$3569,$A$2:$A$3569,"="&amp;F3401)),SUMIFS($B$2:$B$3569,$A$2:$A$3569,"="&amp;E3401))</f>
        <v>81.575000000000003</v>
      </c>
      <c r="J3401">
        <v>83.35</v>
      </c>
      <c r="K3401" s="2">
        <f t="shared" ref="K3401:K3464" si="536">SUMIFS($J$2:$J$3569,$A$2:$A$3569,"&gt;"&amp;E3401,$A$2:$A$3569,"&lt;="&amp;A3401)</f>
        <v>83.35</v>
      </c>
      <c r="L3401" s="2">
        <f t="shared" ref="L3401:L3464" si="537">IF(K3401&lt;&gt;0,LOOKUP(K3401,C3395:C3401,B3395:B3401),0)</f>
        <v>78.650000000000006</v>
      </c>
      <c r="M3401" s="2">
        <f t="shared" ref="M3401:M3464" si="538">IF(K3401&lt;&gt;0,L3401/K3401,1)</f>
        <v>0.94361127774445119</v>
      </c>
      <c r="N3401">
        <f t="shared" ref="N3401:N3464" si="539">LN(B3401*M3401/I3401)*100</f>
        <v>-0.28936445022530793</v>
      </c>
    </row>
    <row r="3402" spans="1:14" x14ac:dyDescent="0.3">
      <c r="A3402" s="1">
        <v>43627</v>
      </c>
      <c r="B3402">
        <v>84.375</v>
      </c>
      <c r="D3402">
        <f t="shared" si="530"/>
        <v>2</v>
      </c>
      <c r="E3402" s="1">
        <f t="shared" si="531"/>
        <v>43620</v>
      </c>
      <c r="F3402" s="1">
        <f t="shared" si="532"/>
        <v>43619</v>
      </c>
      <c r="G3402" s="1">
        <f t="shared" si="533"/>
        <v>43618</v>
      </c>
      <c r="H3402" s="1">
        <f t="shared" si="534"/>
        <v>43617</v>
      </c>
      <c r="I3402" s="2">
        <f t="shared" si="535"/>
        <v>81.125</v>
      </c>
      <c r="K3402" s="2">
        <f t="shared" si="536"/>
        <v>83.35</v>
      </c>
      <c r="L3402" s="2">
        <f t="shared" si="537"/>
        <v>78.650000000000006</v>
      </c>
      <c r="M3402" s="2">
        <f t="shared" si="538"/>
        <v>0.94361127774445119</v>
      </c>
      <c r="N3402">
        <f t="shared" si="539"/>
        <v>-1.8761005524076206</v>
      </c>
    </row>
    <row r="3403" spans="1:14" x14ac:dyDescent="0.3">
      <c r="A3403" s="1">
        <v>43628</v>
      </c>
      <c r="B3403">
        <v>84.375</v>
      </c>
      <c r="D3403">
        <f t="shared" si="530"/>
        <v>3</v>
      </c>
      <c r="E3403" s="1">
        <f t="shared" si="531"/>
        <v>43621</v>
      </c>
      <c r="F3403" s="1">
        <f t="shared" si="532"/>
        <v>43620</v>
      </c>
      <c r="G3403" s="1">
        <f t="shared" si="533"/>
        <v>43619</v>
      </c>
      <c r="H3403" s="1">
        <f t="shared" si="534"/>
        <v>43618</v>
      </c>
      <c r="I3403" s="2">
        <f t="shared" si="535"/>
        <v>79.849999999999994</v>
      </c>
      <c r="K3403" s="2">
        <f t="shared" si="536"/>
        <v>83.35</v>
      </c>
      <c r="L3403" s="2">
        <f t="shared" si="537"/>
        <v>78.650000000000006</v>
      </c>
      <c r="M3403" s="2">
        <f t="shared" si="538"/>
        <v>0.94361127774445119</v>
      </c>
      <c r="N3403">
        <f t="shared" si="539"/>
        <v>-0.29197051608435581</v>
      </c>
    </row>
    <row r="3404" spans="1:14" x14ac:dyDescent="0.3">
      <c r="A3404" s="1">
        <v>43629</v>
      </c>
      <c r="B3404">
        <v>83.375</v>
      </c>
      <c r="D3404">
        <f t="shared" si="530"/>
        <v>4</v>
      </c>
      <c r="E3404" s="1">
        <f t="shared" si="531"/>
        <v>43622</v>
      </c>
      <c r="F3404" s="1">
        <f t="shared" si="532"/>
        <v>43621</v>
      </c>
      <c r="G3404" s="1">
        <f t="shared" si="533"/>
        <v>43620</v>
      </c>
      <c r="H3404" s="1">
        <f t="shared" si="534"/>
        <v>43619</v>
      </c>
      <c r="I3404" s="2">
        <f t="shared" si="535"/>
        <v>79.375</v>
      </c>
      <c r="K3404" s="2">
        <f t="shared" si="536"/>
        <v>83.35</v>
      </c>
      <c r="L3404" s="2">
        <f t="shared" si="537"/>
        <v>78.650000000000006</v>
      </c>
      <c r="M3404" s="2">
        <f t="shared" si="538"/>
        <v>0.94361127774445119</v>
      </c>
      <c r="N3404">
        <f t="shared" si="539"/>
        <v>-0.88759326695839769</v>
      </c>
    </row>
    <row r="3405" spans="1:14" x14ac:dyDescent="0.3">
      <c r="A3405" s="1">
        <v>43630</v>
      </c>
      <c r="B3405">
        <v>81.349999999999994</v>
      </c>
      <c r="D3405">
        <f t="shared" si="530"/>
        <v>5</v>
      </c>
      <c r="E3405" s="1">
        <f t="shared" si="531"/>
        <v>43623</v>
      </c>
      <c r="F3405" s="1">
        <f t="shared" si="532"/>
        <v>43622</v>
      </c>
      <c r="G3405" s="1">
        <f t="shared" si="533"/>
        <v>43621</v>
      </c>
      <c r="H3405" s="1">
        <f t="shared" si="534"/>
        <v>43620</v>
      </c>
      <c r="I3405" s="2">
        <f t="shared" si="535"/>
        <v>78.650000000000006</v>
      </c>
      <c r="K3405" s="2">
        <f t="shared" si="536"/>
        <v>83.35</v>
      </c>
      <c r="L3405" s="2">
        <f t="shared" si="537"/>
        <v>78.650000000000006</v>
      </c>
      <c r="M3405" s="2">
        <f t="shared" si="538"/>
        <v>0.94361127774445119</v>
      </c>
      <c r="N3405">
        <f t="shared" si="539"/>
        <v>-2.4287775531756282</v>
      </c>
    </row>
    <row r="3406" spans="1:14" x14ac:dyDescent="0.3">
      <c r="A3406" s="1">
        <v>43633</v>
      </c>
      <c r="B3406">
        <v>83.05</v>
      </c>
      <c r="D3406">
        <f t="shared" si="530"/>
        <v>1</v>
      </c>
      <c r="E3406" s="1">
        <f t="shared" si="531"/>
        <v>43626</v>
      </c>
      <c r="F3406" s="1">
        <f t="shared" si="532"/>
        <v>43625</v>
      </c>
      <c r="G3406" s="1">
        <f t="shared" si="533"/>
        <v>43624</v>
      </c>
      <c r="H3406" s="1">
        <f t="shared" si="534"/>
        <v>43623</v>
      </c>
      <c r="I3406" s="2">
        <f t="shared" si="535"/>
        <v>86.2</v>
      </c>
      <c r="K3406" s="2">
        <f t="shared" si="536"/>
        <v>0</v>
      </c>
      <c r="L3406" s="2">
        <f t="shared" si="537"/>
        <v>0</v>
      </c>
      <c r="M3406" s="2">
        <f t="shared" si="538"/>
        <v>1</v>
      </c>
      <c r="N3406">
        <f t="shared" si="539"/>
        <v>-3.7227341610343601</v>
      </c>
    </row>
    <row r="3407" spans="1:14" x14ac:dyDescent="0.3">
      <c r="A3407" s="1">
        <v>43634</v>
      </c>
      <c r="B3407">
        <v>81.474999999999994</v>
      </c>
      <c r="D3407">
        <f t="shared" si="530"/>
        <v>2</v>
      </c>
      <c r="E3407" s="1">
        <f t="shared" si="531"/>
        <v>43627</v>
      </c>
      <c r="F3407" s="1">
        <f t="shared" si="532"/>
        <v>43626</v>
      </c>
      <c r="G3407" s="1">
        <f t="shared" si="533"/>
        <v>43625</v>
      </c>
      <c r="H3407" s="1">
        <f t="shared" si="534"/>
        <v>43624</v>
      </c>
      <c r="I3407" s="2">
        <f t="shared" si="535"/>
        <v>84.375</v>
      </c>
      <c r="K3407" s="2">
        <f t="shared" si="536"/>
        <v>0</v>
      </c>
      <c r="L3407" s="2">
        <f t="shared" si="537"/>
        <v>0</v>
      </c>
      <c r="M3407" s="2">
        <f t="shared" si="538"/>
        <v>1</v>
      </c>
      <c r="N3407">
        <f t="shared" si="539"/>
        <v>-3.4974924469068669</v>
      </c>
    </row>
    <row r="3408" spans="1:14" x14ac:dyDescent="0.3">
      <c r="A3408" s="1">
        <v>43635</v>
      </c>
      <c r="B3408">
        <v>81.625</v>
      </c>
      <c r="D3408">
        <f t="shared" si="530"/>
        <v>3</v>
      </c>
      <c r="E3408" s="1">
        <f t="shared" si="531"/>
        <v>43628</v>
      </c>
      <c r="F3408" s="1">
        <f t="shared" si="532"/>
        <v>43627</v>
      </c>
      <c r="G3408" s="1">
        <f t="shared" si="533"/>
        <v>43626</v>
      </c>
      <c r="H3408" s="1">
        <f t="shared" si="534"/>
        <v>43625</v>
      </c>
      <c r="I3408" s="2">
        <f t="shared" si="535"/>
        <v>84.375</v>
      </c>
      <c r="K3408" s="2">
        <f t="shared" si="536"/>
        <v>0</v>
      </c>
      <c r="L3408" s="2">
        <f t="shared" si="537"/>
        <v>0</v>
      </c>
      <c r="M3408" s="2">
        <f t="shared" si="538"/>
        <v>1</v>
      </c>
      <c r="N3408">
        <f t="shared" si="539"/>
        <v>-3.3135561596098788</v>
      </c>
    </row>
    <row r="3409" spans="1:14" x14ac:dyDescent="0.3">
      <c r="A3409" s="1">
        <v>43636</v>
      </c>
      <c r="B3409">
        <v>79.25</v>
      </c>
      <c r="D3409">
        <f t="shared" si="530"/>
        <v>4</v>
      </c>
      <c r="E3409" s="1">
        <f t="shared" si="531"/>
        <v>43629</v>
      </c>
      <c r="F3409" s="1">
        <f t="shared" si="532"/>
        <v>43628</v>
      </c>
      <c r="G3409" s="1">
        <f t="shared" si="533"/>
        <v>43627</v>
      </c>
      <c r="H3409" s="1">
        <f t="shared" si="534"/>
        <v>43626</v>
      </c>
      <c r="I3409" s="2">
        <f t="shared" si="535"/>
        <v>83.375</v>
      </c>
      <c r="K3409" s="2">
        <f t="shared" si="536"/>
        <v>0</v>
      </c>
      <c r="L3409" s="2">
        <f t="shared" si="537"/>
        <v>0</v>
      </c>
      <c r="M3409" s="2">
        <f t="shared" si="538"/>
        <v>1</v>
      </c>
      <c r="N3409">
        <f t="shared" si="539"/>
        <v>-5.0741091478397813</v>
      </c>
    </row>
    <row r="3410" spans="1:14" x14ac:dyDescent="0.3">
      <c r="A3410" s="1">
        <v>43637</v>
      </c>
      <c r="B3410">
        <v>76.25</v>
      </c>
      <c r="D3410">
        <f t="shared" si="530"/>
        <v>5</v>
      </c>
      <c r="E3410" s="1">
        <f t="shared" si="531"/>
        <v>43630</v>
      </c>
      <c r="F3410" s="1">
        <f t="shared" si="532"/>
        <v>43629</v>
      </c>
      <c r="G3410" s="1">
        <f t="shared" si="533"/>
        <v>43628</v>
      </c>
      <c r="H3410" s="1">
        <f t="shared" si="534"/>
        <v>43627</v>
      </c>
      <c r="I3410" s="2">
        <f t="shared" si="535"/>
        <v>81.349999999999994</v>
      </c>
      <c r="K3410" s="2">
        <f t="shared" si="536"/>
        <v>0</v>
      </c>
      <c r="L3410" s="2">
        <f t="shared" si="537"/>
        <v>0</v>
      </c>
      <c r="M3410" s="2">
        <f t="shared" si="538"/>
        <v>1</v>
      </c>
      <c r="N3410">
        <f t="shared" si="539"/>
        <v>-6.4743418177525784</v>
      </c>
    </row>
    <row r="3411" spans="1:14" x14ac:dyDescent="0.3">
      <c r="A3411" s="1">
        <v>43640</v>
      </c>
      <c r="B3411">
        <v>72.849999999999994</v>
      </c>
      <c r="D3411">
        <f t="shared" si="530"/>
        <v>1</v>
      </c>
      <c r="E3411" s="1">
        <f t="shared" si="531"/>
        <v>43633</v>
      </c>
      <c r="F3411" s="1">
        <f t="shared" si="532"/>
        <v>43632</v>
      </c>
      <c r="G3411" s="1">
        <f t="shared" si="533"/>
        <v>43631</v>
      </c>
      <c r="H3411" s="1">
        <f t="shared" si="534"/>
        <v>43630</v>
      </c>
      <c r="I3411" s="2">
        <f t="shared" si="535"/>
        <v>83.05</v>
      </c>
      <c r="K3411" s="2">
        <f t="shared" si="536"/>
        <v>0</v>
      </c>
      <c r="L3411" s="2">
        <f t="shared" si="537"/>
        <v>0</v>
      </c>
      <c r="M3411" s="2">
        <f t="shared" si="538"/>
        <v>1</v>
      </c>
      <c r="N3411">
        <f t="shared" si="539"/>
        <v>-13.104030341809009</v>
      </c>
    </row>
    <row r="3412" spans="1:14" x14ac:dyDescent="0.3">
      <c r="A3412" s="1">
        <v>43641</v>
      </c>
      <c r="B3412">
        <v>74.400000000000006</v>
      </c>
      <c r="D3412">
        <f t="shared" si="530"/>
        <v>2</v>
      </c>
      <c r="E3412" s="1">
        <f t="shared" si="531"/>
        <v>43634</v>
      </c>
      <c r="F3412" s="1">
        <f t="shared" si="532"/>
        <v>43633</v>
      </c>
      <c r="G3412" s="1">
        <f t="shared" si="533"/>
        <v>43632</v>
      </c>
      <c r="H3412" s="1">
        <f t="shared" si="534"/>
        <v>43631</v>
      </c>
      <c r="I3412" s="2">
        <f t="shared" si="535"/>
        <v>81.474999999999994</v>
      </c>
      <c r="K3412" s="2">
        <f t="shared" si="536"/>
        <v>0</v>
      </c>
      <c r="L3412" s="2">
        <f t="shared" si="537"/>
        <v>0</v>
      </c>
      <c r="M3412" s="2">
        <f t="shared" si="538"/>
        <v>1</v>
      </c>
      <c r="N3412">
        <f t="shared" si="539"/>
        <v>-9.084028288457894</v>
      </c>
    </row>
    <row r="3413" spans="1:14" x14ac:dyDescent="0.3">
      <c r="A3413" s="1">
        <v>43642</v>
      </c>
      <c r="B3413">
        <v>73.55</v>
      </c>
      <c r="D3413">
        <f t="shared" si="530"/>
        <v>3</v>
      </c>
      <c r="E3413" s="1">
        <f t="shared" si="531"/>
        <v>43635</v>
      </c>
      <c r="F3413" s="1">
        <f t="shared" si="532"/>
        <v>43634</v>
      </c>
      <c r="G3413" s="1">
        <f t="shared" si="533"/>
        <v>43633</v>
      </c>
      <c r="H3413" s="1">
        <f t="shared" si="534"/>
        <v>43632</v>
      </c>
      <c r="I3413" s="2">
        <f t="shared" si="535"/>
        <v>81.625</v>
      </c>
      <c r="K3413" s="2">
        <f t="shared" si="536"/>
        <v>0</v>
      </c>
      <c r="L3413" s="2">
        <f t="shared" si="537"/>
        <v>0</v>
      </c>
      <c r="M3413" s="2">
        <f t="shared" si="538"/>
        <v>1</v>
      </c>
      <c r="N3413">
        <f t="shared" si="539"/>
        <v>-10.41701405491486</v>
      </c>
    </row>
    <row r="3414" spans="1:14" x14ac:dyDescent="0.3">
      <c r="A3414" s="1">
        <v>43643</v>
      </c>
      <c r="B3414">
        <v>73.825000000000003</v>
      </c>
      <c r="D3414">
        <f t="shared" si="530"/>
        <v>4</v>
      </c>
      <c r="E3414" s="1">
        <f t="shared" si="531"/>
        <v>43636</v>
      </c>
      <c r="F3414" s="1">
        <f t="shared" si="532"/>
        <v>43635</v>
      </c>
      <c r="G3414" s="1">
        <f t="shared" si="533"/>
        <v>43634</v>
      </c>
      <c r="H3414" s="1">
        <f t="shared" si="534"/>
        <v>43633</v>
      </c>
      <c r="I3414" s="2">
        <f t="shared" si="535"/>
        <v>79.25</v>
      </c>
      <c r="K3414" s="2">
        <f t="shared" si="536"/>
        <v>0</v>
      </c>
      <c r="L3414" s="2">
        <f t="shared" si="537"/>
        <v>0</v>
      </c>
      <c r="M3414" s="2">
        <f t="shared" si="538"/>
        <v>1</v>
      </c>
      <c r="N3414">
        <f t="shared" si="539"/>
        <v>-7.0909985127403585</v>
      </c>
    </row>
    <row r="3415" spans="1:14" x14ac:dyDescent="0.3">
      <c r="A3415" s="1">
        <v>43644</v>
      </c>
      <c r="B3415">
        <v>72.099999999999994</v>
      </c>
      <c r="D3415">
        <f t="shared" si="530"/>
        <v>5</v>
      </c>
      <c r="E3415" s="1">
        <f t="shared" si="531"/>
        <v>43637</v>
      </c>
      <c r="F3415" s="1">
        <f t="shared" si="532"/>
        <v>43636</v>
      </c>
      <c r="G3415" s="1">
        <f t="shared" si="533"/>
        <v>43635</v>
      </c>
      <c r="H3415" s="1">
        <f t="shared" si="534"/>
        <v>43634</v>
      </c>
      <c r="I3415" s="2">
        <f t="shared" si="535"/>
        <v>76.25</v>
      </c>
      <c r="K3415" s="2">
        <f t="shared" si="536"/>
        <v>0</v>
      </c>
      <c r="L3415" s="2">
        <f t="shared" si="537"/>
        <v>0</v>
      </c>
      <c r="M3415" s="2">
        <f t="shared" si="538"/>
        <v>1</v>
      </c>
      <c r="N3415">
        <f t="shared" si="539"/>
        <v>-5.5963371196617651</v>
      </c>
    </row>
    <row r="3416" spans="1:14" x14ac:dyDescent="0.3">
      <c r="A3416" s="1">
        <v>43647</v>
      </c>
      <c r="B3416">
        <v>72.575000000000003</v>
      </c>
      <c r="D3416">
        <f t="shared" si="530"/>
        <v>1</v>
      </c>
      <c r="E3416" s="1">
        <f t="shared" si="531"/>
        <v>43640</v>
      </c>
      <c r="F3416" s="1">
        <f t="shared" si="532"/>
        <v>43639</v>
      </c>
      <c r="G3416" s="1">
        <f t="shared" si="533"/>
        <v>43638</v>
      </c>
      <c r="H3416" s="1">
        <f t="shared" si="534"/>
        <v>43637</v>
      </c>
      <c r="I3416" s="2">
        <f t="shared" si="535"/>
        <v>72.849999999999994</v>
      </c>
      <c r="K3416" s="2">
        <f t="shared" si="536"/>
        <v>0</v>
      </c>
      <c r="L3416" s="2">
        <f t="shared" si="537"/>
        <v>0</v>
      </c>
      <c r="M3416" s="2">
        <f t="shared" si="538"/>
        <v>1</v>
      </c>
      <c r="N3416">
        <f t="shared" si="539"/>
        <v>-0.37820227305201493</v>
      </c>
    </row>
    <row r="3417" spans="1:14" x14ac:dyDescent="0.3">
      <c r="A3417" s="1">
        <v>43648</v>
      </c>
      <c r="B3417">
        <v>73.724999999999994</v>
      </c>
      <c r="D3417">
        <f t="shared" si="530"/>
        <v>2</v>
      </c>
      <c r="E3417" s="1">
        <f t="shared" si="531"/>
        <v>43641</v>
      </c>
      <c r="F3417" s="1">
        <f t="shared" si="532"/>
        <v>43640</v>
      </c>
      <c r="G3417" s="1">
        <f t="shared" si="533"/>
        <v>43639</v>
      </c>
      <c r="H3417" s="1">
        <f t="shared" si="534"/>
        <v>43638</v>
      </c>
      <c r="I3417" s="2">
        <f t="shared" si="535"/>
        <v>74.400000000000006</v>
      </c>
      <c r="K3417" s="2">
        <f t="shared" si="536"/>
        <v>0</v>
      </c>
      <c r="L3417" s="2">
        <f t="shared" si="537"/>
        <v>0</v>
      </c>
      <c r="M3417" s="2">
        <f t="shared" si="538"/>
        <v>1</v>
      </c>
      <c r="N3417">
        <f t="shared" si="539"/>
        <v>-0.91139871377064285</v>
      </c>
    </row>
    <row r="3418" spans="1:14" x14ac:dyDescent="0.3">
      <c r="A3418" s="1">
        <v>43649</v>
      </c>
      <c r="B3418">
        <v>73.55</v>
      </c>
      <c r="D3418">
        <f t="shared" si="530"/>
        <v>3</v>
      </c>
      <c r="E3418" s="1">
        <f t="shared" si="531"/>
        <v>43642</v>
      </c>
      <c r="F3418" s="1">
        <f t="shared" si="532"/>
        <v>43641</v>
      </c>
      <c r="G3418" s="1">
        <f t="shared" si="533"/>
        <v>43640</v>
      </c>
      <c r="H3418" s="1">
        <f t="shared" si="534"/>
        <v>43639</v>
      </c>
      <c r="I3418" s="2">
        <f t="shared" si="535"/>
        <v>73.55</v>
      </c>
      <c r="K3418" s="2">
        <f t="shared" si="536"/>
        <v>0</v>
      </c>
      <c r="L3418" s="2">
        <f t="shared" si="537"/>
        <v>0</v>
      </c>
      <c r="M3418" s="2">
        <f t="shared" si="538"/>
        <v>1</v>
      </c>
      <c r="N3418">
        <f t="shared" si="539"/>
        <v>0</v>
      </c>
    </row>
    <row r="3419" spans="1:14" x14ac:dyDescent="0.3">
      <c r="A3419" s="1">
        <v>43651</v>
      </c>
      <c r="B3419">
        <v>72.125</v>
      </c>
      <c r="D3419">
        <f t="shared" si="530"/>
        <v>5</v>
      </c>
      <c r="E3419" s="1">
        <f t="shared" si="531"/>
        <v>43644</v>
      </c>
      <c r="F3419" s="1">
        <f t="shared" si="532"/>
        <v>43643</v>
      </c>
      <c r="G3419" s="1">
        <f t="shared" si="533"/>
        <v>43642</v>
      </c>
      <c r="H3419" s="1">
        <f t="shared" si="534"/>
        <v>43641</v>
      </c>
      <c r="I3419" s="2">
        <f t="shared" si="535"/>
        <v>72.099999999999994</v>
      </c>
      <c r="K3419" s="2">
        <f t="shared" si="536"/>
        <v>0</v>
      </c>
      <c r="L3419" s="2">
        <f t="shared" si="537"/>
        <v>0</v>
      </c>
      <c r="M3419" s="2">
        <f t="shared" si="538"/>
        <v>1</v>
      </c>
      <c r="N3419">
        <f t="shared" si="539"/>
        <v>3.4668053736035223E-2</v>
      </c>
    </row>
    <row r="3420" spans="1:14" x14ac:dyDescent="0.3">
      <c r="A3420" s="1">
        <v>43654</v>
      </c>
      <c r="B3420">
        <v>70.075000000000003</v>
      </c>
      <c r="D3420">
        <f t="shared" si="530"/>
        <v>1</v>
      </c>
      <c r="E3420" s="1">
        <f t="shared" si="531"/>
        <v>43647</v>
      </c>
      <c r="F3420" s="1">
        <f t="shared" si="532"/>
        <v>43646</v>
      </c>
      <c r="G3420" s="1">
        <f t="shared" si="533"/>
        <v>43645</v>
      </c>
      <c r="H3420" s="1">
        <f t="shared" si="534"/>
        <v>43644</v>
      </c>
      <c r="I3420" s="2">
        <f t="shared" si="535"/>
        <v>72.575000000000003</v>
      </c>
      <c r="K3420" s="2">
        <f t="shared" si="536"/>
        <v>0</v>
      </c>
      <c r="L3420" s="2">
        <f t="shared" si="537"/>
        <v>0</v>
      </c>
      <c r="M3420" s="2">
        <f t="shared" si="538"/>
        <v>1</v>
      </c>
      <c r="N3420">
        <f t="shared" si="539"/>
        <v>-3.505441285984165</v>
      </c>
    </row>
    <row r="3421" spans="1:14" x14ac:dyDescent="0.3">
      <c r="A3421" s="1">
        <v>43655</v>
      </c>
      <c r="B3421">
        <v>71.375</v>
      </c>
      <c r="C3421">
        <v>79.075000000000003</v>
      </c>
      <c r="D3421">
        <f t="shared" si="530"/>
        <v>2</v>
      </c>
      <c r="E3421" s="1">
        <f t="shared" si="531"/>
        <v>43648</v>
      </c>
      <c r="F3421" s="1">
        <f t="shared" si="532"/>
        <v>43647</v>
      </c>
      <c r="G3421" s="1">
        <f t="shared" si="533"/>
        <v>43646</v>
      </c>
      <c r="H3421" s="1">
        <f t="shared" si="534"/>
        <v>43645</v>
      </c>
      <c r="I3421" s="2">
        <f t="shared" si="535"/>
        <v>73.724999999999994</v>
      </c>
      <c r="K3421" s="2">
        <f t="shared" si="536"/>
        <v>0</v>
      </c>
      <c r="L3421" s="2">
        <f t="shared" si="537"/>
        <v>0</v>
      </c>
      <c r="M3421" s="2">
        <f t="shared" si="538"/>
        <v>1</v>
      </c>
      <c r="N3421">
        <f t="shared" si="539"/>
        <v>-3.2394286725165609</v>
      </c>
    </row>
    <row r="3422" spans="1:14" x14ac:dyDescent="0.3">
      <c r="A3422" s="1">
        <v>43656</v>
      </c>
      <c r="B3422">
        <v>81.724999999999994</v>
      </c>
      <c r="D3422">
        <f t="shared" si="530"/>
        <v>3</v>
      </c>
      <c r="E3422" s="1">
        <f t="shared" si="531"/>
        <v>43649</v>
      </c>
      <c r="F3422" s="1">
        <f t="shared" si="532"/>
        <v>43648</v>
      </c>
      <c r="G3422" s="1">
        <f t="shared" si="533"/>
        <v>43647</v>
      </c>
      <c r="H3422" s="1">
        <f t="shared" si="534"/>
        <v>43646</v>
      </c>
      <c r="I3422" s="2">
        <f t="shared" si="535"/>
        <v>73.55</v>
      </c>
      <c r="J3422">
        <v>79.075000000000003</v>
      </c>
      <c r="K3422" s="2">
        <f t="shared" si="536"/>
        <v>79.075000000000003</v>
      </c>
      <c r="L3422" s="2">
        <f t="shared" si="537"/>
        <v>71.375</v>
      </c>
      <c r="M3422" s="2">
        <f t="shared" si="538"/>
        <v>0.90262409105279795</v>
      </c>
      <c r="N3422">
        <f t="shared" si="539"/>
        <v>0.29454043472893854</v>
      </c>
    </row>
    <row r="3423" spans="1:14" x14ac:dyDescent="0.3">
      <c r="A3423" s="1">
        <v>43657</v>
      </c>
      <c r="B3423">
        <v>79.174999999999997</v>
      </c>
      <c r="D3423">
        <f t="shared" si="530"/>
        <v>4</v>
      </c>
      <c r="E3423" s="1">
        <f t="shared" si="531"/>
        <v>43650</v>
      </c>
      <c r="F3423" s="1">
        <f t="shared" si="532"/>
        <v>43649</v>
      </c>
      <c r="G3423" s="1">
        <f t="shared" si="533"/>
        <v>43648</v>
      </c>
      <c r="H3423" s="1">
        <f t="shared" si="534"/>
        <v>43647</v>
      </c>
      <c r="I3423" s="2">
        <f t="shared" si="535"/>
        <v>73.55</v>
      </c>
      <c r="K3423" s="2">
        <f t="shared" si="536"/>
        <v>79.075000000000003</v>
      </c>
      <c r="L3423" s="2">
        <f t="shared" si="537"/>
        <v>71.375</v>
      </c>
      <c r="M3423" s="2">
        <f t="shared" si="538"/>
        <v>0.90262409105279795</v>
      </c>
      <c r="N3423">
        <f t="shared" si="539"/>
        <v>-2.8753955838281278</v>
      </c>
    </row>
    <row r="3424" spans="1:14" x14ac:dyDescent="0.3">
      <c r="A3424" s="1">
        <v>43658</v>
      </c>
      <c r="B3424">
        <v>80.650000000000006</v>
      </c>
      <c r="D3424">
        <f t="shared" si="530"/>
        <v>5</v>
      </c>
      <c r="E3424" s="1">
        <f t="shared" si="531"/>
        <v>43651</v>
      </c>
      <c r="F3424" s="1">
        <f t="shared" si="532"/>
        <v>43650</v>
      </c>
      <c r="G3424" s="1">
        <f t="shared" si="533"/>
        <v>43649</v>
      </c>
      <c r="H3424" s="1">
        <f t="shared" si="534"/>
        <v>43648</v>
      </c>
      <c r="I3424" s="2">
        <f t="shared" si="535"/>
        <v>72.125</v>
      </c>
      <c r="K3424" s="2">
        <f t="shared" si="536"/>
        <v>79.075000000000003</v>
      </c>
      <c r="L3424" s="2">
        <f t="shared" si="537"/>
        <v>71.375</v>
      </c>
      <c r="M3424" s="2">
        <f t="shared" si="538"/>
        <v>0.90262409105279795</v>
      </c>
      <c r="N3424">
        <f t="shared" si="539"/>
        <v>0.92689785274160141</v>
      </c>
    </row>
    <row r="3425" spans="1:14" x14ac:dyDescent="0.3">
      <c r="A3425" s="1">
        <v>43661</v>
      </c>
      <c r="B3425">
        <v>80.099999999999994</v>
      </c>
      <c r="D3425">
        <f t="shared" si="530"/>
        <v>1</v>
      </c>
      <c r="E3425" s="1">
        <f t="shared" si="531"/>
        <v>43654</v>
      </c>
      <c r="F3425" s="1">
        <f t="shared" si="532"/>
        <v>43653</v>
      </c>
      <c r="G3425" s="1">
        <f t="shared" si="533"/>
        <v>43652</v>
      </c>
      <c r="H3425" s="1">
        <f t="shared" si="534"/>
        <v>43651</v>
      </c>
      <c r="I3425" s="2">
        <f t="shared" si="535"/>
        <v>70.075000000000003</v>
      </c>
      <c r="K3425" s="2">
        <f t="shared" si="536"/>
        <v>79.075000000000003</v>
      </c>
      <c r="L3425" s="2">
        <f t="shared" si="537"/>
        <v>71.375</v>
      </c>
      <c r="M3425" s="2">
        <f t="shared" si="538"/>
        <v>0.90262409105279795</v>
      </c>
      <c r="N3425">
        <f t="shared" si="539"/>
        <v>3.1260655807923312</v>
      </c>
    </row>
    <row r="3426" spans="1:14" x14ac:dyDescent="0.3">
      <c r="A3426" s="1">
        <v>43662</v>
      </c>
      <c r="B3426">
        <v>79.05</v>
      </c>
      <c r="D3426">
        <f t="shared" si="530"/>
        <v>2</v>
      </c>
      <c r="E3426" s="1">
        <f t="shared" si="531"/>
        <v>43655</v>
      </c>
      <c r="F3426" s="1">
        <f t="shared" si="532"/>
        <v>43654</v>
      </c>
      <c r="G3426" s="1">
        <f t="shared" si="533"/>
        <v>43653</v>
      </c>
      <c r="H3426" s="1">
        <f t="shared" si="534"/>
        <v>43652</v>
      </c>
      <c r="I3426" s="2">
        <f t="shared" si="535"/>
        <v>71.375</v>
      </c>
      <c r="K3426" s="2">
        <f t="shared" si="536"/>
        <v>79.075000000000003</v>
      </c>
      <c r="L3426" s="2">
        <f t="shared" si="537"/>
        <v>71.375</v>
      </c>
      <c r="M3426" s="2">
        <f t="shared" si="538"/>
        <v>0.90262409105279795</v>
      </c>
      <c r="N3426">
        <f t="shared" si="539"/>
        <v>-3.1620553623167631E-2</v>
      </c>
    </row>
    <row r="3427" spans="1:14" x14ac:dyDescent="0.3">
      <c r="A3427" s="1">
        <v>43663</v>
      </c>
      <c r="B3427">
        <v>82</v>
      </c>
      <c r="D3427">
        <f t="shared" si="530"/>
        <v>3</v>
      </c>
      <c r="E3427" s="1">
        <f t="shared" si="531"/>
        <v>43656</v>
      </c>
      <c r="F3427" s="1">
        <f t="shared" si="532"/>
        <v>43655</v>
      </c>
      <c r="G3427" s="1">
        <f t="shared" si="533"/>
        <v>43654</v>
      </c>
      <c r="H3427" s="1">
        <f t="shared" si="534"/>
        <v>43653</v>
      </c>
      <c r="I3427" s="2">
        <f t="shared" si="535"/>
        <v>81.724999999999994</v>
      </c>
      <c r="K3427" s="2">
        <f t="shared" si="536"/>
        <v>0</v>
      </c>
      <c r="L3427" s="2">
        <f t="shared" si="537"/>
        <v>0</v>
      </c>
      <c r="M3427" s="2">
        <f t="shared" si="538"/>
        <v>1</v>
      </c>
      <c r="N3427">
        <f t="shared" si="539"/>
        <v>0.33592946539788882</v>
      </c>
    </row>
    <row r="3428" spans="1:14" x14ac:dyDescent="0.3">
      <c r="A3428" s="1">
        <v>43664</v>
      </c>
      <c r="B3428">
        <v>82.775000000000006</v>
      </c>
      <c r="D3428">
        <f t="shared" si="530"/>
        <v>4</v>
      </c>
      <c r="E3428" s="1">
        <f t="shared" si="531"/>
        <v>43657</v>
      </c>
      <c r="F3428" s="1">
        <f t="shared" si="532"/>
        <v>43656</v>
      </c>
      <c r="G3428" s="1">
        <f t="shared" si="533"/>
        <v>43655</v>
      </c>
      <c r="H3428" s="1">
        <f t="shared" si="534"/>
        <v>43654</v>
      </c>
      <c r="I3428" s="2">
        <f t="shared" si="535"/>
        <v>79.174999999999997</v>
      </c>
      <c r="K3428" s="2">
        <f t="shared" si="536"/>
        <v>0</v>
      </c>
      <c r="L3428" s="2">
        <f t="shared" si="537"/>
        <v>0</v>
      </c>
      <c r="M3428" s="2">
        <f t="shared" si="538"/>
        <v>1</v>
      </c>
      <c r="N3428">
        <f t="shared" si="539"/>
        <v>4.4465491008606595</v>
      </c>
    </row>
    <row r="3429" spans="1:14" x14ac:dyDescent="0.3">
      <c r="A3429" s="1">
        <v>43665</v>
      </c>
      <c r="B3429">
        <v>83.875</v>
      </c>
      <c r="D3429">
        <f t="shared" si="530"/>
        <v>5</v>
      </c>
      <c r="E3429" s="1">
        <f t="shared" si="531"/>
        <v>43658</v>
      </c>
      <c r="F3429" s="1">
        <f t="shared" si="532"/>
        <v>43657</v>
      </c>
      <c r="G3429" s="1">
        <f t="shared" si="533"/>
        <v>43656</v>
      </c>
      <c r="H3429" s="1">
        <f t="shared" si="534"/>
        <v>43655</v>
      </c>
      <c r="I3429" s="2">
        <f t="shared" si="535"/>
        <v>80.650000000000006</v>
      </c>
      <c r="K3429" s="2">
        <f t="shared" si="536"/>
        <v>0</v>
      </c>
      <c r="L3429" s="2">
        <f t="shared" si="537"/>
        <v>0</v>
      </c>
      <c r="M3429" s="2">
        <f t="shared" si="538"/>
        <v>1</v>
      </c>
      <c r="N3429">
        <f t="shared" si="539"/>
        <v>3.9208790720627884</v>
      </c>
    </row>
    <row r="3430" spans="1:14" x14ac:dyDescent="0.3">
      <c r="A3430" s="1">
        <v>43668</v>
      </c>
      <c r="B3430">
        <v>83.224999999999994</v>
      </c>
      <c r="D3430">
        <f t="shared" si="530"/>
        <v>1</v>
      </c>
      <c r="E3430" s="1">
        <f t="shared" si="531"/>
        <v>43661</v>
      </c>
      <c r="F3430" s="1">
        <f t="shared" si="532"/>
        <v>43660</v>
      </c>
      <c r="G3430" s="1">
        <f t="shared" si="533"/>
        <v>43659</v>
      </c>
      <c r="H3430" s="1">
        <f t="shared" si="534"/>
        <v>43658</v>
      </c>
      <c r="I3430" s="2">
        <f t="shared" si="535"/>
        <v>80.099999999999994</v>
      </c>
      <c r="K3430" s="2">
        <f t="shared" si="536"/>
        <v>0</v>
      </c>
      <c r="L3430" s="2">
        <f t="shared" si="537"/>
        <v>0</v>
      </c>
      <c r="M3430" s="2">
        <f t="shared" si="538"/>
        <v>1</v>
      </c>
      <c r="N3430">
        <f t="shared" si="539"/>
        <v>3.827192938677503</v>
      </c>
    </row>
    <row r="3431" spans="1:14" x14ac:dyDescent="0.3">
      <c r="A3431" s="1">
        <v>43669</v>
      </c>
      <c r="B3431">
        <v>86.174999999999997</v>
      </c>
      <c r="D3431">
        <f t="shared" si="530"/>
        <v>2</v>
      </c>
      <c r="E3431" s="1">
        <f t="shared" si="531"/>
        <v>43662</v>
      </c>
      <c r="F3431" s="1">
        <f t="shared" si="532"/>
        <v>43661</v>
      </c>
      <c r="G3431" s="1">
        <f t="shared" si="533"/>
        <v>43660</v>
      </c>
      <c r="H3431" s="1">
        <f t="shared" si="534"/>
        <v>43659</v>
      </c>
      <c r="I3431" s="2">
        <f t="shared" si="535"/>
        <v>79.05</v>
      </c>
      <c r="K3431" s="2">
        <f t="shared" si="536"/>
        <v>0</v>
      </c>
      <c r="L3431" s="2">
        <f t="shared" si="537"/>
        <v>0</v>
      </c>
      <c r="M3431" s="2">
        <f t="shared" si="538"/>
        <v>1</v>
      </c>
      <c r="N3431">
        <f t="shared" si="539"/>
        <v>8.6299548747448007</v>
      </c>
    </row>
    <row r="3432" spans="1:14" x14ac:dyDescent="0.3">
      <c r="A3432" s="1">
        <v>43670</v>
      </c>
      <c r="B3432">
        <v>86.55</v>
      </c>
      <c r="D3432">
        <f t="shared" si="530"/>
        <v>3</v>
      </c>
      <c r="E3432" s="1">
        <f t="shared" si="531"/>
        <v>43663</v>
      </c>
      <c r="F3432" s="1">
        <f t="shared" si="532"/>
        <v>43662</v>
      </c>
      <c r="G3432" s="1">
        <f t="shared" si="533"/>
        <v>43661</v>
      </c>
      <c r="H3432" s="1">
        <f t="shared" si="534"/>
        <v>43660</v>
      </c>
      <c r="I3432" s="2">
        <f t="shared" si="535"/>
        <v>82</v>
      </c>
      <c r="K3432" s="2">
        <f t="shared" si="536"/>
        <v>0</v>
      </c>
      <c r="L3432" s="2">
        <f t="shared" si="537"/>
        <v>0</v>
      </c>
      <c r="M3432" s="2">
        <f t="shared" si="538"/>
        <v>1</v>
      </c>
      <c r="N3432">
        <f t="shared" si="539"/>
        <v>5.4003034357965083</v>
      </c>
    </row>
    <row r="3433" spans="1:14" x14ac:dyDescent="0.3">
      <c r="A3433" s="1">
        <v>43671</v>
      </c>
      <c r="B3433">
        <v>85.95</v>
      </c>
      <c r="D3433">
        <f t="shared" si="530"/>
        <v>4</v>
      </c>
      <c r="E3433" s="1">
        <f t="shared" si="531"/>
        <v>43664</v>
      </c>
      <c r="F3433" s="1">
        <f t="shared" si="532"/>
        <v>43663</v>
      </c>
      <c r="G3433" s="1">
        <f t="shared" si="533"/>
        <v>43662</v>
      </c>
      <c r="H3433" s="1">
        <f t="shared" si="534"/>
        <v>43661</v>
      </c>
      <c r="I3433" s="2">
        <f t="shared" si="535"/>
        <v>82.775000000000006</v>
      </c>
      <c r="K3433" s="2">
        <f t="shared" si="536"/>
        <v>0</v>
      </c>
      <c r="L3433" s="2">
        <f t="shared" si="537"/>
        <v>0</v>
      </c>
      <c r="M3433" s="2">
        <f t="shared" si="538"/>
        <v>1</v>
      </c>
      <c r="N3433">
        <f t="shared" si="539"/>
        <v>3.7639648395548253</v>
      </c>
    </row>
    <row r="3434" spans="1:14" x14ac:dyDescent="0.3">
      <c r="A3434" s="1">
        <v>43672</v>
      </c>
      <c r="B3434">
        <v>86.424999999999997</v>
      </c>
      <c r="D3434">
        <f t="shared" si="530"/>
        <v>5</v>
      </c>
      <c r="E3434" s="1">
        <f t="shared" si="531"/>
        <v>43665</v>
      </c>
      <c r="F3434" s="1">
        <f t="shared" si="532"/>
        <v>43664</v>
      </c>
      <c r="G3434" s="1">
        <f t="shared" si="533"/>
        <v>43663</v>
      </c>
      <c r="H3434" s="1">
        <f t="shared" si="534"/>
        <v>43662</v>
      </c>
      <c r="I3434" s="2">
        <f t="shared" si="535"/>
        <v>83.875</v>
      </c>
      <c r="K3434" s="2">
        <f t="shared" si="536"/>
        <v>0</v>
      </c>
      <c r="L3434" s="2">
        <f t="shared" si="537"/>
        <v>0</v>
      </c>
      <c r="M3434" s="2">
        <f t="shared" si="538"/>
        <v>1</v>
      </c>
      <c r="N3434">
        <f t="shared" si="539"/>
        <v>2.9949390515842276</v>
      </c>
    </row>
    <row r="3435" spans="1:14" x14ac:dyDescent="0.3">
      <c r="A3435" s="1">
        <v>43675</v>
      </c>
      <c r="B3435">
        <v>84.424999999999997</v>
      </c>
      <c r="D3435">
        <f t="shared" si="530"/>
        <v>1</v>
      </c>
      <c r="E3435" s="1">
        <f t="shared" si="531"/>
        <v>43668</v>
      </c>
      <c r="F3435" s="1">
        <f t="shared" si="532"/>
        <v>43667</v>
      </c>
      <c r="G3435" s="1">
        <f t="shared" si="533"/>
        <v>43666</v>
      </c>
      <c r="H3435" s="1">
        <f t="shared" si="534"/>
        <v>43665</v>
      </c>
      <c r="I3435" s="2">
        <f t="shared" si="535"/>
        <v>83.224999999999994</v>
      </c>
      <c r="K3435" s="2">
        <f t="shared" si="536"/>
        <v>0</v>
      </c>
      <c r="L3435" s="2">
        <f t="shared" si="537"/>
        <v>0</v>
      </c>
      <c r="M3435" s="2">
        <f t="shared" si="538"/>
        <v>1</v>
      </c>
      <c r="N3435">
        <f t="shared" si="539"/>
        <v>1.4315782810542754</v>
      </c>
    </row>
    <row r="3436" spans="1:14" x14ac:dyDescent="0.3">
      <c r="A3436" s="1">
        <v>43676</v>
      </c>
      <c r="B3436">
        <v>82.3</v>
      </c>
      <c r="D3436">
        <f t="shared" si="530"/>
        <v>2</v>
      </c>
      <c r="E3436" s="1">
        <f t="shared" si="531"/>
        <v>43669</v>
      </c>
      <c r="F3436" s="1">
        <f t="shared" si="532"/>
        <v>43668</v>
      </c>
      <c r="G3436" s="1">
        <f t="shared" si="533"/>
        <v>43667</v>
      </c>
      <c r="H3436" s="1">
        <f t="shared" si="534"/>
        <v>43666</v>
      </c>
      <c r="I3436" s="2">
        <f t="shared" si="535"/>
        <v>86.174999999999997</v>
      </c>
      <c r="K3436" s="2">
        <f t="shared" si="536"/>
        <v>0</v>
      </c>
      <c r="L3436" s="2">
        <f t="shared" si="537"/>
        <v>0</v>
      </c>
      <c r="M3436" s="2">
        <f t="shared" si="538"/>
        <v>1</v>
      </c>
      <c r="N3436">
        <f t="shared" si="539"/>
        <v>-4.6009004719904922</v>
      </c>
    </row>
    <row r="3437" spans="1:14" x14ac:dyDescent="0.3">
      <c r="A3437" s="1">
        <v>43677</v>
      </c>
      <c r="B3437">
        <v>79.325000000000003</v>
      </c>
      <c r="D3437">
        <f t="shared" si="530"/>
        <v>3</v>
      </c>
      <c r="E3437" s="1">
        <f t="shared" si="531"/>
        <v>43670</v>
      </c>
      <c r="F3437" s="1">
        <f t="shared" si="532"/>
        <v>43669</v>
      </c>
      <c r="G3437" s="1">
        <f t="shared" si="533"/>
        <v>43668</v>
      </c>
      <c r="H3437" s="1">
        <f t="shared" si="534"/>
        <v>43667</v>
      </c>
      <c r="I3437" s="2">
        <f t="shared" si="535"/>
        <v>86.55</v>
      </c>
      <c r="K3437" s="2">
        <f t="shared" si="536"/>
        <v>0</v>
      </c>
      <c r="L3437" s="2">
        <f t="shared" si="537"/>
        <v>0</v>
      </c>
      <c r="M3437" s="2">
        <f t="shared" si="538"/>
        <v>1</v>
      </c>
      <c r="N3437">
        <f t="shared" si="539"/>
        <v>-8.7168944152958865</v>
      </c>
    </row>
    <row r="3438" spans="1:14" x14ac:dyDescent="0.3">
      <c r="A3438" s="1">
        <v>43678</v>
      </c>
      <c r="B3438">
        <v>76.8</v>
      </c>
      <c r="D3438">
        <f t="shared" si="530"/>
        <v>4</v>
      </c>
      <c r="E3438" s="1">
        <f t="shared" si="531"/>
        <v>43671</v>
      </c>
      <c r="F3438" s="1">
        <f t="shared" si="532"/>
        <v>43670</v>
      </c>
      <c r="G3438" s="1">
        <f t="shared" si="533"/>
        <v>43669</v>
      </c>
      <c r="H3438" s="1">
        <f t="shared" si="534"/>
        <v>43668</v>
      </c>
      <c r="I3438" s="2">
        <f t="shared" si="535"/>
        <v>85.95</v>
      </c>
      <c r="K3438" s="2">
        <f t="shared" si="536"/>
        <v>0</v>
      </c>
      <c r="L3438" s="2">
        <f t="shared" si="537"/>
        <v>0</v>
      </c>
      <c r="M3438" s="2">
        <f t="shared" si="538"/>
        <v>1</v>
      </c>
      <c r="N3438">
        <f t="shared" si="539"/>
        <v>-11.256109167523189</v>
      </c>
    </row>
    <row r="3439" spans="1:14" x14ac:dyDescent="0.3">
      <c r="A3439" s="1">
        <v>43679</v>
      </c>
      <c r="B3439">
        <v>76.275000000000006</v>
      </c>
      <c r="D3439">
        <f t="shared" si="530"/>
        <v>5</v>
      </c>
      <c r="E3439" s="1">
        <f t="shared" si="531"/>
        <v>43672</v>
      </c>
      <c r="F3439" s="1">
        <f t="shared" si="532"/>
        <v>43671</v>
      </c>
      <c r="G3439" s="1">
        <f t="shared" si="533"/>
        <v>43670</v>
      </c>
      <c r="H3439" s="1">
        <f t="shared" si="534"/>
        <v>43669</v>
      </c>
      <c r="I3439" s="2">
        <f t="shared" si="535"/>
        <v>86.424999999999997</v>
      </c>
      <c r="K3439" s="2">
        <f t="shared" si="536"/>
        <v>0</v>
      </c>
      <c r="L3439" s="2">
        <f t="shared" si="537"/>
        <v>0</v>
      </c>
      <c r="M3439" s="2">
        <f t="shared" si="538"/>
        <v>1</v>
      </c>
      <c r="N3439">
        <f t="shared" si="539"/>
        <v>-12.493175520495479</v>
      </c>
    </row>
    <row r="3440" spans="1:14" x14ac:dyDescent="0.3">
      <c r="A3440" s="1">
        <v>43682</v>
      </c>
      <c r="B3440">
        <v>77.849999999999994</v>
      </c>
      <c r="D3440">
        <f t="shared" si="530"/>
        <v>1</v>
      </c>
      <c r="E3440" s="1">
        <f t="shared" si="531"/>
        <v>43675</v>
      </c>
      <c r="F3440" s="1">
        <f t="shared" si="532"/>
        <v>43674</v>
      </c>
      <c r="G3440" s="1">
        <f t="shared" si="533"/>
        <v>43673</v>
      </c>
      <c r="H3440" s="1">
        <f t="shared" si="534"/>
        <v>43672</v>
      </c>
      <c r="I3440" s="2">
        <f t="shared" si="535"/>
        <v>84.424999999999997</v>
      </c>
      <c r="K3440" s="2">
        <f t="shared" si="536"/>
        <v>0</v>
      </c>
      <c r="L3440" s="2">
        <f t="shared" si="537"/>
        <v>0</v>
      </c>
      <c r="M3440" s="2">
        <f t="shared" si="538"/>
        <v>1</v>
      </c>
      <c r="N3440">
        <f t="shared" si="539"/>
        <v>-8.1079667991624085</v>
      </c>
    </row>
    <row r="3441" spans="1:14" x14ac:dyDescent="0.3">
      <c r="A3441" s="1">
        <v>43683</v>
      </c>
      <c r="B3441">
        <v>77.125</v>
      </c>
      <c r="D3441">
        <f t="shared" si="530"/>
        <v>2</v>
      </c>
      <c r="E3441" s="1">
        <f t="shared" si="531"/>
        <v>43676</v>
      </c>
      <c r="F3441" s="1">
        <f t="shared" si="532"/>
        <v>43675</v>
      </c>
      <c r="G3441" s="1">
        <f t="shared" si="533"/>
        <v>43674</v>
      </c>
      <c r="H3441" s="1">
        <f t="shared" si="534"/>
        <v>43673</v>
      </c>
      <c r="I3441" s="2">
        <f t="shared" si="535"/>
        <v>82.3</v>
      </c>
      <c r="K3441" s="2">
        <f t="shared" si="536"/>
        <v>0</v>
      </c>
      <c r="L3441" s="2">
        <f t="shared" si="537"/>
        <v>0</v>
      </c>
      <c r="M3441" s="2">
        <f t="shared" si="538"/>
        <v>1</v>
      </c>
      <c r="N3441">
        <f t="shared" si="539"/>
        <v>-6.4943625457472187</v>
      </c>
    </row>
    <row r="3442" spans="1:14" x14ac:dyDescent="0.3">
      <c r="A3442" s="1">
        <v>43684</v>
      </c>
      <c r="B3442">
        <v>77.724999999999994</v>
      </c>
      <c r="D3442">
        <f t="shared" si="530"/>
        <v>3</v>
      </c>
      <c r="E3442" s="1">
        <f t="shared" si="531"/>
        <v>43677</v>
      </c>
      <c r="F3442" s="1">
        <f t="shared" si="532"/>
        <v>43676</v>
      </c>
      <c r="G3442" s="1">
        <f t="shared" si="533"/>
        <v>43675</v>
      </c>
      <c r="H3442" s="1">
        <f t="shared" si="534"/>
        <v>43674</v>
      </c>
      <c r="I3442" s="2">
        <f t="shared" si="535"/>
        <v>79.325000000000003</v>
      </c>
      <c r="K3442" s="2">
        <f t="shared" si="536"/>
        <v>0</v>
      </c>
      <c r="L3442" s="2">
        <f t="shared" si="537"/>
        <v>0</v>
      </c>
      <c r="M3442" s="2">
        <f t="shared" si="538"/>
        <v>1</v>
      </c>
      <c r="N3442">
        <f t="shared" si="539"/>
        <v>-2.0376381524441829</v>
      </c>
    </row>
    <row r="3443" spans="1:14" x14ac:dyDescent="0.3">
      <c r="A3443" s="1">
        <v>43685</v>
      </c>
      <c r="B3443">
        <v>77.349999999999994</v>
      </c>
      <c r="D3443">
        <f t="shared" si="530"/>
        <v>4</v>
      </c>
      <c r="E3443" s="1">
        <f t="shared" si="531"/>
        <v>43678</v>
      </c>
      <c r="F3443" s="1">
        <f t="shared" si="532"/>
        <v>43677</v>
      </c>
      <c r="G3443" s="1">
        <f t="shared" si="533"/>
        <v>43676</v>
      </c>
      <c r="H3443" s="1">
        <f t="shared" si="534"/>
        <v>43675</v>
      </c>
      <c r="I3443" s="2">
        <f t="shared" si="535"/>
        <v>76.8</v>
      </c>
      <c r="K3443" s="2">
        <f t="shared" si="536"/>
        <v>0</v>
      </c>
      <c r="L3443" s="2">
        <f t="shared" si="537"/>
        <v>0</v>
      </c>
      <c r="M3443" s="2">
        <f t="shared" si="538"/>
        <v>1</v>
      </c>
      <c r="N3443">
        <f t="shared" si="539"/>
        <v>0.71359368654485722</v>
      </c>
    </row>
    <row r="3444" spans="1:14" x14ac:dyDescent="0.3">
      <c r="A3444" s="1">
        <v>43686</v>
      </c>
      <c r="B3444">
        <v>79.025000000000006</v>
      </c>
      <c r="C3444">
        <v>66.974999999999994</v>
      </c>
      <c r="D3444">
        <f t="shared" si="530"/>
        <v>5</v>
      </c>
      <c r="E3444" s="1">
        <f t="shared" si="531"/>
        <v>43679</v>
      </c>
      <c r="F3444" s="1">
        <f t="shared" si="532"/>
        <v>43678</v>
      </c>
      <c r="G3444" s="1">
        <f t="shared" si="533"/>
        <v>43677</v>
      </c>
      <c r="H3444" s="1">
        <f t="shared" si="534"/>
        <v>43676</v>
      </c>
      <c r="I3444" s="2">
        <f t="shared" si="535"/>
        <v>76.275000000000006</v>
      </c>
      <c r="K3444" s="2">
        <f t="shared" si="536"/>
        <v>0</v>
      </c>
      <c r="L3444" s="2">
        <f t="shared" si="537"/>
        <v>0</v>
      </c>
      <c r="M3444" s="2">
        <f t="shared" si="538"/>
        <v>1</v>
      </c>
      <c r="N3444">
        <f t="shared" si="539"/>
        <v>3.5419027498948048</v>
      </c>
    </row>
    <row r="3445" spans="1:14" x14ac:dyDescent="0.3">
      <c r="A3445" s="1">
        <v>43689</v>
      </c>
      <c r="B3445">
        <v>67.075000000000003</v>
      </c>
      <c r="D3445">
        <f t="shared" si="530"/>
        <v>1</v>
      </c>
      <c r="E3445" s="1">
        <f t="shared" si="531"/>
        <v>43682</v>
      </c>
      <c r="F3445" s="1">
        <f t="shared" si="532"/>
        <v>43681</v>
      </c>
      <c r="G3445" s="1">
        <f t="shared" si="533"/>
        <v>43680</v>
      </c>
      <c r="H3445" s="1">
        <f t="shared" si="534"/>
        <v>43679</v>
      </c>
      <c r="I3445" s="2">
        <f t="shared" si="535"/>
        <v>77.849999999999994</v>
      </c>
      <c r="J3445">
        <v>66.974999999999994</v>
      </c>
      <c r="K3445" s="2">
        <f t="shared" si="536"/>
        <v>66.974999999999994</v>
      </c>
      <c r="L3445" s="2">
        <f t="shared" si="537"/>
        <v>79.025000000000006</v>
      </c>
      <c r="M3445" s="2">
        <f t="shared" si="538"/>
        <v>1.179917879805898</v>
      </c>
      <c r="N3445">
        <f t="shared" si="539"/>
        <v>1.6472340702689836</v>
      </c>
    </row>
    <row r="3446" spans="1:14" x14ac:dyDescent="0.3">
      <c r="A3446" s="1">
        <v>43690</v>
      </c>
      <c r="B3446">
        <v>64.575000000000003</v>
      </c>
      <c r="D3446">
        <f t="shared" si="530"/>
        <v>2</v>
      </c>
      <c r="E3446" s="1">
        <f t="shared" si="531"/>
        <v>43683</v>
      </c>
      <c r="F3446" s="1">
        <f t="shared" si="532"/>
        <v>43682</v>
      </c>
      <c r="G3446" s="1">
        <f t="shared" si="533"/>
        <v>43681</v>
      </c>
      <c r="H3446" s="1">
        <f t="shared" si="534"/>
        <v>43680</v>
      </c>
      <c r="I3446" s="2">
        <f t="shared" si="535"/>
        <v>77.125</v>
      </c>
      <c r="K3446" s="2">
        <f t="shared" si="536"/>
        <v>66.974999999999994</v>
      </c>
      <c r="L3446" s="2">
        <f t="shared" si="537"/>
        <v>79.025000000000006</v>
      </c>
      <c r="M3446" s="2">
        <f t="shared" si="538"/>
        <v>1.179917879805898</v>
      </c>
      <c r="N3446">
        <f t="shared" si="539"/>
        <v>-1.2155300572638494</v>
      </c>
    </row>
    <row r="3447" spans="1:14" x14ac:dyDescent="0.3">
      <c r="A3447" s="1">
        <v>43691</v>
      </c>
      <c r="B3447">
        <v>66.775000000000006</v>
      </c>
      <c r="D3447">
        <f t="shared" si="530"/>
        <v>3</v>
      </c>
      <c r="E3447" s="1">
        <f t="shared" si="531"/>
        <v>43684</v>
      </c>
      <c r="F3447" s="1">
        <f t="shared" si="532"/>
        <v>43683</v>
      </c>
      <c r="G3447" s="1">
        <f t="shared" si="533"/>
        <v>43682</v>
      </c>
      <c r="H3447" s="1">
        <f t="shared" si="534"/>
        <v>43681</v>
      </c>
      <c r="I3447" s="2">
        <f t="shared" si="535"/>
        <v>77.724999999999994</v>
      </c>
      <c r="K3447" s="2">
        <f t="shared" si="536"/>
        <v>66.974999999999994</v>
      </c>
      <c r="L3447" s="2">
        <f t="shared" si="537"/>
        <v>79.025000000000006</v>
      </c>
      <c r="M3447" s="2">
        <f t="shared" si="538"/>
        <v>1.179917879805898</v>
      </c>
      <c r="N3447">
        <f t="shared" si="539"/>
        <v>1.3596645722216516</v>
      </c>
    </row>
    <row r="3448" spans="1:14" x14ac:dyDescent="0.3">
      <c r="A3448" s="1">
        <v>43692</v>
      </c>
      <c r="B3448">
        <v>65</v>
      </c>
      <c r="D3448">
        <f t="shared" si="530"/>
        <v>4</v>
      </c>
      <c r="E3448" s="1">
        <f t="shared" si="531"/>
        <v>43685</v>
      </c>
      <c r="F3448" s="1">
        <f t="shared" si="532"/>
        <v>43684</v>
      </c>
      <c r="G3448" s="1">
        <f t="shared" si="533"/>
        <v>43683</v>
      </c>
      <c r="H3448" s="1">
        <f t="shared" si="534"/>
        <v>43682</v>
      </c>
      <c r="I3448" s="2">
        <f t="shared" si="535"/>
        <v>77.349999999999994</v>
      </c>
      <c r="K3448" s="2">
        <f t="shared" si="536"/>
        <v>66.974999999999994</v>
      </c>
      <c r="L3448" s="2">
        <f t="shared" si="537"/>
        <v>79.025000000000006</v>
      </c>
      <c r="M3448" s="2">
        <f t="shared" si="538"/>
        <v>1.179917879805898</v>
      </c>
      <c r="N3448">
        <f t="shared" si="539"/>
        <v>-0.85084644524286779</v>
      </c>
    </row>
    <row r="3449" spans="1:14" x14ac:dyDescent="0.3">
      <c r="A3449" s="1">
        <v>43693</v>
      </c>
      <c r="B3449">
        <v>62</v>
      </c>
      <c r="D3449">
        <f t="shared" si="530"/>
        <v>5</v>
      </c>
      <c r="E3449" s="1">
        <f t="shared" si="531"/>
        <v>43686</v>
      </c>
      <c r="F3449" s="1">
        <f t="shared" si="532"/>
        <v>43685</v>
      </c>
      <c r="G3449" s="1">
        <f t="shared" si="533"/>
        <v>43684</v>
      </c>
      <c r="H3449" s="1">
        <f t="shared" si="534"/>
        <v>43683</v>
      </c>
      <c r="I3449" s="2">
        <f t="shared" si="535"/>
        <v>79.025000000000006</v>
      </c>
      <c r="K3449" s="2">
        <f t="shared" si="536"/>
        <v>66.974999999999994</v>
      </c>
      <c r="L3449" s="2">
        <f t="shared" si="537"/>
        <v>79.025000000000006</v>
      </c>
      <c r="M3449" s="2">
        <f t="shared" si="538"/>
        <v>1.179917879805898</v>
      </c>
      <c r="N3449">
        <f t="shared" si="539"/>
        <v>-7.7185030385580671</v>
      </c>
    </row>
    <row r="3450" spans="1:14" x14ac:dyDescent="0.3">
      <c r="A3450" s="1">
        <v>43696</v>
      </c>
      <c r="B3450">
        <v>64.025000000000006</v>
      </c>
      <c r="D3450">
        <f t="shared" si="530"/>
        <v>1</v>
      </c>
      <c r="E3450" s="1">
        <f t="shared" si="531"/>
        <v>43689</v>
      </c>
      <c r="F3450" s="1">
        <f t="shared" si="532"/>
        <v>43688</v>
      </c>
      <c r="G3450" s="1">
        <f t="shared" si="533"/>
        <v>43687</v>
      </c>
      <c r="H3450" s="1">
        <f t="shared" si="534"/>
        <v>43686</v>
      </c>
      <c r="I3450" s="2">
        <f t="shared" si="535"/>
        <v>67.075000000000003</v>
      </c>
      <c r="K3450" s="2">
        <f t="shared" si="536"/>
        <v>0</v>
      </c>
      <c r="L3450" s="2">
        <f t="shared" si="537"/>
        <v>0</v>
      </c>
      <c r="M3450" s="2">
        <f t="shared" si="538"/>
        <v>1</v>
      </c>
      <c r="N3450">
        <f t="shared" si="539"/>
        <v>-4.653776422609881</v>
      </c>
    </row>
    <row r="3451" spans="1:14" x14ac:dyDescent="0.3">
      <c r="A3451" s="1">
        <v>43697</v>
      </c>
      <c r="B3451">
        <v>64.974999999999994</v>
      </c>
      <c r="D3451">
        <f t="shared" si="530"/>
        <v>2</v>
      </c>
      <c r="E3451" s="1">
        <f t="shared" si="531"/>
        <v>43690</v>
      </c>
      <c r="F3451" s="1">
        <f t="shared" si="532"/>
        <v>43689</v>
      </c>
      <c r="G3451" s="1">
        <f t="shared" si="533"/>
        <v>43688</v>
      </c>
      <c r="H3451" s="1">
        <f t="shared" si="534"/>
        <v>43687</v>
      </c>
      <c r="I3451" s="2">
        <f t="shared" si="535"/>
        <v>64.575000000000003</v>
      </c>
      <c r="K3451" s="2">
        <f t="shared" si="536"/>
        <v>0</v>
      </c>
      <c r="L3451" s="2">
        <f t="shared" si="537"/>
        <v>0</v>
      </c>
      <c r="M3451" s="2">
        <f t="shared" si="538"/>
        <v>1</v>
      </c>
      <c r="N3451">
        <f t="shared" si="539"/>
        <v>0.61752415456496434</v>
      </c>
    </row>
    <row r="3452" spans="1:14" x14ac:dyDescent="0.3">
      <c r="A3452" s="1">
        <v>43698</v>
      </c>
      <c r="B3452">
        <v>63.3</v>
      </c>
      <c r="D3452">
        <f t="shared" si="530"/>
        <v>3</v>
      </c>
      <c r="E3452" s="1">
        <f t="shared" si="531"/>
        <v>43691</v>
      </c>
      <c r="F3452" s="1">
        <f t="shared" si="532"/>
        <v>43690</v>
      </c>
      <c r="G3452" s="1">
        <f t="shared" si="533"/>
        <v>43689</v>
      </c>
      <c r="H3452" s="1">
        <f t="shared" si="534"/>
        <v>43688</v>
      </c>
      <c r="I3452" s="2">
        <f t="shared" si="535"/>
        <v>66.775000000000006</v>
      </c>
      <c r="K3452" s="2">
        <f t="shared" si="536"/>
        <v>0</v>
      </c>
      <c r="L3452" s="2">
        <f t="shared" si="537"/>
        <v>0</v>
      </c>
      <c r="M3452" s="2">
        <f t="shared" si="538"/>
        <v>1</v>
      </c>
      <c r="N3452">
        <f t="shared" si="539"/>
        <v>-5.3443429845894226</v>
      </c>
    </row>
    <row r="3453" spans="1:14" x14ac:dyDescent="0.3">
      <c r="A3453" s="1">
        <v>43699</v>
      </c>
      <c r="B3453">
        <v>62.3</v>
      </c>
      <c r="D3453">
        <f t="shared" si="530"/>
        <v>4</v>
      </c>
      <c r="E3453" s="1">
        <f t="shared" si="531"/>
        <v>43692</v>
      </c>
      <c r="F3453" s="1">
        <f t="shared" si="532"/>
        <v>43691</v>
      </c>
      <c r="G3453" s="1">
        <f t="shared" si="533"/>
        <v>43690</v>
      </c>
      <c r="H3453" s="1">
        <f t="shared" si="534"/>
        <v>43689</v>
      </c>
      <c r="I3453" s="2">
        <f t="shared" si="535"/>
        <v>65</v>
      </c>
      <c r="K3453" s="2">
        <f t="shared" si="536"/>
        <v>0</v>
      </c>
      <c r="L3453" s="2">
        <f t="shared" si="537"/>
        <v>0</v>
      </c>
      <c r="M3453" s="2">
        <f t="shared" si="538"/>
        <v>1</v>
      </c>
      <c r="N3453">
        <f t="shared" si="539"/>
        <v>-4.2425844102229746</v>
      </c>
    </row>
    <row r="3454" spans="1:14" x14ac:dyDescent="0.3">
      <c r="A3454" s="1">
        <v>43700</v>
      </c>
      <c r="B3454">
        <v>59.3</v>
      </c>
      <c r="D3454">
        <f t="shared" si="530"/>
        <v>5</v>
      </c>
      <c r="E3454" s="1">
        <f t="shared" si="531"/>
        <v>43693</v>
      </c>
      <c r="F3454" s="1">
        <f t="shared" si="532"/>
        <v>43692</v>
      </c>
      <c r="G3454" s="1">
        <f t="shared" si="533"/>
        <v>43691</v>
      </c>
      <c r="H3454" s="1">
        <f t="shared" si="534"/>
        <v>43690</v>
      </c>
      <c r="I3454" s="2">
        <f t="shared" si="535"/>
        <v>62</v>
      </c>
      <c r="K3454" s="2">
        <f t="shared" si="536"/>
        <v>0</v>
      </c>
      <c r="L3454" s="2">
        <f t="shared" si="537"/>
        <v>0</v>
      </c>
      <c r="M3454" s="2">
        <f t="shared" si="538"/>
        <v>1</v>
      </c>
      <c r="N3454">
        <f t="shared" si="539"/>
        <v>-4.4525079041411812</v>
      </c>
    </row>
    <row r="3455" spans="1:14" x14ac:dyDescent="0.3">
      <c r="A3455" s="1">
        <v>43703</v>
      </c>
      <c r="B3455">
        <v>63.8</v>
      </c>
      <c r="D3455">
        <f t="shared" si="530"/>
        <v>1</v>
      </c>
      <c r="E3455" s="1">
        <f t="shared" si="531"/>
        <v>43696</v>
      </c>
      <c r="F3455" s="1">
        <f t="shared" si="532"/>
        <v>43695</v>
      </c>
      <c r="G3455" s="1">
        <f t="shared" si="533"/>
        <v>43694</v>
      </c>
      <c r="H3455" s="1">
        <f t="shared" si="534"/>
        <v>43693</v>
      </c>
      <c r="I3455" s="2">
        <f t="shared" si="535"/>
        <v>64.025000000000006</v>
      </c>
      <c r="K3455" s="2">
        <f t="shared" si="536"/>
        <v>0</v>
      </c>
      <c r="L3455" s="2">
        <f t="shared" si="537"/>
        <v>0</v>
      </c>
      <c r="M3455" s="2">
        <f t="shared" si="538"/>
        <v>1</v>
      </c>
      <c r="N3455">
        <f t="shared" si="539"/>
        <v>-0.35204417348448735</v>
      </c>
    </row>
    <row r="3456" spans="1:14" x14ac:dyDescent="0.3">
      <c r="A3456" s="1">
        <v>43704</v>
      </c>
      <c r="B3456">
        <v>63.225000000000001</v>
      </c>
      <c r="D3456">
        <f t="shared" si="530"/>
        <v>2</v>
      </c>
      <c r="E3456" s="1">
        <f t="shared" si="531"/>
        <v>43697</v>
      </c>
      <c r="F3456" s="1">
        <f t="shared" si="532"/>
        <v>43696</v>
      </c>
      <c r="G3456" s="1">
        <f t="shared" si="533"/>
        <v>43695</v>
      </c>
      <c r="H3456" s="1">
        <f t="shared" si="534"/>
        <v>43694</v>
      </c>
      <c r="I3456" s="2">
        <f t="shared" si="535"/>
        <v>64.974999999999994</v>
      </c>
      <c r="K3456" s="2">
        <f t="shared" si="536"/>
        <v>0</v>
      </c>
      <c r="L3456" s="2">
        <f t="shared" si="537"/>
        <v>0</v>
      </c>
      <c r="M3456" s="2">
        <f t="shared" si="538"/>
        <v>1</v>
      </c>
      <c r="N3456">
        <f t="shared" si="539"/>
        <v>-2.7302787971524975</v>
      </c>
    </row>
    <row r="3457" spans="1:14" x14ac:dyDescent="0.3">
      <c r="A3457" s="1">
        <v>43705</v>
      </c>
      <c r="B3457">
        <v>63.5</v>
      </c>
      <c r="D3457">
        <f t="shared" si="530"/>
        <v>3</v>
      </c>
      <c r="E3457" s="1">
        <f t="shared" si="531"/>
        <v>43698</v>
      </c>
      <c r="F3457" s="1">
        <f t="shared" si="532"/>
        <v>43697</v>
      </c>
      <c r="G3457" s="1">
        <f t="shared" si="533"/>
        <v>43696</v>
      </c>
      <c r="H3457" s="1">
        <f t="shared" si="534"/>
        <v>43695</v>
      </c>
      <c r="I3457" s="2">
        <f t="shared" si="535"/>
        <v>63.3</v>
      </c>
      <c r="K3457" s="2">
        <f t="shared" si="536"/>
        <v>0</v>
      </c>
      <c r="L3457" s="2">
        <f t="shared" si="537"/>
        <v>0</v>
      </c>
      <c r="M3457" s="2">
        <f t="shared" si="538"/>
        <v>1</v>
      </c>
      <c r="N3457">
        <f t="shared" si="539"/>
        <v>0.31545767485155668</v>
      </c>
    </row>
    <row r="3458" spans="1:14" x14ac:dyDescent="0.3">
      <c r="A3458" s="1">
        <v>43706</v>
      </c>
      <c r="B3458">
        <v>64.900000000000006</v>
      </c>
      <c r="D3458">
        <f t="shared" si="530"/>
        <v>4</v>
      </c>
      <c r="E3458" s="1">
        <f t="shared" si="531"/>
        <v>43699</v>
      </c>
      <c r="F3458" s="1">
        <f t="shared" si="532"/>
        <v>43698</v>
      </c>
      <c r="G3458" s="1">
        <f t="shared" si="533"/>
        <v>43697</v>
      </c>
      <c r="H3458" s="1">
        <f t="shared" si="534"/>
        <v>43696</v>
      </c>
      <c r="I3458" s="2">
        <f t="shared" si="535"/>
        <v>62.3</v>
      </c>
      <c r="K3458" s="2">
        <f t="shared" si="536"/>
        <v>0</v>
      </c>
      <c r="L3458" s="2">
        <f t="shared" si="537"/>
        <v>0</v>
      </c>
      <c r="M3458" s="2">
        <f t="shared" si="538"/>
        <v>1</v>
      </c>
      <c r="N3458">
        <f t="shared" si="539"/>
        <v>4.0886197916636977</v>
      </c>
    </row>
    <row r="3459" spans="1:14" x14ac:dyDescent="0.3">
      <c r="A3459" s="1">
        <v>43707</v>
      </c>
      <c r="B3459">
        <v>63.524999999999999</v>
      </c>
      <c r="D3459">
        <f t="shared" ref="D3459:D3522" si="540">WEEKDAY(A3459,2)</f>
        <v>5</v>
      </c>
      <c r="E3459" s="1">
        <f t="shared" si="531"/>
        <v>43700</v>
      </c>
      <c r="F3459" s="1">
        <f t="shared" si="532"/>
        <v>43699</v>
      </c>
      <c r="G3459" s="1">
        <f t="shared" si="533"/>
        <v>43698</v>
      </c>
      <c r="H3459" s="1">
        <f t="shared" si="534"/>
        <v>43697</v>
      </c>
      <c r="I3459" s="2">
        <f t="shared" si="535"/>
        <v>59.3</v>
      </c>
      <c r="K3459" s="2">
        <f t="shared" si="536"/>
        <v>0</v>
      </c>
      <c r="L3459" s="2">
        <f t="shared" si="537"/>
        <v>0</v>
      </c>
      <c r="M3459" s="2">
        <f t="shared" si="538"/>
        <v>1</v>
      </c>
      <c r="N3459">
        <f t="shared" si="539"/>
        <v>6.882422320254804</v>
      </c>
    </row>
    <row r="3460" spans="1:14" x14ac:dyDescent="0.3">
      <c r="A3460" s="1">
        <v>43711</v>
      </c>
      <c r="B3460">
        <v>66.525000000000006</v>
      </c>
      <c r="D3460">
        <f t="shared" si="540"/>
        <v>2</v>
      </c>
      <c r="E3460" s="1">
        <f t="shared" si="531"/>
        <v>43704</v>
      </c>
      <c r="F3460" s="1">
        <f t="shared" si="532"/>
        <v>43703</v>
      </c>
      <c r="G3460" s="1">
        <f t="shared" si="533"/>
        <v>43702</v>
      </c>
      <c r="H3460" s="1">
        <f t="shared" si="534"/>
        <v>43701</v>
      </c>
      <c r="I3460" s="2">
        <f t="shared" si="535"/>
        <v>63.225000000000001</v>
      </c>
      <c r="K3460" s="2">
        <f t="shared" si="536"/>
        <v>0</v>
      </c>
      <c r="L3460" s="2">
        <f t="shared" si="537"/>
        <v>0</v>
      </c>
      <c r="M3460" s="2">
        <f t="shared" si="538"/>
        <v>1</v>
      </c>
      <c r="N3460">
        <f t="shared" si="539"/>
        <v>5.0878024307724079</v>
      </c>
    </row>
    <row r="3461" spans="1:14" x14ac:dyDescent="0.3">
      <c r="A3461" s="1">
        <v>43712</v>
      </c>
      <c r="B3461">
        <v>67.125</v>
      </c>
      <c r="D3461">
        <f t="shared" si="540"/>
        <v>3</v>
      </c>
      <c r="E3461" s="1">
        <f t="shared" si="531"/>
        <v>43705</v>
      </c>
      <c r="F3461" s="1">
        <f t="shared" si="532"/>
        <v>43704</v>
      </c>
      <c r="G3461" s="1">
        <f t="shared" si="533"/>
        <v>43703</v>
      </c>
      <c r="H3461" s="1">
        <f t="shared" si="534"/>
        <v>43702</v>
      </c>
      <c r="I3461" s="2">
        <f t="shared" si="535"/>
        <v>63.5</v>
      </c>
      <c r="K3461" s="2">
        <f t="shared" si="536"/>
        <v>0</v>
      </c>
      <c r="L3461" s="2">
        <f t="shared" si="537"/>
        <v>0</v>
      </c>
      <c r="M3461" s="2">
        <f t="shared" si="538"/>
        <v>1</v>
      </c>
      <c r="N3461">
        <f t="shared" si="539"/>
        <v>5.55166469303827</v>
      </c>
    </row>
    <row r="3462" spans="1:14" x14ac:dyDescent="0.3">
      <c r="A3462" s="1">
        <v>43713</v>
      </c>
      <c r="B3462">
        <v>66.3</v>
      </c>
      <c r="D3462">
        <f t="shared" si="540"/>
        <v>4</v>
      </c>
      <c r="E3462" s="1">
        <f t="shared" si="531"/>
        <v>43706</v>
      </c>
      <c r="F3462" s="1">
        <f t="shared" si="532"/>
        <v>43705</v>
      </c>
      <c r="G3462" s="1">
        <f t="shared" si="533"/>
        <v>43704</v>
      </c>
      <c r="H3462" s="1">
        <f t="shared" si="534"/>
        <v>43703</v>
      </c>
      <c r="I3462" s="2">
        <f t="shared" si="535"/>
        <v>64.900000000000006</v>
      </c>
      <c r="K3462" s="2">
        <f t="shared" si="536"/>
        <v>0</v>
      </c>
      <c r="L3462" s="2">
        <f t="shared" si="537"/>
        <v>0</v>
      </c>
      <c r="M3462" s="2">
        <f t="shared" si="538"/>
        <v>1</v>
      </c>
      <c r="N3462">
        <f t="shared" si="539"/>
        <v>2.1342273481772356</v>
      </c>
    </row>
    <row r="3463" spans="1:14" x14ac:dyDescent="0.3">
      <c r="A3463" s="1">
        <v>43714</v>
      </c>
      <c r="B3463">
        <v>63.5</v>
      </c>
      <c r="D3463">
        <f t="shared" si="540"/>
        <v>5</v>
      </c>
      <c r="E3463" s="1">
        <f t="shared" si="531"/>
        <v>43707</v>
      </c>
      <c r="F3463" s="1">
        <f t="shared" si="532"/>
        <v>43706</v>
      </c>
      <c r="G3463" s="1">
        <f t="shared" si="533"/>
        <v>43705</v>
      </c>
      <c r="H3463" s="1">
        <f t="shared" si="534"/>
        <v>43704</v>
      </c>
      <c r="I3463" s="2">
        <f t="shared" si="535"/>
        <v>63.524999999999999</v>
      </c>
      <c r="K3463" s="2">
        <f t="shared" si="536"/>
        <v>0</v>
      </c>
      <c r="L3463" s="2">
        <f t="shared" si="537"/>
        <v>0</v>
      </c>
      <c r="M3463" s="2">
        <f t="shared" si="538"/>
        <v>1</v>
      </c>
      <c r="N3463">
        <f t="shared" si="539"/>
        <v>-3.9362330758177452E-2</v>
      </c>
    </row>
    <row r="3464" spans="1:14" x14ac:dyDescent="0.3">
      <c r="A3464" s="1">
        <v>43717</v>
      </c>
      <c r="B3464">
        <v>62.6</v>
      </c>
      <c r="D3464">
        <f t="shared" si="540"/>
        <v>1</v>
      </c>
      <c r="E3464" s="1">
        <f t="shared" ref="E3464:E3527" si="541">A3464-7</f>
        <v>43710</v>
      </c>
      <c r="F3464" s="1">
        <f t="shared" ref="F3464:F3527" si="542">E3464-1</f>
        <v>43709</v>
      </c>
      <c r="G3464" s="1">
        <f t="shared" ref="G3464:G3527" si="543">E3464-2</f>
        <v>43708</v>
      </c>
      <c r="H3464" s="1">
        <f t="shared" ref="H3464:H3527" si="544">E3464-3</f>
        <v>43707</v>
      </c>
      <c r="I3464" s="2">
        <f t="shared" si="535"/>
        <v>63.524999999999999</v>
      </c>
      <c r="K3464" s="2">
        <f t="shared" si="536"/>
        <v>0</v>
      </c>
      <c r="L3464" s="2">
        <f t="shared" si="537"/>
        <v>0</v>
      </c>
      <c r="M3464" s="2">
        <f t="shared" si="538"/>
        <v>1</v>
      </c>
      <c r="N3464">
        <f t="shared" si="539"/>
        <v>-1.4668251100174878</v>
      </c>
    </row>
    <row r="3465" spans="1:14" x14ac:dyDescent="0.3">
      <c r="A3465" s="1">
        <v>43718</v>
      </c>
      <c r="B3465">
        <v>62.725000000000001</v>
      </c>
      <c r="D3465">
        <f t="shared" si="540"/>
        <v>2</v>
      </c>
      <c r="E3465" s="1">
        <f t="shared" si="541"/>
        <v>43711</v>
      </c>
      <c r="F3465" s="1">
        <f t="shared" si="542"/>
        <v>43710</v>
      </c>
      <c r="G3465" s="1">
        <f t="shared" si="543"/>
        <v>43709</v>
      </c>
      <c r="H3465" s="1">
        <f t="shared" si="544"/>
        <v>43708</v>
      </c>
      <c r="I3465" s="2">
        <f t="shared" ref="I3465:I3528" si="545">IF(SUMIFS($B$2:$B$3569,$A$2:$A$3569,"="&amp;E3465)=0,IF(SUMIFS($B$2:$B$3569,$A$2:$A$3569,"="&amp;F3465)=0,IF(SUMIFS($B$2:$B$3569,$A$2:$A$3569,"="&amp;G3465)=0,SUMIFS($B$2:$B$3569,$A$2:$A$3569,"="&amp;H3465),SUMIFS($B$2:$B$3569,$A$2:$A$3569,"="&amp;G3465)),SUMIFS($B$2:$B$3569,$A$2:$A$3569,"="&amp;F3465)),SUMIFS($B$2:$B$3569,$A$2:$A$3569,"="&amp;E3465))</f>
        <v>66.525000000000006</v>
      </c>
      <c r="K3465" s="2">
        <f t="shared" ref="K3465:K3528" si="546">SUMIFS($J$2:$J$3569,$A$2:$A$3569,"&gt;"&amp;E3465,$A$2:$A$3569,"&lt;="&amp;A3465)</f>
        <v>0</v>
      </c>
      <c r="L3465" s="2">
        <f t="shared" ref="L3465:L3528" si="547">IF(K3465&lt;&gt;0,LOOKUP(K3465,C3459:C3465,B3459:B3465),0)</f>
        <v>0</v>
      </c>
      <c r="M3465" s="2">
        <f t="shared" ref="M3465:M3528" si="548">IF(K3465&lt;&gt;0,L3465/K3465,1)</f>
        <v>1</v>
      </c>
      <c r="N3465">
        <f t="shared" ref="N3465:N3528" si="549">LN(B3465*M3465/I3465)*100</f>
        <v>-5.8817724611266975</v>
      </c>
    </row>
    <row r="3466" spans="1:14" x14ac:dyDescent="0.3">
      <c r="A3466" s="1">
        <v>43719</v>
      </c>
      <c r="B3466">
        <v>60.174999999999997</v>
      </c>
      <c r="D3466">
        <f t="shared" si="540"/>
        <v>3</v>
      </c>
      <c r="E3466" s="1">
        <f t="shared" si="541"/>
        <v>43712</v>
      </c>
      <c r="F3466" s="1">
        <f t="shared" si="542"/>
        <v>43711</v>
      </c>
      <c r="G3466" s="1">
        <f t="shared" si="543"/>
        <v>43710</v>
      </c>
      <c r="H3466" s="1">
        <f t="shared" si="544"/>
        <v>43709</v>
      </c>
      <c r="I3466" s="2">
        <f t="shared" si="545"/>
        <v>67.125</v>
      </c>
      <c r="K3466" s="2">
        <f t="shared" si="546"/>
        <v>0</v>
      </c>
      <c r="L3466" s="2">
        <f t="shared" si="547"/>
        <v>0</v>
      </c>
      <c r="M3466" s="2">
        <f t="shared" si="548"/>
        <v>1</v>
      </c>
      <c r="N3466">
        <f t="shared" si="549"/>
        <v>-10.929956915989312</v>
      </c>
    </row>
    <row r="3467" spans="1:14" x14ac:dyDescent="0.3">
      <c r="A3467" s="1">
        <v>43720</v>
      </c>
      <c r="B3467">
        <v>63.174999999999997</v>
      </c>
      <c r="D3467">
        <f t="shared" si="540"/>
        <v>4</v>
      </c>
      <c r="E3467" s="1">
        <f t="shared" si="541"/>
        <v>43713</v>
      </c>
      <c r="F3467" s="1">
        <f t="shared" si="542"/>
        <v>43712</v>
      </c>
      <c r="G3467" s="1">
        <f t="shared" si="543"/>
        <v>43711</v>
      </c>
      <c r="H3467" s="1">
        <f t="shared" si="544"/>
        <v>43710</v>
      </c>
      <c r="I3467" s="2">
        <f t="shared" si="545"/>
        <v>66.3</v>
      </c>
      <c r="K3467" s="2">
        <f t="shared" si="546"/>
        <v>0</v>
      </c>
      <c r="L3467" s="2">
        <f t="shared" si="547"/>
        <v>0</v>
      </c>
      <c r="M3467" s="2">
        <f t="shared" si="548"/>
        <v>1</v>
      </c>
      <c r="N3467">
        <f t="shared" si="549"/>
        <v>-4.828124391755896</v>
      </c>
    </row>
    <row r="3468" spans="1:14" x14ac:dyDescent="0.3">
      <c r="A3468" s="1">
        <v>43721</v>
      </c>
      <c r="B3468">
        <v>66.474999999999994</v>
      </c>
      <c r="D3468">
        <f t="shared" si="540"/>
        <v>5</v>
      </c>
      <c r="E3468" s="1">
        <f t="shared" si="541"/>
        <v>43714</v>
      </c>
      <c r="F3468" s="1">
        <f t="shared" si="542"/>
        <v>43713</v>
      </c>
      <c r="G3468" s="1">
        <f t="shared" si="543"/>
        <v>43712</v>
      </c>
      <c r="H3468" s="1">
        <f t="shared" si="544"/>
        <v>43711</v>
      </c>
      <c r="I3468" s="2">
        <f t="shared" si="545"/>
        <v>63.5</v>
      </c>
      <c r="K3468" s="2">
        <f t="shared" si="546"/>
        <v>0</v>
      </c>
      <c r="L3468" s="2">
        <f t="shared" si="547"/>
        <v>0</v>
      </c>
      <c r="M3468" s="2">
        <f t="shared" si="548"/>
        <v>1</v>
      </c>
      <c r="N3468">
        <f t="shared" si="549"/>
        <v>4.5786031230437505</v>
      </c>
    </row>
    <row r="3469" spans="1:14" x14ac:dyDescent="0.3">
      <c r="A3469" s="1">
        <v>43724</v>
      </c>
      <c r="B3469">
        <v>63.625</v>
      </c>
      <c r="D3469">
        <f t="shared" si="540"/>
        <v>1</v>
      </c>
      <c r="E3469" s="1">
        <f t="shared" si="541"/>
        <v>43717</v>
      </c>
      <c r="F3469" s="1">
        <f t="shared" si="542"/>
        <v>43716</v>
      </c>
      <c r="G3469" s="1">
        <f t="shared" si="543"/>
        <v>43715</v>
      </c>
      <c r="H3469" s="1">
        <f t="shared" si="544"/>
        <v>43714</v>
      </c>
      <c r="I3469" s="2">
        <f t="shared" si="545"/>
        <v>62.6</v>
      </c>
      <c r="K3469" s="2">
        <f t="shared" si="546"/>
        <v>0</v>
      </c>
      <c r="L3469" s="2">
        <f t="shared" si="547"/>
        <v>0</v>
      </c>
      <c r="M3469" s="2">
        <f t="shared" si="548"/>
        <v>1</v>
      </c>
      <c r="N3469">
        <f t="shared" si="549"/>
        <v>1.6241196764633894</v>
      </c>
    </row>
    <row r="3470" spans="1:14" x14ac:dyDescent="0.3">
      <c r="A3470" s="1">
        <v>43725</v>
      </c>
      <c r="B3470">
        <v>62.1</v>
      </c>
      <c r="D3470">
        <f t="shared" si="540"/>
        <v>2</v>
      </c>
      <c r="E3470" s="1">
        <f t="shared" si="541"/>
        <v>43718</v>
      </c>
      <c r="F3470" s="1">
        <f t="shared" si="542"/>
        <v>43717</v>
      </c>
      <c r="G3470" s="1">
        <f t="shared" si="543"/>
        <v>43716</v>
      </c>
      <c r="H3470" s="1">
        <f t="shared" si="544"/>
        <v>43715</v>
      </c>
      <c r="I3470" s="2">
        <f t="shared" si="545"/>
        <v>62.725000000000001</v>
      </c>
      <c r="K3470" s="2">
        <f t="shared" si="546"/>
        <v>0</v>
      </c>
      <c r="L3470" s="2">
        <f t="shared" si="547"/>
        <v>0</v>
      </c>
      <c r="M3470" s="2">
        <f t="shared" si="548"/>
        <v>1</v>
      </c>
      <c r="N3470">
        <f t="shared" si="549"/>
        <v>-1.0014103313052887</v>
      </c>
    </row>
    <row r="3471" spans="1:14" x14ac:dyDescent="0.3">
      <c r="A3471" s="1">
        <v>43726</v>
      </c>
      <c r="B3471">
        <v>62.924999999999997</v>
      </c>
      <c r="D3471">
        <f t="shared" si="540"/>
        <v>3</v>
      </c>
      <c r="E3471" s="1">
        <f t="shared" si="541"/>
        <v>43719</v>
      </c>
      <c r="F3471" s="1">
        <f t="shared" si="542"/>
        <v>43718</v>
      </c>
      <c r="G3471" s="1">
        <f t="shared" si="543"/>
        <v>43717</v>
      </c>
      <c r="H3471" s="1">
        <f t="shared" si="544"/>
        <v>43716</v>
      </c>
      <c r="I3471" s="2">
        <f t="shared" si="545"/>
        <v>60.174999999999997</v>
      </c>
      <c r="K3471" s="2">
        <f t="shared" si="546"/>
        <v>0</v>
      </c>
      <c r="L3471" s="2">
        <f t="shared" si="547"/>
        <v>0</v>
      </c>
      <c r="M3471" s="2">
        <f t="shared" si="548"/>
        <v>1</v>
      </c>
      <c r="N3471">
        <f t="shared" si="549"/>
        <v>4.4686557352243836</v>
      </c>
    </row>
    <row r="3472" spans="1:14" x14ac:dyDescent="0.3">
      <c r="A3472" s="1">
        <v>43727</v>
      </c>
      <c r="B3472">
        <v>61.4</v>
      </c>
      <c r="D3472">
        <f t="shared" si="540"/>
        <v>4</v>
      </c>
      <c r="E3472" s="1">
        <f t="shared" si="541"/>
        <v>43720</v>
      </c>
      <c r="F3472" s="1">
        <f t="shared" si="542"/>
        <v>43719</v>
      </c>
      <c r="G3472" s="1">
        <f t="shared" si="543"/>
        <v>43718</v>
      </c>
      <c r="H3472" s="1">
        <f t="shared" si="544"/>
        <v>43717</v>
      </c>
      <c r="I3472" s="2">
        <f t="shared" si="545"/>
        <v>63.174999999999997</v>
      </c>
      <c r="K3472" s="2">
        <f t="shared" si="546"/>
        <v>0</v>
      </c>
      <c r="L3472" s="2">
        <f t="shared" si="547"/>
        <v>0</v>
      </c>
      <c r="M3472" s="2">
        <f t="shared" si="548"/>
        <v>1</v>
      </c>
      <c r="N3472">
        <f t="shared" si="549"/>
        <v>-2.8498818121161147</v>
      </c>
    </row>
    <row r="3473" spans="1:14" x14ac:dyDescent="0.3">
      <c r="A3473" s="1">
        <v>43728</v>
      </c>
      <c r="B3473">
        <v>60.35</v>
      </c>
      <c r="D3473">
        <f t="shared" si="540"/>
        <v>5</v>
      </c>
      <c r="E3473" s="1">
        <f t="shared" si="541"/>
        <v>43721</v>
      </c>
      <c r="F3473" s="1">
        <f t="shared" si="542"/>
        <v>43720</v>
      </c>
      <c r="G3473" s="1">
        <f t="shared" si="543"/>
        <v>43719</v>
      </c>
      <c r="H3473" s="1">
        <f t="shared" si="544"/>
        <v>43718</v>
      </c>
      <c r="I3473" s="2">
        <f t="shared" si="545"/>
        <v>66.474999999999994</v>
      </c>
      <c r="K3473" s="2">
        <f t="shared" si="546"/>
        <v>0</v>
      </c>
      <c r="L3473" s="2">
        <f t="shared" si="547"/>
        <v>0</v>
      </c>
      <c r="M3473" s="2">
        <f t="shared" si="548"/>
        <v>1</v>
      </c>
      <c r="N3473">
        <f t="shared" si="549"/>
        <v>-9.6664989585542838</v>
      </c>
    </row>
    <row r="3474" spans="1:14" x14ac:dyDescent="0.3">
      <c r="A3474" s="1">
        <v>43731</v>
      </c>
      <c r="B3474">
        <v>60.95</v>
      </c>
      <c r="D3474">
        <f t="shared" si="540"/>
        <v>1</v>
      </c>
      <c r="E3474" s="1">
        <f t="shared" si="541"/>
        <v>43724</v>
      </c>
      <c r="F3474" s="1">
        <f t="shared" si="542"/>
        <v>43723</v>
      </c>
      <c r="G3474" s="1">
        <f t="shared" si="543"/>
        <v>43722</v>
      </c>
      <c r="H3474" s="1">
        <f t="shared" si="544"/>
        <v>43721</v>
      </c>
      <c r="I3474" s="2">
        <f t="shared" si="545"/>
        <v>63.625</v>
      </c>
      <c r="K3474" s="2">
        <f t="shared" si="546"/>
        <v>0</v>
      </c>
      <c r="L3474" s="2">
        <f t="shared" si="547"/>
        <v>0</v>
      </c>
      <c r="M3474" s="2">
        <f t="shared" si="548"/>
        <v>1</v>
      </c>
      <c r="N3474">
        <f t="shared" si="549"/>
        <v>-4.2952618943406184</v>
      </c>
    </row>
    <row r="3475" spans="1:14" x14ac:dyDescent="0.3">
      <c r="A3475" s="1">
        <v>43732</v>
      </c>
      <c r="B3475">
        <v>62</v>
      </c>
      <c r="D3475">
        <f t="shared" si="540"/>
        <v>2</v>
      </c>
      <c r="E3475" s="1">
        <f t="shared" si="541"/>
        <v>43725</v>
      </c>
      <c r="F3475" s="1">
        <f t="shared" si="542"/>
        <v>43724</v>
      </c>
      <c r="G3475" s="1">
        <f t="shared" si="543"/>
        <v>43723</v>
      </c>
      <c r="H3475" s="1">
        <f t="shared" si="544"/>
        <v>43722</v>
      </c>
      <c r="I3475" s="2">
        <f t="shared" si="545"/>
        <v>62.1</v>
      </c>
      <c r="K3475" s="2">
        <f t="shared" si="546"/>
        <v>0</v>
      </c>
      <c r="L3475" s="2">
        <f t="shared" si="547"/>
        <v>0</v>
      </c>
      <c r="M3475" s="2">
        <f t="shared" si="548"/>
        <v>1</v>
      </c>
      <c r="N3475">
        <f t="shared" si="549"/>
        <v>-0.16116038943415328</v>
      </c>
    </row>
    <row r="3476" spans="1:14" x14ac:dyDescent="0.3">
      <c r="A3476" s="1">
        <v>43733</v>
      </c>
      <c r="B3476">
        <v>64.575000000000003</v>
      </c>
      <c r="D3476">
        <f t="shared" si="540"/>
        <v>3</v>
      </c>
      <c r="E3476" s="1">
        <f t="shared" si="541"/>
        <v>43726</v>
      </c>
      <c r="F3476" s="1">
        <f t="shared" si="542"/>
        <v>43725</v>
      </c>
      <c r="G3476" s="1">
        <f t="shared" si="543"/>
        <v>43724</v>
      </c>
      <c r="H3476" s="1">
        <f t="shared" si="544"/>
        <v>43723</v>
      </c>
      <c r="I3476" s="2">
        <f t="shared" si="545"/>
        <v>62.924999999999997</v>
      </c>
      <c r="K3476" s="2">
        <f t="shared" si="546"/>
        <v>0</v>
      </c>
      <c r="L3476" s="2">
        <f t="shared" si="547"/>
        <v>0</v>
      </c>
      <c r="M3476" s="2">
        <f t="shared" si="548"/>
        <v>1</v>
      </c>
      <c r="N3476">
        <f t="shared" si="549"/>
        <v>2.5883797960524819</v>
      </c>
    </row>
    <row r="3477" spans="1:14" x14ac:dyDescent="0.3">
      <c r="A3477" s="1">
        <v>43734</v>
      </c>
      <c r="B3477">
        <v>64.224999999999994</v>
      </c>
      <c r="D3477">
        <f t="shared" si="540"/>
        <v>4</v>
      </c>
      <c r="E3477" s="1">
        <f t="shared" si="541"/>
        <v>43727</v>
      </c>
      <c r="F3477" s="1">
        <f t="shared" si="542"/>
        <v>43726</v>
      </c>
      <c r="G3477" s="1">
        <f t="shared" si="543"/>
        <v>43725</v>
      </c>
      <c r="H3477" s="1">
        <f t="shared" si="544"/>
        <v>43724</v>
      </c>
      <c r="I3477" s="2">
        <f t="shared" si="545"/>
        <v>61.4</v>
      </c>
      <c r="K3477" s="2">
        <f t="shared" si="546"/>
        <v>0</v>
      </c>
      <c r="L3477" s="2">
        <f t="shared" si="547"/>
        <v>0</v>
      </c>
      <c r="M3477" s="2">
        <f t="shared" si="548"/>
        <v>1</v>
      </c>
      <c r="N3477">
        <f t="shared" si="549"/>
        <v>4.4982707842850358</v>
      </c>
    </row>
    <row r="3478" spans="1:14" x14ac:dyDescent="0.3">
      <c r="A3478" s="1">
        <v>43735</v>
      </c>
      <c r="B3478">
        <v>65.275000000000006</v>
      </c>
      <c r="D3478">
        <f t="shared" si="540"/>
        <v>5</v>
      </c>
      <c r="E3478" s="1">
        <f t="shared" si="541"/>
        <v>43728</v>
      </c>
      <c r="F3478" s="1">
        <f t="shared" si="542"/>
        <v>43727</v>
      </c>
      <c r="G3478" s="1">
        <f t="shared" si="543"/>
        <v>43726</v>
      </c>
      <c r="H3478" s="1">
        <f t="shared" si="544"/>
        <v>43725</v>
      </c>
      <c r="I3478" s="2">
        <f t="shared" si="545"/>
        <v>60.35</v>
      </c>
      <c r="K3478" s="2">
        <f t="shared" si="546"/>
        <v>0</v>
      </c>
      <c r="L3478" s="2">
        <f t="shared" si="547"/>
        <v>0</v>
      </c>
      <c r="M3478" s="2">
        <f t="shared" si="548"/>
        <v>1</v>
      </c>
      <c r="N3478">
        <f t="shared" si="549"/>
        <v>7.8448167041651997</v>
      </c>
    </row>
    <row r="3479" spans="1:14" x14ac:dyDescent="0.3">
      <c r="A3479" s="1">
        <v>43738</v>
      </c>
      <c r="B3479">
        <v>65.45</v>
      </c>
      <c r="D3479">
        <f t="shared" si="540"/>
        <v>1</v>
      </c>
      <c r="E3479" s="1">
        <f t="shared" si="541"/>
        <v>43731</v>
      </c>
      <c r="F3479" s="1">
        <f t="shared" si="542"/>
        <v>43730</v>
      </c>
      <c r="G3479" s="1">
        <f t="shared" si="543"/>
        <v>43729</v>
      </c>
      <c r="H3479" s="1">
        <f t="shared" si="544"/>
        <v>43728</v>
      </c>
      <c r="I3479" s="2">
        <f t="shared" si="545"/>
        <v>60.95</v>
      </c>
      <c r="K3479" s="2">
        <f t="shared" si="546"/>
        <v>0</v>
      </c>
      <c r="L3479" s="2">
        <f t="shared" si="547"/>
        <v>0</v>
      </c>
      <c r="M3479" s="2">
        <f t="shared" si="548"/>
        <v>1</v>
      </c>
      <c r="N3479">
        <f t="shared" si="549"/>
        <v>7.1232636428628329</v>
      </c>
    </row>
    <row r="3480" spans="1:14" x14ac:dyDescent="0.3">
      <c r="A3480" s="1">
        <v>43739</v>
      </c>
      <c r="B3480">
        <v>62.55</v>
      </c>
      <c r="D3480">
        <f t="shared" si="540"/>
        <v>2</v>
      </c>
      <c r="E3480" s="1">
        <f t="shared" si="541"/>
        <v>43732</v>
      </c>
      <c r="F3480" s="1">
        <f t="shared" si="542"/>
        <v>43731</v>
      </c>
      <c r="G3480" s="1">
        <f t="shared" si="543"/>
        <v>43730</v>
      </c>
      <c r="H3480" s="1">
        <f t="shared" si="544"/>
        <v>43729</v>
      </c>
      <c r="I3480" s="2">
        <f t="shared" si="545"/>
        <v>62</v>
      </c>
      <c r="K3480" s="2">
        <f t="shared" si="546"/>
        <v>0</v>
      </c>
      <c r="L3480" s="2">
        <f t="shared" si="547"/>
        <v>0</v>
      </c>
      <c r="M3480" s="2">
        <f t="shared" si="548"/>
        <v>1</v>
      </c>
      <c r="N3480">
        <f t="shared" si="549"/>
        <v>0.88318518678285174</v>
      </c>
    </row>
    <row r="3481" spans="1:14" x14ac:dyDescent="0.3">
      <c r="A3481" s="1">
        <v>43740</v>
      </c>
      <c r="B3481">
        <v>62.2</v>
      </c>
      <c r="D3481">
        <f t="shared" si="540"/>
        <v>3</v>
      </c>
      <c r="E3481" s="1">
        <f t="shared" si="541"/>
        <v>43733</v>
      </c>
      <c r="F3481" s="1">
        <f t="shared" si="542"/>
        <v>43732</v>
      </c>
      <c r="G3481" s="1">
        <f t="shared" si="543"/>
        <v>43731</v>
      </c>
      <c r="H3481" s="1">
        <f t="shared" si="544"/>
        <v>43730</v>
      </c>
      <c r="I3481" s="2">
        <f t="shared" si="545"/>
        <v>64.575000000000003</v>
      </c>
      <c r="K3481" s="2">
        <f t="shared" si="546"/>
        <v>0</v>
      </c>
      <c r="L3481" s="2">
        <f t="shared" si="547"/>
        <v>0</v>
      </c>
      <c r="M3481" s="2">
        <f t="shared" si="548"/>
        <v>1</v>
      </c>
      <c r="N3481">
        <f t="shared" si="549"/>
        <v>-3.7472339236770424</v>
      </c>
    </row>
    <row r="3482" spans="1:14" x14ac:dyDescent="0.3">
      <c r="A3482" s="1">
        <v>43741</v>
      </c>
      <c r="B3482">
        <v>62.424999999999997</v>
      </c>
      <c r="D3482">
        <f t="shared" si="540"/>
        <v>4</v>
      </c>
      <c r="E3482" s="1">
        <f t="shared" si="541"/>
        <v>43734</v>
      </c>
      <c r="F3482" s="1">
        <f t="shared" si="542"/>
        <v>43733</v>
      </c>
      <c r="G3482" s="1">
        <f t="shared" si="543"/>
        <v>43732</v>
      </c>
      <c r="H3482" s="1">
        <f t="shared" si="544"/>
        <v>43731</v>
      </c>
      <c r="I3482" s="2">
        <f t="shared" si="545"/>
        <v>64.224999999999994</v>
      </c>
      <c r="K3482" s="2">
        <f t="shared" si="546"/>
        <v>0</v>
      </c>
      <c r="L3482" s="2">
        <f t="shared" si="547"/>
        <v>0</v>
      </c>
      <c r="M3482" s="2">
        <f t="shared" si="548"/>
        <v>1</v>
      </c>
      <c r="N3482">
        <f t="shared" si="549"/>
        <v>-2.8426706830110358</v>
      </c>
    </row>
    <row r="3483" spans="1:14" x14ac:dyDescent="0.3">
      <c r="A3483" s="1">
        <v>43742</v>
      </c>
      <c r="B3483">
        <v>62.4</v>
      </c>
      <c r="D3483">
        <f t="shared" si="540"/>
        <v>5</v>
      </c>
      <c r="E3483" s="1">
        <f t="shared" si="541"/>
        <v>43735</v>
      </c>
      <c r="F3483" s="1">
        <f t="shared" si="542"/>
        <v>43734</v>
      </c>
      <c r="G3483" s="1">
        <f t="shared" si="543"/>
        <v>43733</v>
      </c>
      <c r="H3483" s="1">
        <f t="shared" si="544"/>
        <v>43732</v>
      </c>
      <c r="I3483" s="2">
        <f t="shared" si="545"/>
        <v>65.275000000000006</v>
      </c>
      <c r="K3483" s="2">
        <f t="shared" si="546"/>
        <v>0</v>
      </c>
      <c r="L3483" s="2">
        <f t="shared" si="547"/>
        <v>0</v>
      </c>
      <c r="M3483" s="2">
        <f t="shared" si="548"/>
        <v>1</v>
      </c>
      <c r="N3483">
        <f t="shared" si="549"/>
        <v>-4.504383920981069</v>
      </c>
    </row>
    <row r="3484" spans="1:14" x14ac:dyDescent="0.3">
      <c r="A3484" s="1">
        <v>43745</v>
      </c>
      <c r="B3484">
        <v>60.5</v>
      </c>
      <c r="D3484">
        <f t="shared" si="540"/>
        <v>1</v>
      </c>
      <c r="E3484" s="1">
        <f t="shared" si="541"/>
        <v>43738</v>
      </c>
      <c r="F3484" s="1">
        <f t="shared" si="542"/>
        <v>43737</v>
      </c>
      <c r="G3484" s="1">
        <f t="shared" si="543"/>
        <v>43736</v>
      </c>
      <c r="H3484" s="1">
        <f t="shared" si="544"/>
        <v>43735</v>
      </c>
      <c r="I3484" s="2">
        <f t="shared" si="545"/>
        <v>65.45</v>
      </c>
      <c r="K3484" s="2">
        <f t="shared" si="546"/>
        <v>0</v>
      </c>
      <c r="L3484" s="2">
        <f t="shared" si="547"/>
        <v>0</v>
      </c>
      <c r="M3484" s="2">
        <f t="shared" si="548"/>
        <v>1</v>
      </c>
      <c r="N3484">
        <f t="shared" si="549"/>
        <v>-7.8643127319113226</v>
      </c>
    </row>
    <row r="3485" spans="1:14" x14ac:dyDescent="0.3">
      <c r="A3485" s="1">
        <v>43746</v>
      </c>
      <c r="B3485">
        <v>61.7</v>
      </c>
      <c r="D3485">
        <f t="shared" si="540"/>
        <v>2</v>
      </c>
      <c r="E3485" s="1">
        <f t="shared" si="541"/>
        <v>43739</v>
      </c>
      <c r="F3485" s="1">
        <f t="shared" si="542"/>
        <v>43738</v>
      </c>
      <c r="G3485" s="1">
        <f t="shared" si="543"/>
        <v>43737</v>
      </c>
      <c r="H3485" s="1">
        <f t="shared" si="544"/>
        <v>43736</v>
      </c>
      <c r="I3485" s="2">
        <f t="shared" si="545"/>
        <v>62.55</v>
      </c>
      <c r="K3485" s="2">
        <f t="shared" si="546"/>
        <v>0</v>
      </c>
      <c r="L3485" s="2">
        <f t="shared" si="547"/>
        <v>0</v>
      </c>
      <c r="M3485" s="2">
        <f t="shared" si="548"/>
        <v>1</v>
      </c>
      <c r="N3485">
        <f t="shared" si="549"/>
        <v>-1.3682306001577969</v>
      </c>
    </row>
    <row r="3486" spans="1:14" x14ac:dyDescent="0.3">
      <c r="A3486" s="1">
        <v>43747</v>
      </c>
      <c r="B3486">
        <v>62.8</v>
      </c>
      <c r="C3486">
        <v>69.474999999999994</v>
      </c>
      <c r="D3486">
        <f t="shared" si="540"/>
        <v>3</v>
      </c>
      <c r="E3486" s="1">
        <f t="shared" si="541"/>
        <v>43740</v>
      </c>
      <c r="F3486" s="1">
        <f t="shared" si="542"/>
        <v>43739</v>
      </c>
      <c r="G3486" s="1">
        <f t="shared" si="543"/>
        <v>43738</v>
      </c>
      <c r="H3486" s="1">
        <f t="shared" si="544"/>
        <v>43737</v>
      </c>
      <c r="I3486" s="2">
        <f t="shared" si="545"/>
        <v>62.2</v>
      </c>
      <c r="K3486" s="2">
        <f t="shared" si="546"/>
        <v>0</v>
      </c>
      <c r="L3486" s="2">
        <f t="shared" si="547"/>
        <v>0</v>
      </c>
      <c r="M3486" s="2">
        <f t="shared" si="548"/>
        <v>1</v>
      </c>
      <c r="N3486">
        <f t="shared" si="549"/>
        <v>0.96000737290191374</v>
      </c>
    </row>
    <row r="3487" spans="1:14" x14ac:dyDescent="0.3">
      <c r="A3487" s="1">
        <v>43748</v>
      </c>
      <c r="B3487">
        <v>68.474999999999994</v>
      </c>
      <c r="D3487">
        <f t="shared" si="540"/>
        <v>4</v>
      </c>
      <c r="E3487" s="1">
        <f t="shared" si="541"/>
        <v>43741</v>
      </c>
      <c r="F3487" s="1">
        <f t="shared" si="542"/>
        <v>43740</v>
      </c>
      <c r="G3487" s="1">
        <f t="shared" si="543"/>
        <v>43739</v>
      </c>
      <c r="H3487" s="1">
        <f t="shared" si="544"/>
        <v>43738</v>
      </c>
      <c r="I3487" s="2">
        <f t="shared" si="545"/>
        <v>62.424999999999997</v>
      </c>
      <c r="J3487">
        <v>69.474999999999994</v>
      </c>
      <c r="K3487" s="2">
        <f t="shared" si="546"/>
        <v>69.474999999999994</v>
      </c>
      <c r="L3487" s="2">
        <f t="shared" si="547"/>
        <v>62.8</v>
      </c>
      <c r="M3487" s="2">
        <f t="shared" si="548"/>
        <v>0.90392227419935234</v>
      </c>
      <c r="N3487">
        <f t="shared" si="549"/>
        <v>-0.85090231711094344</v>
      </c>
    </row>
    <row r="3488" spans="1:14" x14ac:dyDescent="0.3">
      <c r="A3488" s="1">
        <v>43749</v>
      </c>
      <c r="B3488">
        <v>69.599999999999994</v>
      </c>
      <c r="D3488">
        <f t="shared" si="540"/>
        <v>5</v>
      </c>
      <c r="E3488" s="1">
        <f t="shared" si="541"/>
        <v>43742</v>
      </c>
      <c r="F3488" s="1">
        <f t="shared" si="542"/>
        <v>43741</v>
      </c>
      <c r="G3488" s="1">
        <f t="shared" si="543"/>
        <v>43740</v>
      </c>
      <c r="H3488" s="1">
        <f t="shared" si="544"/>
        <v>43739</v>
      </c>
      <c r="I3488" s="2">
        <f t="shared" si="545"/>
        <v>62.4</v>
      </c>
      <c r="K3488" s="2">
        <f t="shared" si="546"/>
        <v>69.474999999999994</v>
      </c>
      <c r="L3488" s="2">
        <f t="shared" si="547"/>
        <v>62.8</v>
      </c>
      <c r="M3488" s="2">
        <f t="shared" si="548"/>
        <v>0.90392227419935234</v>
      </c>
      <c r="N3488">
        <f t="shared" si="549"/>
        <v>0.81873898105774778</v>
      </c>
    </row>
    <row r="3489" spans="1:14" x14ac:dyDescent="0.3">
      <c r="A3489" s="1">
        <v>43752</v>
      </c>
      <c r="B3489">
        <v>69.125</v>
      </c>
      <c r="D3489">
        <f t="shared" si="540"/>
        <v>1</v>
      </c>
      <c r="E3489" s="1">
        <f t="shared" si="541"/>
        <v>43745</v>
      </c>
      <c r="F3489" s="1">
        <f t="shared" si="542"/>
        <v>43744</v>
      </c>
      <c r="G3489" s="1">
        <f t="shared" si="543"/>
        <v>43743</v>
      </c>
      <c r="H3489" s="1">
        <f t="shared" si="544"/>
        <v>43742</v>
      </c>
      <c r="I3489" s="2">
        <f t="shared" si="545"/>
        <v>60.5</v>
      </c>
      <c r="K3489" s="2">
        <f t="shared" si="546"/>
        <v>69.474999999999994</v>
      </c>
      <c r="L3489" s="2">
        <f t="shared" si="547"/>
        <v>62.8</v>
      </c>
      <c r="M3489" s="2">
        <f t="shared" si="548"/>
        <v>0.90392227419935234</v>
      </c>
      <c r="N3489">
        <f t="shared" si="549"/>
        <v>3.2261192651288697</v>
      </c>
    </row>
    <row r="3490" spans="1:14" x14ac:dyDescent="0.3">
      <c r="A3490" s="1">
        <v>43753</v>
      </c>
      <c r="B3490">
        <v>72.125</v>
      </c>
      <c r="D3490">
        <f t="shared" si="540"/>
        <v>2</v>
      </c>
      <c r="E3490" s="1">
        <f t="shared" si="541"/>
        <v>43746</v>
      </c>
      <c r="F3490" s="1">
        <f t="shared" si="542"/>
        <v>43745</v>
      </c>
      <c r="G3490" s="1">
        <f t="shared" si="543"/>
        <v>43744</v>
      </c>
      <c r="H3490" s="1">
        <f t="shared" si="544"/>
        <v>43743</v>
      </c>
      <c r="I3490" s="2">
        <f t="shared" si="545"/>
        <v>61.7</v>
      </c>
      <c r="K3490" s="2">
        <f t="shared" si="546"/>
        <v>69.474999999999994</v>
      </c>
      <c r="L3490" s="2">
        <f t="shared" si="547"/>
        <v>62.8</v>
      </c>
      <c r="M3490" s="2">
        <f t="shared" si="548"/>
        <v>0.90392227419935234</v>
      </c>
      <c r="N3490">
        <f t="shared" si="549"/>
        <v>5.5104891762507275</v>
      </c>
    </row>
    <row r="3491" spans="1:14" x14ac:dyDescent="0.3">
      <c r="A3491" s="1">
        <v>43754</v>
      </c>
      <c r="B3491">
        <v>70.625</v>
      </c>
      <c r="D3491">
        <f t="shared" si="540"/>
        <v>3</v>
      </c>
      <c r="E3491" s="1">
        <f t="shared" si="541"/>
        <v>43747</v>
      </c>
      <c r="F3491" s="1">
        <f t="shared" si="542"/>
        <v>43746</v>
      </c>
      <c r="G3491" s="1">
        <f t="shared" si="543"/>
        <v>43745</v>
      </c>
      <c r="H3491" s="1">
        <f t="shared" si="544"/>
        <v>43744</v>
      </c>
      <c r="I3491" s="2">
        <f t="shared" si="545"/>
        <v>62.8</v>
      </c>
      <c r="K3491" s="2">
        <f t="shared" si="546"/>
        <v>69.474999999999994</v>
      </c>
      <c r="L3491" s="2">
        <f t="shared" si="547"/>
        <v>62.8</v>
      </c>
      <c r="M3491" s="2">
        <f t="shared" si="548"/>
        <v>0.90392227419935234</v>
      </c>
      <c r="N3491">
        <f t="shared" si="549"/>
        <v>1.6417213838037643</v>
      </c>
    </row>
    <row r="3492" spans="1:14" x14ac:dyDescent="0.3">
      <c r="A3492" s="1">
        <v>43755</v>
      </c>
      <c r="B3492">
        <v>68.150000000000006</v>
      </c>
      <c r="D3492">
        <f t="shared" si="540"/>
        <v>4</v>
      </c>
      <c r="E3492" s="1">
        <f t="shared" si="541"/>
        <v>43748</v>
      </c>
      <c r="F3492" s="1">
        <f t="shared" si="542"/>
        <v>43747</v>
      </c>
      <c r="G3492" s="1">
        <f t="shared" si="543"/>
        <v>43746</v>
      </c>
      <c r="H3492" s="1">
        <f t="shared" si="544"/>
        <v>43745</v>
      </c>
      <c r="I3492" s="2">
        <f t="shared" si="545"/>
        <v>68.474999999999994</v>
      </c>
      <c r="K3492" s="2">
        <f t="shared" si="546"/>
        <v>0</v>
      </c>
      <c r="L3492" s="2">
        <f t="shared" si="547"/>
        <v>0</v>
      </c>
      <c r="M3492" s="2">
        <f t="shared" si="548"/>
        <v>1</v>
      </c>
      <c r="N3492">
        <f t="shared" si="549"/>
        <v>-0.47575570066001222</v>
      </c>
    </row>
    <row r="3493" spans="1:14" x14ac:dyDescent="0.3">
      <c r="A3493" s="1">
        <v>43756</v>
      </c>
      <c r="B3493">
        <v>67.95</v>
      </c>
      <c r="D3493">
        <f t="shared" si="540"/>
        <v>5</v>
      </c>
      <c r="E3493" s="1">
        <f t="shared" si="541"/>
        <v>43749</v>
      </c>
      <c r="F3493" s="1">
        <f t="shared" si="542"/>
        <v>43748</v>
      </c>
      <c r="G3493" s="1">
        <f t="shared" si="543"/>
        <v>43747</v>
      </c>
      <c r="H3493" s="1">
        <f t="shared" si="544"/>
        <v>43746</v>
      </c>
      <c r="I3493" s="2">
        <f t="shared" si="545"/>
        <v>69.599999999999994</v>
      </c>
      <c r="K3493" s="2">
        <f t="shared" si="546"/>
        <v>0</v>
      </c>
      <c r="L3493" s="2">
        <f t="shared" si="547"/>
        <v>0</v>
      </c>
      <c r="M3493" s="2">
        <f t="shared" si="548"/>
        <v>1</v>
      </c>
      <c r="N3493">
        <f t="shared" si="549"/>
        <v>-2.399242674322108</v>
      </c>
    </row>
    <row r="3494" spans="1:14" x14ac:dyDescent="0.3">
      <c r="A3494" s="1">
        <v>43759</v>
      </c>
      <c r="B3494">
        <v>67.825000000000003</v>
      </c>
      <c r="D3494">
        <f t="shared" si="540"/>
        <v>1</v>
      </c>
      <c r="E3494" s="1">
        <f t="shared" si="541"/>
        <v>43752</v>
      </c>
      <c r="F3494" s="1">
        <f t="shared" si="542"/>
        <v>43751</v>
      </c>
      <c r="G3494" s="1">
        <f t="shared" si="543"/>
        <v>43750</v>
      </c>
      <c r="H3494" s="1">
        <f t="shared" si="544"/>
        <v>43749</v>
      </c>
      <c r="I3494" s="2">
        <f t="shared" si="545"/>
        <v>69.125</v>
      </c>
      <c r="K3494" s="2">
        <f t="shared" si="546"/>
        <v>0</v>
      </c>
      <c r="L3494" s="2">
        <f t="shared" si="547"/>
        <v>0</v>
      </c>
      <c r="M3494" s="2">
        <f t="shared" si="548"/>
        <v>1</v>
      </c>
      <c r="N3494">
        <f t="shared" si="549"/>
        <v>-1.8985601297503369</v>
      </c>
    </row>
    <row r="3495" spans="1:14" x14ac:dyDescent="0.3">
      <c r="A3495" s="1">
        <v>43760</v>
      </c>
      <c r="B3495">
        <v>65.5</v>
      </c>
      <c r="D3495">
        <f t="shared" si="540"/>
        <v>2</v>
      </c>
      <c r="E3495" s="1">
        <f t="shared" si="541"/>
        <v>43753</v>
      </c>
      <c r="F3495" s="1">
        <f t="shared" si="542"/>
        <v>43752</v>
      </c>
      <c r="G3495" s="1">
        <f t="shared" si="543"/>
        <v>43751</v>
      </c>
      <c r="H3495" s="1">
        <f t="shared" si="544"/>
        <v>43750</v>
      </c>
      <c r="I3495" s="2">
        <f t="shared" si="545"/>
        <v>72.125</v>
      </c>
      <c r="K3495" s="2">
        <f t="shared" si="546"/>
        <v>0</v>
      </c>
      <c r="L3495" s="2">
        <f t="shared" si="547"/>
        <v>0</v>
      </c>
      <c r="M3495" s="2">
        <f t="shared" si="548"/>
        <v>1</v>
      </c>
      <c r="N3495">
        <f t="shared" si="549"/>
        <v>-9.6350582187057405</v>
      </c>
    </row>
    <row r="3496" spans="1:14" x14ac:dyDescent="0.3">
      <c r="A3496" s="1">
        <v>43761</v>
      </c>
      <c r="B3496">
        <v>65.825000000000003</v>
      </c>
      <c r="D3496">
        <f t="shared" si="540"/>
        <v>3</v>
      </c>
      <c r="E3496" s="1">
        <f t="shared" si="541"/>
        <v>43754</v>
      </c>
      <c r="F3496" s="1">
        <f t="shared" si="542"/>
        <v>43753</v>
      </c>
      <c r="G3496" s="1">
        <f t="shared" si="543"/>
        <v>43752</v>
      </c>
      <c r="H3496" s="1">
        <f t="shared" si="544"/>
        <v>43751</v>
      </c>
      <c r="I3496" s="2">
        <f t="shared" si="545"/>
        <v>70.625</v>
      </c>
      <c r="K3496" s="2">
        <f t="shared" si="546"/>
        <v>0</v>
      </c>
      <c r="L3496" s="2">
        <f t="shared" si="547"/>
        <v>0</v>
      </c>
      <c r="M3496" s="2">
        <f t="shared" si="548"/>
        <v>1</v>
      </c>
      <c r="N3496">
        <f t="shared" si="549"/>
        <v>-7.0384484084231893</v>
      </c>
    </row>
    <row r="3497" spans="1:14" x14ac:dyDescent="0.3">
      <c r="A3497" s="1">
        <v>43762</v>
      </c>
      <c r="B3497">
        <v>64.55</v>
      </c>
      <c r="D3497">
        <f t="shared" si="540"/>
        <v>4</v>
      </c>
      <c r="E3497" s="1">
        <f t="shared" si="541"/>
        <v>43755</v>
      </c>
      <c r="F3497" s="1">
        <f t="shared" si="542"/>
        <v>43754</v>
      </c>
      <c r="G3497" s="1">
        <f t="shared" si="543"/>
        <v>43753</v>
      </c>
      <c r="H3497" s="1">
        <f t="shared" si="544"/>
        <v>43752</v>
      </c>
      <c r="I3497" s="2">
        <f t="shared" si="545"/>
        <v>68.150000000000006</v>
      </c>
      <c r="K3497" s="2">
        <f t="shared" si="546"/>
        <v>0</v>
      </c>
      <c r="L3497" s="2">
        <f t="shared" si="547"/>
        <v>0</v>
      </c>
      <c r="M3497" s="2">
        <f t="shared" si="548"/>
        <v>1</v>
      </c>
      <c r="N3497">
        <f t="shared" si="549"/>
        <v>-5.4271040849890273</v>
      </c>
    </row>
    <row r="3498" spans="1:14" x14ac:dyDescent="0.3">
      <c r="A3498" s="1">
        <v>43763</v>
      </c>
      <c r="B3498">
        <v>64.924999999999997</v>
      </c>
      <c r="D3498">
        <f t="shared" si="540"/>
        <v>5</v>
      </c>
      <c r="E3498" s="1">
        <f t="shared" si="541"/>
        <v>43756</v>
      </c>
      <c r="F3498" s="1">
        <f t="shared" si="542"/>
        <v>43755</v>
      </c>
      <c r="G3498" s="1">
        <f t="shared" si="543"/>
        <v>43754</v>
      </c>
      <c r="H3498" s="1">
        <f t="shared" si="544"/>
        <v>43753</v>
      </c>
      <c r="I3498" s="2">
        <f t="shared" si="545"/>
        <v>67.95</v>
      </c>
      <c r="K3498" s="2">
        <f t="shared" si="546"/>
        <v>0</v>
      </c>
      <c r="L3498" s="2">
        <f t="shared" si="547"/>
        <v>0</v>
      </c>
      <c r="M3498" s="2">
        <f t="shared" si="548"/>
        <v>1</v>
      </c>
      <c r="N3498">
        <f t="shared" si="549"/>
        <v>-4.553938304834066</v>
      </c>
    </row>
    <row r="3499" spans="1:14" x14ac:dyDescent="0.3">
      <c r="A3499" s="1">
        <v>43766</v>
      </c>
      <c r="B3499">
        <v>65.650000000000006</v>
      </c>
      <c r="D3499">
        <f t="shared" si="540"/>
        <v>1</v>
      </c>
      <c r="E3499" s="1">
        <f t="shared" si="541"/>
        <v>43759</v>
      </c>
      <c r="F3499" s="1">
        <f t="shared" si="542"/>
        <v>43758</v>
      </c>
      <c r="G3499" s="1">
        <f t="shared" si="543"/>
        <v>43757</v>
      </c>
      <c r="H3499" s="1">
        <f t="shared" si="544"/>
        <v>43756</v>
      </c>
      <c r="I3499" s="2">
        <f t="shared" si="545"/>
        <v>67.825000000000003</v>
      </c>
      <c r="K3499" s="2">
        <f t="shared" si="546"/>
        <v>0</v>
      </c>
      <c r="L3499" s="2">
        <f t="shared" si="547"/>
        <v>0</v>
      </c>
      <c r="M3499" s="2">
        <f t="shared" si="548"/>
        <v>1</v>
      </c>
      <c r="N3499">
        <f t="shared" si="549"/>
        <v>-3.259325779619024</v>
      </c>
    </row>
    <row r="3500" spans="1:14" x14ac:dyDescent="0.3">
      <c r="A3500" s="1">
        <v>43767</v>
      </c>
      <c r="B3500">
        <v>64.325000000000003</v>
      </c>
      <c r="D3500">
        <f t="shared" si="540"/>
        <v>2</v>
      </c>
      <c r="E3500" s="1">
        <f t="shared" si="541"/>
        <v>43760</v>
      </c>
      <c r="F3500" s="1">
        <f t="shared" si="542"/>
        <v>43759</v>
      </c>
      <c r="G3500" s="1">
        <f t="shared" si="543"/>
        <v>43758</v>
      </c>
      <c r="H3500" s="1">
        <f t="shared" si="544"/>
        <v>43757</v>
      </c>
      <c r="I3500" s="2">
        <f t="shared" si="545"/>
        <v>65.5</v>
      </c>
      <c r="K3500" s="2">
        <f t="shared" si="546"/>
        <v>0</v>
      </c>
      <c r="L3500" s="2">
        <f t="shared" si="547"/>
        <v>0</v>
      </c>
      <c r="M3500" s="2">
        <f t="shared" si="548"/>
        <v>1</v>
      </c>
      <c r="N3500">
        <f t="shared" si="549"/>
        <v>-1.8101784473398292</v>
      </c>
    </row>
    <row r="3501" spans="1:14" x14ac:dyDescent="0.3">
      <c r="A3501" s="1">
        <v>43768</v>
      </c>
      <c r="B3501">
        <v>65.775000000000006</v>
      </c>
      <c r="D3501">
        <f t="shared" si="540"/>
        <v>3</v>
      </c>
      <c r="E3501" s="1">
        <f t="shared" si="541"/>
        <v>43761</v>
      </c>
      <c r="F3501" s="1">
        <f t="shared" si="542"/>
        <v>43760</v>
      </c>
      <c r="G3501" s="1">
        <f t="shared" si="543"/>
        <v>43759</v>
      </c>
      <c r="H3501" s="1">
        <f t="shared" si="544"/>
        <v>43758</v>
      </c>
      <c r="I3501" s="2">
        <f t="shared" si="545"/>
        <v>65.825000000000003</v>
      </c>
      <c r="K3501" s="2">
        <f t="shared" si="546"/>
        <v>0</v>
      </c>
      <c r="L3501" s="2">
        <f t="shared" si="547"/>
        <v>0</v>
      </c>
      <c r="M3501" s="2">
        <f t="shared" si="548"/>
        <v>1</v>
      </c>
      <c r="N3501">
        <f t="shared" si="549"/>
        <v>-7.5987845601665452E-2</v>
      </c>
    </row>
    <row r="3502" spans="1:14" x14ac:dyDescent="0.3">
      <c r="A3502" s="1">
        <v>43769</v>
      </c>
      <c r="B3502">
        <v>66</v>
      </c>
      <c r="D3502">
        <f t="shared" si="540"/>
        <v>4</v>
      </c>
      <c r="E3502" s="1">
        <f t="shared" si="541"/>
        <v>43762</v>
      </c>
      <c r="F3502" s="1">
        <f t="shared" si="542"/>
        <v>43761</v>
      </c>
      <c r="G3502" s="1">
        <f t="shared" si="543"/>
        <v>43760</v>
      </c>
      <c r="H3502" s="1">
        <f t="shared" si="544"/>
        <v>43759</v>
      </c>
      <c r="I3502" s="2">
        <f t="shared" si="545"/>
        <v>64.55</v>
      </c>
      <c r="K3502" s="2">
        <f t="shared" si="546"/>
        <v>0</v>
      </c>
      <c r="L3502" s="2">
        <f t="shared" si="547"/>
        <v>0</v>
      </c>
      <c r="M3502" s="2">
        <f t="shared" si="548"/>
        <v>1</v>
      </c>
      <c r="N3502">
        <f t="shared" si="549"/>
        <v>2.2214624733774104</v>
      </c>
    </row>
    <row r="3503" spans="1:14" x14ac:dyDescent="0.3">
      <c r="A3503" s="1">
        <v>43770</v>
      </c>
      <c r="B3503">
        <v>64.45</v>
      </c>
      <c r="D3503">
        <f t="shared" si="540"/>
        <v>5</v>
      </c>
      <c r="E3503" s="1">
        <f t="shared" si="541"/>
        <v>43763</v>
      </c>
      <c r="F3503" s="1">
        <f t="shared" si="542"/>
        <v>43762</v>
      </c>
      <c r="G3503" s="1">
        <f t="shared" si="543"/>
        <v>43761</v>
      </c>
      <c r="H3503" s="1">
        <f t="shared" si="544"/>
        <v>43760</v>
      </c>
      <c r="I3503" s="2">
        <f t="shared" si="545"/>
        <v>64.924999999999997</v>
      </c>
      <c r="K3503" s="2">
        <f t="shared" si="546"/>
        <v>0</v>
      </c>
      <c r="L3503" s="2">
        <f t="shared" si="547"/>
        <v>0</v>
      </c>
      <c r="M3503" s="2">
        <f t="shared" si="548"/>
        <v>1</v>
      </c>
      <c r="N3503">
        <f t="shared" si="549"/>
        <v>-0.73430281636156525</v>
      </c>
    </row>
    <row r="3504" spans="1:14" x14ac:dyDescent="0.3">
      <c r="A3504" s="1">
        <v>43773</v>
      </c>
      <c r="B3504">
        <v>64.525000000000006</v>
      </c>
      <c r="D3504">
        <f t="shared" si="540"/>
        <v>1</v>
      </c>
      <c r="E3504" s="1">
        <f t="shared" si="541"/>
        <v>43766</v>
      </c>
      <c r="F3504" s="1">
        <f t="shared" si="542"/>
        <v>43765</v>
      </c>
      <c r="G3504" s="1">
        <f t="shared" si="543"/>
        <v>43764</v>
      </c>
      <c r="H3504" s="1">
        <f t="shared" si="544"/>
        <v>43763</v>
      </c>
      <c r="I3504" s="2">
        <f t="shared" si="545"/>
        <v>65.650000000000006</v>
      </c>
      <c r="K3504" s="2">
        <f t="shared" si="546"/>
        <v>0</v>
      </c>
      <c r="L3504" s="2">
        <f t="shared" si="547"/>
        <v>0</v>
      </c>
      <c r="M3504" s="2">
        <f t="shared" si="548"/>
        <v>1</v>
      </c>
      <c r="N3504">
        <f t="shared" si="549"/>
        <v>-1.7284855144127655</v>
      </c>
    </row>
    <row r="3505" spans="1:14" x14ac:dyDescent="0.3">
      <c r="A3505" s="1">
        <v>43774</v>
      </c>
      <c r="B3505">
        <v>67.275000000000006</v>
      </c>
      <c r="D3505">
        <f t="shared" si="540"/>
        <v>2</v>
      </c>
      <c r="E3505" s="1">
        <f t="shared" si="541"/>
        <v>43767</v>
      </c>
      <c r="F3505" s="1">
        <f t="shared" si="542"/>
        <v>43766</v>
      </c>
      <c r="G3505" s="1">
        <f t="shared" si="543"/>
        <v>43765</v>
      </c>
      <c r="H3505" s="1">
        <f t="shared" si="544"/>
        <v>43764</v>
      </c>
      <c r="I3505" s="2">
        <f t="shared" si="545"/>
        <v>64.325000000000003</v>
      </c>
      <c r="K3505" s="2">
        <f t="shared" si="546"/>
        <v>0</v>
      </c>
      <c r="L3505" s="2">
        <f t="shared" si="547"/>
        <v>0</v>
      </c>
      <c r="M3505" s="2">
        <f t="shared" si="548"/>
        <v>1</v>
      </c>
      <c r="N3505">
        <f t="shared" si="549"/>
        <v>4.4840338445161727</v>
      </c>
    </row>
    <row r="3506" spans="1:14" x14ac:dyDescent="0.3">
      <c r="A3506" s="1">
        <v>43775</v>
      </c>
      <c r="B3506">
        <v>64.775000000000006</v>
      </c>
      <c r="D3506">
        <f t="shared" si="540"/>
        <v>3</v>
      </c>
      <c r="E3506" s="1">
        <f t="shared" si="541"/>
        <v>43768</v>
      </c>
      <c r="F3506" s="1">
        <f t="shared" si="542"/>
        <v>43767</v>
      </c>
      <c r="G3506" s="1">
        <f t="shared" si="543"/>
        <v>43766</v>
      </c>
      <c r="H3506" s="1">
        <f t="shared" si="544"/>
        <v>43765</v>
      </c>
      <c r="I3506" s="2">
        <f t="shared" si="545"/>
        <v>65.775000000000006</v>
      </c>
      <c r="K3506" s="2">
        <f t="shared" si="546"/>
        <v>0</v>
      </c>
      <c r="L3506" s="2">
        <f t="shared" si="547"/>
        <v>0</v>
      </c>
      <c r="M3506" s="2">
        <f t="shared" si="548"/>
        <v>1</v>
      </c>
      <c r="N3506">
        <f t="shared" si="549"/>
        <v>-1.5320100478182714</v>
      </c>
    </row>
    <row r="3507" spans="1:14" x14ac:dyDescent="0.3">
      <c r="A3507" s="1">
        <v>43776</v>
      </c>
      <c r="B3507">
        <v>64.3</v>
      </c>
      <c r="D3507">
        <f t="shared" si="540"/>
        <v>4</v>
      </c>
      <c r="E3507" s="1">
        <f t="shared" si="541"/>
        <v>43769</v>
      </c>
      <c r="F3507" s="1">
        <f t="shared" si="542"/>
        <v>43768</v>
      </c>
      <c r="G3507" s="1">
        <f t="shared" si="543"/>
        <v>43767</v>
      </c>
      <c r="H3507" s="1">
        <f t="shared" si="544"/>
        <v>43766</v>
      </c>
      <c r="I3507" s="2">
        <f t="shared" si="545"/>
        <v>66</v>
      </c>
      <c r="K3507" s="2">
        <f t="shared" si="546"/>
        <v>0</v>
      </c>
      <c r="L3507" s="2">
        <f t="shared" si="547"/>
        <v>0</v>
      </c>
      <c r="M3507" s="2">
        <f t="shared" si="548"/>
        <v>1</v>
      </c>
      <c r="N3507">
        <f t="shared" si="549"/>
        <v>-2.609511078285184</v>
      </c>
    </row>
    <row r="3508" spans="1:14" x14ac:dyDescent="0.3">
      <c r="A3508" s="1">
        <v>43777</v>
      </c>
      <c r="B3508">
        <v>64.125</v>
      </c>
      <c r="D3508">
        <f t="shared" si="540"/>
        <v>5</v>
      </c>
      <c r="E3508" s="1">
        <f t="shared" si="541"/>
        <v>43770</v>
      </c>
      <c r="F3508" s="1">
        <f t="shared" si="542"/>
        <v>43769</v>
      </c>
      <c r="G3508" s="1">
        <f t="shared" si="543"/>
        <v>43768</v>
      </c>
      <c r="H3508" s="1">
        <f t="shared" si="544"/>
        <v>43767</v>
      </c>
      <c r="I3508" s="2">
        <f t="shared" si="545"/>
        <v>64.45</v>
      </c>
      <c r="K3508" s="2">
        <f t="shared" si="546"/>
        <v>0</v>
      </c>
      <c r="L3508" s="2">
        <f t="shared" si="547"/>
        <v>0</v>
      </c>
      <c r="M3508" s="2">
        <f t="shared" si="548"/>
        <v>1</v>
      </c>
      <c r="N3508">
        <f t="shared" si="549"/>
        <v>-0.50554258942628405</v>
      </c>
    </row>
    <row r="3509" spans="1:14" x14ac:dyDescent="0.3">
      <c r="A3509" s="1">
        <v>43780</v>
      </c>
      <c r="B3509">
        <v>63.3</v>
      </c>
      <c r="D3509">
        <f t="shared" si="540"/>
        <v>1</v>
      </c>
      <c r="E3509" s="1">
        <f t="shared" si="541"/>
        <v>43773</v>
      </c>
      <c r="F3509" s="1">
        <f t="shared" si="542"/>
        <v>43772</v>
      </c>
      <c r="G3509" s="1">
        <f t="shared" si="543"/>
        <v>43771</v>
      </c>
      <c r="H3509" s="1">
        <f t="shared" si="544"/>
        <v>43770</v>
      </c>
      <c r="I3509" s="2">
        <f t="shared" si="545"/>
        <v>64.525000000000006</v>
      </c>
      <c r="K3509" s="2">
        <f t="shared" si="546"/>
        <v>0</v>
      </c>
      <c r="L3509" s="2">
        <f t="shared" si="547"/>
        <v>0</v>
      </c>
      <c r="M3509" s="2">
        <f t="shared" si="548"/>
        <v>1</v>
      </c>
      <c r="N3509">
        <f t="shared" si="549"/>
        <v>-1.9167416454547177</v>
      </c>
    </row>
    <row r="3510" spans="1:14" x14ac:dyDescent="0.3">
      <c r="A3510" s="1">
        <v>43781</v>
      </c>
      <c r="B3510">
        <v>64.724999999999994</v>
      </c>
      <c r="D3510">
        <f t="shared" si="540"/>
        <v>2</v>
      </c>
      <c r="E3510" s="1">
        <f t="shared" si="541"/>
        <v>43774</v>
      </c>
      <c r="F3510" s="1">
        <f t="shared" si="542"/>
        <v>43773</v>
      </c>
      <c r="G3510" s="1">
        <f t="shared" si="543"/>
        <v>43772</v>
      </c>
      <c r="H3510" s="1">
        <f t="shared" si="544"/>
        <v>43771</v>
      </c>
      <c r="I3510" s="2">
        <f t="shared" si="545"/>
        <v>67.275000000000006</v>
      </c>
      <c r="K3510" s="2">
        <f t="shared" si="546"/>
        <v>0</v>
      </c>
      <c r="L3510" s="2">
        <f t="shared" si="547"/>
        <v>0</v>
      </c>
      <c r="M3510" s="2">
        <f t="shared" si="548"/>
        <v>1</v>
      </c>
      <c r="N3510">
        <f t="shared" si="549"/>
        <v>-3.8641170975368335</v>
      </c>
    </row>
    <row r="3511" spans="1:14" x14ac:dyDescent="0.3">
      <c r="A3511" s="1">
        <v>43782</v>
      </c>
      <c r="B3511">
        <v>63.125</v>
      </c>
      <c r="D3511">
        <f t="shared" si="540"/>
        <v>3</v>
      </c>
      <c r="E3511" s="1">
        <f t="shared" si="541"/>
        <v>43775</v>
      </c>
      <c r="F3511" s="1">
        <f t="shared" si="542"/>
        <v>43774</v>
      </c>
      <c r="G3511" s="1">
        <f t="shared" si="543"/>
        <v>43773</v>
      </c>
      <c r="H3511" s="1">
        <f t="shared" si="544"/>
        <v>43772</v>
      </c>
      <c r="I3511" s="2">
        <f t="shared" si="545"/>
        <v>64.775000000000006</v>
      </c>
      <c r="K3511" s="2">
        <f t="shared" si="546"/>
        <v>0</v>
      </c>
      <c r="L3511" s="2">
        <f t="shared" si="547"/>
        <v>0</v>
      </c>
      <c r="M3511" s="2">
        <f t="shared" si="548"/>
        <v>1</v>
      </c>
      <c r="N3511">
        <f t="shared" si="549"/>
        <v>-2.5802838852649868</v>
      </c>
    </row>
    <row r="3512" spans="1:14" x14ac:dyDescent="0.3">
      <c r="A3512" s="1">
        <v>43783</v>
      </c>
      <c r="B3512">
        <v>62.75</v>
      </c>
      <c r="D3512">
        <f t="shared" si="540"/>
        <v>4</v>
      </c>
      <c r="E3512" s="1">
        <f t="shared" si="541"/>
        <v>43776</v>
      </c>
      <c r="F3512" s="1">
        <f t="shared" si="542"/>
        <v>43775</v>
      </c>
      <c r="G3512" s="1">
        <f t="shared" si="543"/>
        <v>43774</v>
      </c>
      <c r="H3512" s="1">
        <f t="shared" si="544"/>
        <v>43773</v>
      </c>
      <c r="I3512" s="2">
        <f t="shared" si="545"/>
        <v>64.3</v>
      </c>
      <c r="K3512" s="2">
        <f t="shared" si="546"/>
        <v>0</v>
      </c>
      <c r="L3512" s="2">
        <f t="shared" si="547"/>
        <v>0</v>
      </c>
      <c r="M3512" s="2">
        <f t="shared" si="548"/>
        <v>1</v>
      </c>
      <c r="N3512">
        <f t="shared" si="549"/>
        <v>-2.4401053231680438</v>
      </c>
    </row>
    <row r="3513" spans="1:14" x14ac:dyDescent="0.3">
      <c r="A3513" s="1">
        <v>43784</v>
      </c>
      <c r="B3513">
        <v>63.2</v>
      </c>
      <c r="D3513">
        <f t="shared" si="540"/>
        <v>5</v>
      </c>
      <c r="E3513" s="1">
        <f t="shared" si="541"/>
        <v>43777</v>
      </c>
      <c r="F3513" s="1">
        <f t="shared" si="542"/>
        <v>43776</v>
      </c>
      <c r="G3513" s="1">
        <f t="shared" si="543"/>
        <v>43775</v>
      </c>
      <c r="H3513" s="1">
        <f t="shared" si="544"/>
        <v>43774</v>
      </c>
      <c r="I3513" s="2">
        <f t="shared" si="545"/>
        <v>64.125</v>
      </c>
      <c r="K3513" s="2">
        <f t="shared" si="546"/>
        <v>0</v>
      </c>
      <c r="L3513" s="2">
        <f t="shared" si="547"/>
        <v>0</v>
      </c>
      <c r="M3513" s="2">
        <f t="shared" si="548"/>
        <v>1</v>
      </c>
      <c r="N3513">
        <f t="shared" si="549"/>
        <v>-1.4530002338121788</v>
      </c>
    </row>
    <row r="3514" spans="1:14" x14ac:dyDescent="0.3">
      <c r="A3514" s="1">
        <v>43787</v>
      </c>
      <c r="B3514">
        <v>62.75</v>
      </c>
      <c r="D3514">
        <f t="shared" si="540"/>
        <v>1</v>
      </c>
      <c r="E3514" s="1">
        <f t="shared" si="541"/>
        <v>43780</v>
      </c>
      <c r="F3514" s="1">
        <f t="shared" si="542"/>
        <v>43779</v>
      </c>
      <c r="G3514" s="1">
        <f t="shared" si="543"/>
        <v>43778</v>
      </c>
      <c r="H3514" s="1">
        <f t="shared" si="544"/>
        <v>43777</v>
      </c>
      <c r="I3514" s="2">
        <f t="shared" si="545"/>
        <v>63.3</v>
      </c>
      <c r="K3514" s="2">
        <f t="shared" si="546"/>
        <v>0</v>
      </c>
      <c r="L3514" s="2">
        <f t="shared" si="547"/>
        <v>0</v>
      </c>
      <c r="M3514" s="2">
        <f t="shared" si="548"/>
        <v>1</v>
      </c>
      <c r="N3514">
        <f t="shared" si="549"/>
        <v>-0.87267511382371954</v>
      </c>
    </row>
    <row r="3515" spans="1:14" x14ac:dyDescent="0.3">
      <c r="A3515" s="1">
        <v>43788</v>
      </c>
      <c r="B3515">
        <v>62.15</v>
      </c>
      <c r="D3515">
        <f t="shared" si="540"/>
        <v>2</v>
      </c>
      <c r="E3515" s="1">
        <f t="shared" si="541"/>
        <v>43781</v>
      </c>
      <c r="F3515" s="1">
        <f t="shared" si="542"/>
        <v>43780</v>
      </c>
      <c r="G3515" s="1">
        <f t="shared" si="543"/>
        <v>43779</v>
      </c>
      <c r="H3515" s="1">
        <f t="shared" si="544"/>
        <v>43778</v>
      </c>
      <c r="I3515" s="2">
        <f t="shared" si="545"/>
        <v>64.724999999999994</v>
      </c>
      <c r="K3515" s="2">
        <f t="shared" si="546"/>
        <v>0</v>
      </c>
      <c r="L3515" s="2">
        <f t="shared" si="547"/>
        <v>0</v>
      </c>
      <c r="M3515" s="2">
        <f t="shared" si="548"/>
        <v>1</v>
      </c>
      <c r="N3515">
        <f t="shared" si="549"/>
        <v>-4.0596707680881137</v>
      </c>
    </row>
    <row r="3516" spans="1:14" x14ac:dyDescent="0.3">
      <c r="A3516" s="1">
        <v>43789</v>
      </c>
      <c r="B3516">
        <v>60.45</v>
      </c>
      <c r="D3516">
        <f t="shared" si="540"/>
        <v>3</v>
      </c>
      <c r="E3516" s="1">
        <f t="shared" si="541"/>
        <v>43782</v>
      </c>
      <c r="F3516" s="1">
        <f t="shared" si="542"/>
        <v>43781</v>
      </c>
      <c r="G3516" s="1">
        <f t="shared" si="543"/>
        <v>43780</v>
      </c>
      <c r="H3516" s="1">
        <f t="shared" si="544"/>
        <v>43779</v>
      </c>
      <c r="I3516" s="2">
        <f t="shared" si="545"/>
        <v>63.125</v>
      </c>
      <c r="K3516" s="2">
        <f t="shared" si="546"/>
        <v>0</v>
      </c>
      <c r="L3516" s="2">
        <f t="shared" si="547"/>
        <v>0</v>
      </c>
      <c r="M3516" s="2">
        <f t="shared" si="548"/>
        <v>1</v>
      </c>
      <c r="N3516">
        <f t="shared" si="549"/>
        <v>-4.3300310534722142</v>
      </c>
    </row>
    <row r="3517" spans="1:14" x14ac:dyDescent="0.3">
      <c r="A3517" s="1">
        <v>43790</v>
      </c>
      <c r="B3517">
        <v>60.65</v>
      </c>
      <c r="D3517">
        <f t="shared" si="540"/>
        <v>4</v>
      </c>
      <c r="E3517" s="1">
        <f t="shared" si="541"/>
        <v>43783</v>
      </c>
      <c r="F3517" s="1">
        <f t="shared" si="542"/>
        <v>43782</v>
      </c>
      <c r="G3517" s="1">
        <f t="shared" si="543"/>
        <v>43781</v>
      </c>
      <c r="H3517" s="1">
        <f t="shared" si="544"/>
        <v>43780</v>
      </c>
      <c r="I3517" s="2">
        <f t="shared" si="545"/>
        <v>62.75</v>
      </c>
      <c r="K3517" s="2">
        <f t="shared" si="546"/>
        <v>0</v>
      </c>
      <c r="L3517" s="2">
        <f t="shared" si="547"/>
        <v>0</v>
      </c>
      <c r="M3517" s="2">
        <f t="shared" si="548"/>
        <v>1</v>
      </c>
      <c r="N3517">
        <f t="shared" si="549"/>
        <v>-3.4038942621834143</v>
      </c>
    </row>
    <row r="3518" spans="1:14" x14ac:dyDescent="0.3">
      <c r="A3518" s="1">
        <v>43791</v>
      </c>
      <c r="B3518">
        <v>61.225000000000001</v>
      </c>
      <c r="D3518">
        <f t="shared" si="540"/>
        <v>5</v>
      </c>
      <c r="E3518" s="1">
        <f t="shared" si="541"/>
        <v>43784</v>
      </c>
      <c r="F3518" s="1">
        <f t="shared" si="542"/>
        <v>43783</v>
      </c>
      <c r="G3518" s="1">
        <f t="shared" si="543"/>
        <v>43782</v>
      </c>
      <c r="H3518" s="1">
        <f t="shared" si="544"/>
        <v>43781</v>
      </c>
      <c r="I3518" s="2">
        <f t="shared" si="545"/>
        <v>63.2</v>
      </c>
      <c r="K3518" s="2">
        <f t="shared" si="546"/>
        <v>0</v>
      </c>
      <c r="L3518" s="2">
        <f t="shared" si="547"/>
        <v>0</v>
      </c>
      <c r="M3518" s="2">
        <f t="shared" si="548"/>
        <v>1</v>
      </c>
      <c r="N3518">
        <f t="shared" si="549"/>
        <v>-3.1748698314580297</v>
      </c>
    </row>
    <row r="3519" spans="1:14" x14ac:dyDescent="0.3">
      <c r="A3519" s="1">
        <v>43794</v>
      </c>
      <c r="B3519">
        <v>61.024999999999999</v>
      </c>
      <c r="D3519">
        <f t="shared" si="540"/>
        <v>1</v>
      </c>
      <c r="E3519" s="1">
        <f t="shared" si="541"/>
        <v>43787</v>
      </c>
      <c r="F3519" s="1">
        <f t="shared" si="542"/>
        <v>43786</v>
      </c>
      <c r="G3519" s="1">
        <f t="shared" si="543"/>
        <v>43785</v>
      </c>
      <c r="H3519" s="1">
        <f t="shared" si="544"/>
        <v>43784</v>
      </c>
      <c r="I3519" s="2">
        <f t="shared" si="545"/>
        <v>62.75</v>
      </c>
      <c r="K3519" s="2">
        <f t="shared" si="546"/>
        <v>0</v>
      </c>
      <c r="L3519" s="2">
        <f t="shared" si="547"/>
        <v>0</v>
      </c>
      <c r="M3519" s="2">
        <f t="shared" si="548"/>
        <v>1</v>
      </c>
      <c r="N3519">
        <f t="shared" si="549"/>
        <v>-2.7874961732869523</v>
      </c>
    </row>
    <row r="3520" spans="1:14" x14ac:dyDescent="0.3">
      <c r="A3520" s="1">
        <v>43795</v>
      </c>
      <c r="B3520">
        <v>60.825000000000003</v>
      </c>
      <c r="D3520">
        <f t="shared" si="540"/>
        <v>2</v>
      </c>
      <c r="E3520" s="1">
        <f t="shared" si="541"/>
        <v>43788</v>
      </c>
      <c r="F3520" s="1">
        <f t="shared" si="542"/>
        <v>43787</v>
      </c>
      <c r="G3520" s="1">
        <f t="shared" si="543"/>
        <v>43786</v>
      </c>
      <c r="H3520" s="1">
        <f t="shared" si="544"/>
        <v>43785</v>
      </c>
      <c r="I3520" s="2">
        <f t="shared" si="545"/>
        <v>62.15</v>
      </c>
      <c r="K3520" s="2">
        <f t="shared" si="546"/>
        <v>0</v>
      </c>
      <c r="L3520" s="2">
        <f t="shared" si="547"/>
        <v>0</v>
      </c>
      <c r="M3520" s="2">
        <f t="shared" si="548"/>
        <v>1</v>
      </c>
      <c r="N3520">
        <f t="shared" si="549"/>
        <v>-2.1549929287133729</v>
      </c>
    </row>
    <row r="3521" spans="1:14" x14ac:dyDescent="0.3">
      <c r="A3521" s="1">
        <v>43796</v>
      </c>
      <c r="B3521">
        <v>60.674999999999997</v>
      </c>
      <c r="D3521">
        <f t="shared" si="540"/>
        <v>3</v>
      </c>
      <c r="E3521" s="1">
        <f t="shared" si="541"/>
        <v>43789</v>
      </c>
      <c r="F3521" s="1">
        <f t="shared" si="542"/>
        <v>43788</v>
      </c>
      <c r="G3521" s="1">
        <f t="shared" si="543"/>
        <v>43787</v>
      </c>
      <c r="H3521" s="1">
        <f t="shared" si="544"/>
        <v>43786</v>
      </c>
      <c r="I3521" s="2">
        <f t="shared" si="545"/>
        <v>60.45</v>
      </c>
      <c r="K3521" s="2">
        <f t="shared" si="546"/>
        <v>0</v>
      </c>
      <c r="L3521" s="2">
        <f t="shared" si="547"/>
        <v>0</v>
      </c>
      <c r="M3521" s="2">
        <f t="shared" si="548"/>
        <v>1</v>
      </c>
      <c r="N3521">
        <f t="shared" si="549"/>
        <v>0.37151745518633777</v>
      </c>
    </row>
    <row r="3522" spans="1:14" x14ac:dyDescent="0.3">
      <c r="A3522" s="1">
        <v>43798</v>
      </c>
      <c r="B3522">
        <v>62.024999999999999</v>
      </c>
      <c r="D3522">
        <f t="shared" si="540"/>
        <v>5</v>
      </c>
      <c r="E3522" s="1">
        <f t="shared" si="541"/>
        <v>43791</v>
      </c>
      <c r="F3522" s="1">
        <f t="shared" si="542"/>
        <v>43790</v>
      </c>
      <c r="G3522" s="1">
        <f t="shared" si="543"/>
        <v>43789</v>
      </c>
      <c r="H3522" s="1">
        <f t="shared" si="544"/>
        <v>43788</v>
      </c>
      <c r="I3522" s="2">
        <f t="shared" si="545"/>
        <v>61.225000000000001</v>
      </c>
      <c r="K3522" s="2">
        <f t="shared" si="546"/>
        <v>0</v>
      </c>
      <c r="L3522" s="2">
        <f t="shared" si="547"/>
        <v>0</v>
      </c>
      <c r="M3522" s="2">
        <f t="shared" si="548"/>
        <v>1</v>
      </c>
      <c r="N3522">
        <f t="shared" si="549"/>
        <v>1.2981926739633129</v>
      </c>
    </row>
    <row r="3523" spans="1:14" x14ac:dyDescent="0.3">
      <c r="A3523" s="1">
        <v>43801</v>
      </c>
      <c r="B3523">
        <v>60.35</v>
      </c>
      <c r="D3523">
        <f t="shared" ref="D3523:D3569" si="550">WEEKDAY(A3523,2)</f>
        <v>1</v>
      </c>
      <c r="E3523" s="1">
        <f t="shared" si="541"/>
        <v>43794</v>
      </c>
      <c r="F3523" s="1">
        <f t="shared" si="542"/>
        <v>43793</v>
      </c>
      <c r="G3523" s="1">
        <f t="shared" si="543"/>
        <v>43792</v>
      </c>
      <c r="H3523" s="1">
        <f t="shared" si="544"/>
        <v>43791</v>
      </c>
      <c r="I3523" s="2">
        <f t="shared" si="545"/>
        <v>61.024999999999999</v>
      </c>
      <c r="K3523" s="2">
        <f t="shared" si="546"/>
        <v>0</v>
      </c>
      <c r="L3523" s="2">
        <f t="shared" si="547"/>
        <v>0</v>
      </c>
      <c r="M3523" s="2">
        <f t="shared" si="548"/>
        <v>1</v>
      </c>
      <c r="N3523">
        <f t="shared" si="549"/>
        <v>-1.1122668735483174</v>
      </c>
    </row>
    <row r="3524" spans="1:14" x14ac:dyDescent="0.3">
      <c r="A3524" s="1">
        <v>43802</v>
      </c>
      <c r="B3524">
        <v>62.5</v>
      </c>
      <c r="D3524">
        <f t="shared" si="550"/>
        <v>2</v>
      </c>
      <c r="E3524" s="1">
        <f t="shared" si="541"/>
        <v>43795</v>
      </c>
      <c r="F3524" s="1">
        <f t="shared" si="542"/>
        <v>43794</v>
      </c>
      <c r="G3524" s="1">
        <f t="shared" si="543"/>
        <v>43793</v>
      </c>
      <c r="H3524" s="1">
        <f t="shared" si="544"/>
        <v>43792</v>
      </c>
      <c r="I3524" s="2">
        <f t="shared" si="545"/>
        <v>60.825000000000003</v>
      </c>
      <c r="K3524" s="2">
        <f t="shared" si="546"/>
        <v>0</v>
      </c>
      <c r="L3524" s="2">
        <f t="shared" si="547"/>
        <v>0</v>
      </c>
      <c r="M3524" s="2">
        <f t="shared" si="548"/>
        <v>1</v>
      </c>
      <c r="N3524">
        <f t="shared" si="549"/>
        <v>2.7165668072769558</v>
      </c>
    </row>
    <row r="3525" spans="1:14" x14ac:dyDescent="0.3">
      <c r="A3525" s="1">
        <v>43803</v>
      </c>
      <c r="B3525">
        <v>61.875</v>
      </c>
      <c r="D3525">
        <f t="shared" si="550"/>
        <v>3</v>
      </c>
      <c r="E3525" s="1">
        <f t="shared" si="541"/>
        <v>43796</v>
      </c>
      <c r="F3525" s="1">
        <f t="shared" si="542"/>
        <v>43795</v>
      </c>
      <c r="G3525" s="1">
        <f t="shared" si="543"/>
        <v>43794</v>
      </c>
      <c r="H3525" s="1">
        <f t="shared" si="544"/>
        <v>43793</v>
      </c>
      <c r="I3525" s="2">
        <f t="shared" si="545"/>
        <v>60.674999999999997</v>
      </c>
      <c r="K3525" s="2">
        <f t="shared" si="546"/>
        <v>0</v>
      </c>
      <c r="L3525" s="2">
        <f t="shared" si="547"/>
        <v>0</v>
      </c>
      <c r="M3525" s="2">
        <f t="shared" si="548"/>
        <v>1</v>
      </c>
      <c r="N3525">
        <f t="shared" si="549"/>
        <v>1.9584469276189393</v>
      </c>
    </row>
    <row r="3526" spans="1:14" x14ac:dyDescent="0.3">
      <c r="A3526" s="1">
        <v>43804</v>
      </c>
      <c r="B3526">
        <v>61.575000000000003</v>
      </c>
      <c r="D3526">
        <f t="shared" si="550"/>
        <v>4</v>
      </c>
      <c r="E3526" s="1">
        <f t="shared" si="541"/>
        <v>43797</v>
      </c>
      <c r="F3526" s="1">
        <f t="shared" si="542"/>
        <v>43796</v>
      </c>
      <c r="G3526" s="1">
        <f t="shared" si="543"/>
        <v>43795</v>
      </c>
      <c r="H3526" s="1">
        <f t="shared" si="544"/>
        <v>43794</v>
      </c>
      <c r="I3526" s="2">
        <f t="shared" si="545"/>
        <v>60.674999999999997</v>
      </c>
      <c r="K3526" s="2">
        <f t="shared" si="546"/>
        <v>0</v>
      </c>
      <c r="L3526" s="2">
        <f t="shared" si="547"/>
        <v>0</v>
      </c>
      <c r="M3526" s="2">
        <f t="shared" si="548"/>
        <v>1</v>
      </c>
      <c r="N3526">
        <f t="shared" si="549"/>
        <v>1.4724192393936664</v>
      </c>
    </row>
    <row r="3527" spans="1:14" x14ac:dyDescent="0.3">
      <c r="A3527" s="1">
        <v>43805</v>
      </c>
      <c r="B3527">
        <v>61.125</v>
      </c>
      <c r="D3527">
        <f t="shared" si="550"/>
        <v>5</v>
      </c>
      <c r="E3527" s="1">
        <f t="shared" si="541"/>
        <v>43798</v>
      </c>
      <c r="F3527" s="1">
        <f t="shared" si="542"/>
        <v>43797</v>
      </c>
      <c r="G3527" s="1">
        <f t="shared" si="543"/>
        <v>43796</v>
      </c>
      <c r="H3527" s="1">
        <f t="shared" si="544"/>
        <v>43795</v>
      </c>
      <c r="I3527" s="2">
        <f t="shared" si="545"/>
        <v>62.024999999999999</v>
      </c>
      <c r="K3527" s="2">
        <f t="shared" si="546"/>
        <v>0</v>
      </c>
      <c r="L3527" s="2">
        <f t="shared" si="547"/>
        <v>0</v>
      </c>
      <c r="M3527" s="2">
        <f t="shared" si="548"/>
        <v>1</v>
      </c>
      <c r="N3527">
        <f t="shared" si="549"/>
        <v>-1.4616581782828548</v>
      </c>
    </row>
    <row r="3528" spans="1:14" x14ac:dyDescent="0.3">
      <c r="A3528" s="1">
        <v>43808</v>
      </c>
      <c r="B3528">
        <v>60</v>
      </c>
      <c r="C3528">
        <v>66.7</v>
      </c>
      <c r="D3528">
        <f t="shared" si="550"/>
        <v>1</v>
      </c>
      <c r="E3528" s="1">
        <f t="shared" ref="E3528:E3569" si="551">A3528-7</f>
        <v>43801</v>
      </c>
      <c r="F3528" s="1">
        <f t="shared" ref="F3528:F3569" si="552">E3528-1</f>
        <v>43800</v>
      </c>
      <c r="G3528" s="1">
        <f t="shared" ref="G3528:G3569" si="553">E3528-2</f>
        <v>43799</v>
      </c>
      <c r="H3528" s="1">
        <f t="shared" ref="H3528:H3569" si="554">E3528-3</f>
        <v>43798</v>
      </c>
      <c r="I3528" s="2">
        <f t="shared" si="545"/>
        <v>60.35</v>
      </c>
      <c r="K3528" s="2">
        <f t="shared" si="546"/>
        <v>0</v>
      </c>
      <c r="L3528" s="2">
        <f t="shared" si="547"/>
        <v>0</v>
      </c>
      <c r="M3528" s="2">
        <f t="shared" si="548"/>
        <v>1</v>
      </c>
      <c r="N3528">
        <f t="shared" si="549"/>
        <v>-0.58163853214398809</v>
      </c>
    </row>
    <row r="3529" spans="1:14" x14ac:dyDescent="0.3">
      <c r="A3529" s="1">
        <v>43809</v>
      </c>
      <c r="B3529">
        <v>67.974999999999994</v>
      </c>
      <c r="D3529">
        <f t="shared" si="550"/>
        <v>2</v>
      </c>
      <c r="E3529" s="1">
        <f t="shared" si="551"/>
        <v>43802</v>
      </c>
      <c r="F3529" s="1">
        <f t="shared" si="552"/>
        <v>43801</v>
      </c>
      <c r="G3529" s="1">
        <f t="shared" si="553"/>
        <v>43800</v>
      </c>
      <c r="H3529" s="1">
        <f t="shared" si="554"/>
        <v>43799</v>
      </c>
      <c r="I3529" s="2">
        <f t="shared" ref="I3529:I3569" si="555">IF(SUMIFS($B$2:$B$3569,$A$2:$A$3569,"="&amp;E3529)=0,IF(SUMIFS($B$2:$B$3569,$A$2:$A$3569,"="&amp;F3529)=0,IF(SUMIFS($B$2:$B$3569,$A$2:$A$3569,"="&amp;G3529)=0,SUMIFS($B$2:$B$3569,$A$2:$A$3569,"="&amp;H3529),SUMIFS($B$2:$B$3569,$A$2:$A$3569,"="&amp;G3529)),SUMIFS($B$2:$B$3569,$A$2:$A$3569,"="&amp;F3529)),SUMIFS($B$2:$B$3569,$A$2:$A$3569,"="&amp;E3529))</f>
        <v>62.5</v>
      </c>
      <c r="J3529">
        <v>66.7</v>
      </c>
      <c r="K3529" s="2">
        <f t="shared" ref="K3529:K3569" si="556">SUMIFS($J$2:$J$3569,$A$2:$A$3569,"&gt;"&amp;E3529,$A$2:$A$3569,"&lt;="&amp;A3529)</f>
        <v>66.7</v>
      </c>
      <c r="L3529" s="2">
        <f t="shared" ref="L3529:L3569" si="557">IF(K3529&lt;&gt;0,LOOKUP(K3529,C3523:C3529,B3523:B3529),0)</f>
        <v>60</v>
      </c>
      <c r="M3529" s="2">
        <f t="shared" ref="M3529:M3569" si="558">IF(K3529&lt;&gt;0,L3529/K3529,1)</f>
        <v>0.8995502248875562</v>
      </c>
      <c r="N3529">
        <f t="shared" ref="N3529:N3569" si="559">LN(B3529*M3529/I3529)*100</f>
        <v>-2.1886956923298841</v>
      </c>
    </row>
    <row r="3530" spans="1:14" x14ac:dyDescent="0.3">
      <c r="A3530" s="1">
        <v>43810</v>
      </c>
      <c r="B3530">
        <v>67.724999999999994</v>
      </c>
      <c r="D3530">
        <f t="shared" si="550"/>
        <v>3</v>
      </c>
      <c r="E3530" s="1">
        <f t="shared" si="551"/>
        <v>43803</v>
      </c>
      <c r="F3530" s="1">
        <f t="shared" si="552"/>
        <v>43802</v>
      </c>
      <c r="G3530" s="1">
        <f t="shared" si="553"/>
        <v>43801</v>
      </c>
      <c r="H3530" s="1">
        <f t="shared" si="554"/>
        <v>43800</v>
      </c>
      <c r="I3530" s="2">
        <f t="shared" si="555"/>
        <v>61.875</v>
      </c>
      <c r="K3530" s="2">
        <f t="shared" si="556"/>
        <v>66.7</v>
      </c>
      <c r="L3530" s="2">
        <f t="shared" si="557"/>
        <v>60</v>
      </c>
      <c r="M3530" s="2">
        <f t="shared" si="558"/>
        <v>0.8995502248875562</v>
      </c>
      <c r="N3530">
        <f t="shared" si="559"/>
        <v>-1.552122361717301</v>
      </c>
    </row>
    <row r="3531" spans="1:14" x14ac:dyDescent="0.3">
      <c r="A3531" s="1">
        <v>43811</v>
      </c>
      <c r="B3531">
        <v>68.650000000000006</v>
      </c>
      <c r="D3531">
        <f t="shared" si="550"/>
        <v>4</v>
      </c>
      <c r="E3531" s="1">
        <f t="shared" si="551"/>
        <v>43804</v>
      </c>
      <c r="F3531" s="1">
        <f t="shared" si="552"/>
        <v>43803</v>
      </c>
      <c r="G3531" s="1">
        <f t="shared" si="553"/>
        <v>43802</v>
      </c>
      <c r="H3531" s="1">
        <f t="shared" si="554"/>
        <v>43801</v>
      </c>
      <c r="I3531" s="2">
        <f t="shared" si="555"/>
        <v>61.575000000000003</v>
      </c>
      <c r="K3531" s="2">
        <f t="shared" si="556"/>
        <v>66.7</v>
      </c>
      <c r="L3531" s="2">
        <f t="shared" si="557"/>
        <v>60</v>
      </c>
      <c r="M3531" s="2">
        <f t="shared" si="558"/>
        <v>0.8995502248875562</v>
      </c>
      <c r="N3531">
        <f t="shared" si="559"/>
        <v>0.290479750790123</v>
      </c>
    </row>
    <row r="3532" spans="1:14" x14ac:dyDescent="0.3">
      <c r="A3532" s="1">
        <v>43812</v>
      </c>
      <c r="B3532">
        <v>69.5</v>
      </c>
      <c r="D3532">
        <f t="shared" si="550"/>
        <v>5</v>
      </c>
      <c r="E3532" s="1">
        <f t="shared" si="551"/>
        <v>43805</v>
      </c>
      <c r="F3532" s="1">
        <f t="shared" si="552"/>
        <v>43804</v>
      </c>
      <c r="G3532" s="1">
        <f t="shared" si="553"/>
        <v>43803</v>
      </c>
      <c r="H3532" s="1">
        <f t="shared" si="554"/>
        <v>43802</v>
      </c>
      <c r="I3532" s="2">
        <f t="shared" si="555"/>
        <v>61.125</v>
      </c>
      <c r="K3532" s="2">
        <f t="shared" si="556"/>
        <v>66.7</v>
      </c>
      <c r="L3532" s="2">
        <f t="shared" si="557"/>
        <v>60</v>
      </c>
      <c r="M3532" s="2">
        <f t="shared" si="558"/>
        <v>0.8995502248875562</v>
      </c>
      <c r="N3532">
        <f t="shared" si="559"/>
        <v>2.2545414076233063</v>
      </c>
    </row>
    <row r="3533" spans="1:14" x14ac:dyDescent="0.3">
      <c r="A3533" s="1">
        <v>43815</v>
      </c>
      <c r="B3533">
        <v>70.5</v>
      </c>
      <c r="D3533">
        <f t="shared" si="550"/>
        <v>1</v>
      </c>
      <c r="E3533" s="1">
        <f t="shared" si="551"/>
        <v>43808</v>
      </c>
      <c r="F3533" s="1">
        <f t="shared" si="552"/>
        <v>43807</v>
      </c>
      <c r="G3533" s="1">
        <f t="shared" si="553"/>
        <v>43806</v>
      </c>
      <c r="H3533" s="1">
        <f t="shared" si="554"/>
        <v>43805</v>
      </c>
      <c r="I3533" s="2">
        <f t="shared" si="555"/>
        <v>60</v>
      </c>
      <c r="K3533" s="2">
        <f t="shared" si="556"/>
        <v>66.7</v>
      </c>
      <c r="L3533" s="2">
        <f t="shared" si="557"/>
        <v>60</v>
      </c>
      <c r="M3533" s="2">
        <f t="shared" si="558"/>
        <v>0.8995502248875562</v>
      </c>
      <c r="N3533">
        <f t="shared" si="559"/>
        <v>5.540775689664498</v>
      </c>
    </row>
    <row r="3534" spans="1:14" x14ac:dyDescent="0.3">
      <c r="A3534" s="1">
        <v>43816</v>
      </c>
      <c r="B3534">
        <v>69.849999999999994</v>
      </c>
      <c r="D3534">
        <f t="shared" si="550"/>
        <v>2</v>
      </c>
      <c r="E3534" s="1">
        <f t="shared" si="551"/>
        <v>43809</v>
      </c>
      <c r="F3534" s="1">
        <f t="shared" si="552"/>
        <v>43808</v>
      </c>
      <c r="G3534" s="1">
        <f t="shared" si="553"/>
        <v>43807</v>
      </c>
      <c r="H3534" s="1">
        <f t="shared" si="554"/>
        <v>43806</v>
      </c>
      <c r="I3534" s="2">
        <f t="shared" si="555"/>
        <v>67.974999999999994</v>
      </c>
      <c r="K3534" s="2">
        <f t="shared" si="556"/>
        <v>0</v>
      </c>
      <c r="L3534" s="2">
        <f t="shared" si="557"/>
        <v>0</v>
      </c>
      <c r="M3534" s="2">
        <f t="shared" si="558"/>
        <v>1</v>
      </c>
      <c r="N3534">
        <f t="shared" si="559"/>
        <v>2.7210095184436471</v>
      </c>
    </row>
    <row r="3535" spans="1:14" x14ac:dyDescent="0.3">
      <c r="A3535" s="1">
        <v>43817</v>
      </c>
      <c r="B3535">
        <v>69.900000000000006</v>
      </c>
      <c r="D3535">
        <f t="shared" si="550"/>
        <v>3</v>
      </c>
      <c r="E3535" s="1">
        <f t="shared" si="551"/>
        <v>43810</v>
      </c>
      <c r="F3535" s="1">
        <f t="shared" si="552"/>
        <v>43809</v>
      </c>
      <c r="G3535" s="1">
        <f t="shared" si="553"/>
        <v>43808</v>
      </c>
      <c r="H3535" s="1">
        <f t="shared" si="554"/>
        <v>43807</v>
      </c>
      <c r="I3535" s="2">
        <f t="shared" si="555"/>
        <v>67.724999999999994</v>
      </c>
      <c r="K3535" s="2">
        <f t="shared" si="556"/>
        <v>0</v>
      </c>
      <c r="L3535" s="2">
        <f t="shared" si="557"/>
        <v>0</v>
      </c>
      <c r="M3535" s="2">
        <f t="shared" si="558"/>
        <v>1</v>
      </c>
      <c r="N3535">
        <f t="shared" si="559"/>
        <v>3.1610261268606008</v>
      </c>
    </row>
    <row r="3536" spans="1:14" x14ac:dyDescent="0.3">
      <c r="A3536" s="1">
        <v>43818</v>
      </c>
      <c r="B3536">
        <v>70.974999999999994</v>
      </c>
      <c r="D3536">
        <f t="shared" si="550"/>
        <v>4</v>
      </c>
      <c r="E3536" s="1">
        <f t="shared" si="551"/>
        <v>43811</v>
      </c>
      <c r="F3536" s="1">
        <f t="shared" si="552"/>
        <v>43810</v>
      </c>
      <c r="G3536" s="1">
        <f t="shared" si="553"/>
        <v>43809</v>
      </c>
      <c r="H3536" s="1">
        <f t="shared" si="554"/>
        <v>43808</v>
      </c>
      <c r="I3536" s="2">
        <f t="shared" si="555"/>
        <v>68.650000000000006</v>
      </c>
      <c r="K3536" s="2">
        <f t="shared" si="556"/>
        <v>0</v>
      </c>
      <c r="L3536" s="2">
        <f t="shared" si="557"/>
        <v>0</v>
      </c>
      <c r="M3536" s="2">
        <f t="shared" si="558"/>
        <v>1</v>
      </c>
      <c r="N3536">
        <f t="shared" si="559"/>
        <v>3.3306570145054613</v>
      </c>
    </row>
    <row r="3537" spans="1:14" x14ac:dyDescent="0.3">
      <c r="A3537" s="1">
        <v>43819</v>
      </c>
      <c r="B3537">
        <v>70.674999999999997</v>
      </c>
      <c r="D3537">
        <f t="shared" si="550"/>
        <v>5</v>
      </c>
      <c r="E3537" s="1">
        <f t="shared" si="551"/>
        <v>43812</v>
      </c>
      <c r="F3537" s="1">
        <f t="shared" si="552"/>
        <v>43811</v>
      </c>
      <c r="G3537" s="1">
        <f t="shared" si="553"/>
        <v>43810</v>
      </c>
      <c r="H3537" s="1">
        <f t="shared" si="554"/>
        <v>43809</v>
      </c>
      <c r="I3537" s="2">
        <f t="shared" si="555"/>
        <v>69.5</v>
      </c>
      <c r="K3537" s="2">
        <f t="shared" si="556"/>
        <v>0</v>
      </c>
      <c r="L3537" s="2">
        <f t="shared" si="557"/>
        <v>0</v>
      </c>
      <c r="M3537" s="2">
        <f t="shared" si="558"/>
        <v>1</v>
      </c>
      <c r="N3537">
        <f t="shared" si="559"/>
        <v>1.6765151008907444</v>
      </c>
    </row>
    <row r="3538" spans="1:14" x14ac:dyDescent="0.3">
      <c r="A3538" s="1">
        <v>43822</v>
      </c>
      <c r="B3538">
        <v>70.25</v>
      </c>
      <c r="D3538">
        <f t="shared" si="550"/>
        <v>1</v>
      </c>
      <c r="E3538" s="1">
        <f t="shared" si="551"/>
        <v>43815</v>
      </c>
      <c r="F3538" s="1">
        <f t="shared" si="552"/>
        <v>43814</v>
      </c>
      <c r="G3538" s="1">
        <f t="shared" si="553"/>
        <v>43813</v>
      </c>
      <c r="H3538" s="1">
        <f t="shared" si="554"/>
        <v>43812</v>
      </c>
      <c r="I3538" s="2">
        <f t="shared" si="555"/>
        <v>70.5</v>
      </c>
      <c r="K3538" s="2">
        <f t="shared" si="556"/>
        <v>0</v>
      </c>
      <c r="L3538" s="2">
        <f t="shared" si="557"/>
        <v>0</v>
      </c>
      <c r="M3538" s="2">
        <f t="shared" si="558"/>
        <v>1</v>
      </c>
      <c r="N3538">
        <f t="shared" si="559"/>
        <v>-0.3552401604367772</v>
      </c>
    </row>
    <row r="3539" spans="1:14" x14ac:dyDescent="0.3">
      <c r="A3539" s="1">
        <v>43823</v>
      </c>
      <c r="B3539">
        <v>70.7</v>
      </c>
      <c r="D3539">
        <f t="shared" si="550"/>
        <v>2</v>
      </c>
      <c r="E3539" s="1">
        <f t="shared" si="551"/>
        <v>43816</v>
      </c>
      <c r="F3539" s="1">
        <f t="shared" si="552"/>
        <v>43815</v>
      </c>
      <c r="G3539" s="1">
        <f t="shared" si="553"/>
        <v>43814</v>
      </c>
      <c r="H3539" s="1">
        <f t="shared" si="554"/>
        <v>43813</v>
      </c>
      <c r="I3539" s="2">
        <f t="shared" si="555"/>
        <v>69.849999999999994</v>
      </c>
      <c r="K3539" s="2">
        <f t="shared" si="556"/>
        <v>0</v>
      </c>
      <c r="L3539" s="2">
        <f t="shared" si="557"/>
        <v>0</v>
      </c>
      <c r="M3539" s="2">
        <f t="shared" si="558"/>
        <v>1</v>
      </c>
      <c r="N3539">
        <f t="shared" si="559"/>
        <v>1.2095487199556307</v>
      </c>
    </row>
    <row r="3540" spans="1:14" x14ac:dyDescent="0.3">
      <c r="A3540" s="1">
        <v>43825</v>
      </c>
      <c r="B3540">
        <v>70.900000000000006</v>
      </c>
      <c r="D3540">
        <f t="shared" si="550"/>
        <v>4</v>
      </c>
      <c r="E3540" s="1">
        <f t="shared" si="551"/>
        <v>43818</v>
      </c>
      <c r="F3540" s="1">
        <f t="shared" si="552"/>
        <v>43817</v>
      </c>
      <c r="G3540" s="1">
        <f t="shared" si="553"/>
        <v>43816</v>
      </c>
      <c r="H3540" s="1">
        <f t="shared" si="554"/>
        <v>43815</v>
      </c>
      <c r="I3540" s="2">
        <f t="shared" si="555"/>
        <v>70.974999999999994</v>
      </c>
      <c r="K3540" s="2">
        <f t="shared" si="556"/>
        <v>0</v>
      </c>
      <c r="L3540" s="2">
        <f t="shared" si="557"/>
        <v>0</v>
      </c>
      <c r="M3540" s="2">
        <f t="shared" si="558"/>
        <v>1</v>
      </c>
      <c r="N3540">
        <f t="shared" si="559"/>
        <v>-0.10572688209528622</v>
      </c>
    </row>
    <row r="3541" spans="1:14" x14ac:dyDescent="0.3">
      <c r="A3541" s="1">
        <v>43826</v>
      </c>
      <c r="B3541">
        <v>70.575000000000003</v>
      </c>
      <c r="D3541">
        <f t="shared" si="550"/>
        <v>5</v>
      </c>
      <c r="E3541" s="1">
        <f t="shared" si="551"/>
        <v>43819</v>
      </c>
      <c r="F3541" s="1">
        <f t="shared" si="552"/>
        <v>43818</v>
      </c>
      <c r="G3541" s="1">
        <f t="shared" si="553"/>
        <v>43817</v>
      </c>
      <c r="H3541" s="1">
        <f t="shared" si="554"/>
        <v>43816</v>
      </c>
      <c r="I3541" s="2">
        <f t="shared" si="555"/>
        <v>70.674999999999997</v>
      </c>
      <c r="K3541" s="2">
        <f t="shared" si="556"/>
        <v>0</v>
      </c>
      <c r="L3541" s="2">
        <f t="shared" si="557"/>
        <v>0</v>
      </c>
      <c r="M3541" s="2">
        <f t="shared" si="558"/>
        <v>1</v>
      </c>
      <c r="N3541">
        <f t="shared" si="559"/>
        <v>-0.14159294401009201</v>
      </c>
    </row>
    <row r="3542" spans="1:14" x14ac:dyDescent="0.3">
      <c r="A3542" s="1">
        <v>43829</v>
      </c>
      <c r="B3542">
        <v>71.8</v>
      </c>
      <c r="D3542">
        <f t="shared" si="550"/>
        <v>1</v>
      </c>
      <c r="E3542" s="1">
        <f t="shared" si="551"/>
        <v>43822</v>
      </c>
      <c r="F3542" s="1">
        <f t="shared" si="552"/>
        <v>43821</v>
      </c>
      <c r="G3542" s="1">
        <f t="shared" si="553"/>
        <v>43820</v>
      </c>
      <c r="H3542" s="1">
        <f t="shared" si="554"/>
        <v>43819</v>
      </c>
      <c r="I3542" s="2">
        <f t="shared" si="555"/>
        <v>70.25</v>
      </c>
      <c r="K3542" s="2">
        <f t="shared" si="556"/>
        <v>0</v>
      </c>
      <c r="L3542" s="2">
        <f t="shared" si="557"/>
        <v>0</v>
      </c>
      <c r="M3542" s="2">
        <f t="shared" si="558"/>
        <v>1</v>
      </c>
      <c r="N3542">
        <f t="shared" si="559"/>
        <v>2.1824167840323221</v>
      </c>
    </row>
    <row r="3543" spans="1:14" x14ac:dyDescent="0.3">
      <c r="A3543" s="1">
        <v>43830</v>
      </c>
      <c r="B3543">
        <v>71.424999999999997</v>
      </c>
      <c r="D3543">
        <f t="shared" si="550"/>
        <v>2</v>
      </c>
      <c r="E3543" s="1">
        <f t="shared" si="551"/>
        <v>43823</v>
      </c>
      <c r="F3543" s="1">
        <f t="shared" si="552"/>
        <v>43822</v>
      </c>
      <c r="G3543" s="1">
        <f t="shared" si="553"/>
        <v>43821</v>
      </c>
      <c r="H3543" s="1">
        <f t="shared" si="554"/>
        <v>43820</v>
      </c>
      <c r="I3543" s="2">
        <f t="shared" si="555"/>
        <v>70.7</v>
      </c>
      <c r="K3543" s="2">
        <f t="shared" si="556"/>
        <v>0</v>
      </c>
      <c r="L3543" s="2">
        <f t="shared" si="557"/>
        <v>0</v>
      </c>
      <c r="M3543" s="2">
        <f t="shared" si="558"/>
        <v>1</v>
      </c>
      <c r="N3543">
        <f t="shared" si="559"/>
        <v>1.020237521430958</v>
      </c>
    </row>
    <row r="3544" spans="1:14" x14ac:dyDescent="0.3">
      <c r="A3544" s="1">
        <v>43832</v>
      </c>
      <c r="B3544">
        <v>71.55</v>
      </c>
      <c r="D3544">
        <f t="shared" si="550"/>
        <v>4</v>
      </c>
      <c r="E3544" s="1">
        <f t="shared" si="551"/>
        <v>43825</v>
      </c>
      <c r="F3544" s="1">
        <f t="shared" si="552"/>
        <v>43824</v>
      </c>
      <c r="G3544" s="1">
        <f t="shared" si="553"/>
        <v>43823</v>
      </c>
      <c r="H3544" s="1">
        <f t="shared" si="554"/>
        <v>43822</v>
      </c>
      <c r="I3544" s="2">
        <f t="shared" si="555"/>
        <v>70.900000000000006</v>
      </c>
      <c r="K3544" s="2">
        <f t="shared" si="556"/>
        <v>0</v>
      </c>
      <c r="L3544" s="2">
        <f t="shared" si="557"/>
        <v>0</v>
      </c>
      <c r="M3544" s="2">
        <f t="shared" si="558"/>
        <v>1</v>
      </c>
      <c r="N3544">
        <f t="shared" si="559"/>
        <v>0.91260724643779756</v>
      </c>
    </row>
    <row r="3545" spans="1:14" x14ac:dyDescent="0.3">
      <c r="A3545" s="1">
        <v>43833</v>
      </c>
      <c r="B3545">
        <v>68.55</v>
      </c>
      <c r="D3545">
        <f t="shared" si="550"/>
        <v>5</v>
      </c>
      <c r="E3545" s="1">
        <f t="shared" si="551"/>
        <v>43826</v>
      </c>
      <c r="F3545" s="1">
        <f t="shared" si="552"/>
        <v>43825</v>
      </c>
      <c r="G3545" s="1">
        <f t="shared" si="553"/>
        <v>43824</v>
      </c>
      <c r="H3545" s="1">
        <f t="shared" si="554"/>
        <v>43823</v>
      </c>
      <c r="I3545" s="2">
        <f t="shared" si="555"/>
        <v>70.575000000000003</v>
      </c>
      <c r="K3545" s="2">
        <f t="shared" si="556"/>
        <v>0</v>
      </c>
      <c r="L3545" s="2">
        <f t="shared" si="557"/>
        <v>0</v>
      </c>
      <c r="M3545" s="2">
        <f t="shared" si="558"/>
        <v>1</v>
      </c>
      <c r="N3545">
        <f t="shared" si="559"/>
        <v>-2.9112568131229715</v>
      </c>
    </row>
    <row r="3546" spans="1:14" x14ac:dyDescent="0.3">
      <c r="A3546" s="1">
        <v>43836</v>
      </c>
      <c r="B3546">
        <v>68.625</v>
      </c>
      <c r="D3546">
        <f t="shared" si="550"/>
        <v>1</v>
      </c>
      <c r="E3546" s="1">
        <f t="shared" si="551"/>
        <v>43829</v>
      </c>
      <c r="F3546" s="1">
        <f t="shared" si="552"/>
        <v>43828</v>
      </c>
      <c r="G3546" s="1">
        <f t="shared" si="553"/>
        <v>43827</v>
      </c>
      <c r="H3546" s="1">
        <f t="shared" si="554"/>
        <v>43826</v>
      </c>
      <c r="I3546" s="2">
        <f t="shared" si="555"/>
        <v>71.8</v>
      </c>
      <c r="K3546" s="2">
        <f t="shared" si="556"/>
        <v>0</v>
      </c>
      <c r="L3546" s="2">
        <f t="shared" si="557"/>
        <v>0</v>
      </c>
      <c r="M3546" s="2">
        <f t="shared" si="558"/>
        <v>1</v>
      </c>
      <c r="N3546">
        <f t="shared" si="559"/>
        <v>-4.5227576224483794</v>
      </c>
    </row>
    <row r="3547" spans="1:14" x14ac:dyDescent="0.3">
      <c r="A3547" s="1">
        <v>43837</v>
      </c>
      <c r="B3547">
        <v>69.224999999999994</v>
      </c>
      <c r="D3547">
        <f t="shared" si="550"/>
        <v>2</v>
      </c>
      <c r="E3547" s="1">
        <f t="shared" si="551"/>
        <v>43830</v>
      </c>
      <c r="F3547" s="1">
        <f t="shared" si="552"/>
        <v>43829</v>
      </c>
      <c r="G3547" s="1">
        <f t="shared" si="553"/>
        <v>43828</v>
      </c>
      <c r="H3547" s="1">
        <f t="shared" si="554"/>
        <v>43827</v>
      </c>
      <c r="I3547" s="2">
        <f t="shared" si="555"/>
        <v>71.424999999999997</v>
      </c>
      <c r="K3547" s="2">
        <f t="shared" si="556"/>
        <v>0</v>
      </c>
      <c r="L3547" s="2">
        <f t="shared" si="557"/>
        <v>0</v>
      </c>
      <c r="M3547" s="2">
        <f t="shared" si="558"/>
        <v>1</v>
      </c>
      <c r="N3547">
        <f t="shared" si="559"/>
        <v>-3.1285879059811235</v>
      </c>
    </row>
    <row r="3548" spans="1:14" x14ac:dyDescent="0.3">
      <c r="A3548" s="1">
        <v>43838</v>
      </c>
      <c r="B3548">
        <v>69.025000000000006</v>
      </c>
      <c r="D3548">
        <f t="shared" si="550"/>
        <v>3</v>
      </c>
      <c r="E3548" s="1">
        <f t="shared" si="551"/>
        <v>43831</v>
      </c>
      <c r="F3548" s="1">
        <f t="shared" si="552"/>
        <v>43830</v>
      </c>
      <c r="G3548" s="1">
        <f t="shared" si="553"/>
        <v>43829</v>
      </c>
      <c r="H3548" s="1">
        <f t="shared" si="554"/>
        <v>43828</v>
      </c>
      <c r="I3548" s="2">
        <f t="shared" si="555"/>
        <v>71.424999999999997</v>
      </c>
      <c r="K3548" s="2">
        <f t="shared" si="556"/>
        <v>0</v>
      </c>
      <c r="L3548" s="2">
        <f t="shared" si="557"/>
        <v>0</v>
      </c>
      <c r="M3548" s="2">
        <f t="shared" si="558"/>
        <v>1</v>
      </c>
      <c r="N3548">
        <f t="shared" si="559"/>
        <v>-3.4179190300618543</v>
      </c>
    </row>
    <row r="3549" spans="1:14" x14ac:dyDescent="0.3">
      <c r="A3549" s="1">
        <v>43839</v>
      </c>
      <c r="B3549">
        <v>67.025000000000006</v>
      </c>
      <c r="D3549">
        <f t="shared" si="550"/>
        <v>4</v>
      </c>
      <c r="E3549" s="1">
        <f t="shared" si="551"/>
        <v>43832</v>
      </c>
      <c r="F3549" s="1">
        <f t="shared" si="552"/>
        <v>43831</v>
      </c>
      <c r="G3549" s="1">
        <f t="shared" si="553"/>
        <v>43830</v>
      </c>
      <c r="H3549" s="1">
        <f t="shared" si="554"/>
        <v>43829</v>
      </c>
      <c r="I3549" s="2">
        <f t="shared" si="555"/>
        <v>71.55</v>
      </c>
      <c r="K3549" s="2">
        <f t="shared" si="556"/>
        <v>0</v>
      </c>
      <c r="L3549" s="2">
        <f t="shared" si="557"/>
        <v>0</v>
      </c>
      <c r="M3549" s="2">
        <f t="shared" si="558"/>
        <v>1</v>
      </c>
      <c r="N3549">
        <f t="shared" si="559"/>
        <v>-6.5330821880436822</v>
      </c>
    </row>
    <row r="3550" spans="1:14" x14ac:dyDescent="0.3">
      <c r="A3550" s="1">
        <v>43840</v>
      </c>
      <c r="B3550">
        <v>67.25</v>
      </c>
      <c r="D3550">
        <f t="shared" si="550"/>
        <v>5</v>
      </c>
      <c r="E3550" s="1">
        <f t="shared" si="551"/>
        <v>43833</v>
      </c>
      <c r="F3550" s="1">
        <f t="shared" si="552"/>
        <v>43832</v>
      </c>
      <c r="G3550" s="1">
        <f t="shared" si="553"/>
        <v>43831</v>
      </c>
      <c r="H3550" s="1">
        <f t="shared" si="554"/>
        <v>43830</v>
      </c>
      <c r="I3550" s="2">
        <f t="shared" si="555"/>
        <v>68.55</v>
      </c>
      <c r="K3550" s="2">
        <f t="shared" si="556"/>
        <v>0</v>
      </c>
      <c r="L3550" s="2">
        <f t="shared" si="557"/>
        <v>0</v>
      </c>
      <c r="M3550" s="2">
        <f t="shared" si="558"/>
        <v>1</v>
      </c>
      <c r="N3550">
        <f t="shared" si="559"/>
        <v>-1.9146387526374882</v>
      </c>
    </row>
    <row r="3551" spans="1:14" x14ac:dyDescent="0.3">
      <c r="A3551" s="1">
        <v>43843</v>
      </c>
      <c r="B3551">
        <v>65.900000000000006</v>
      </c>
      <c r="D3551">
        <f t="shared" si="550"/>
        <v>1</v>
      </c>
      <c r="E3551" s="1">
        <f t="shared" si="551"/>
        <v>43836</v>
      </c>
      <c r="F3551" s="1">
        <f t="shared" si="552"/>
        <v>43835</v>
      </c>
      <c r="G3551" s="1">
        <f t="shared" si="553"/>
        <v>43834</v>
      </c>
      <c r="H3551" s="1">
        <f t="shared" si="554"/>
        <v>43833</v>
      </c>
      <c r="I3551" s="2">
        <f t="shared" si="555"/>
        <v>68.625</v>
      </c>
      <c r="K3551" s="2">
        <f t="shared" si="556"/>
        <v>0</v>
      </c>
      <c r="L3551" s="2">
        <f t="shared" si="557"/>
        <v>0</v>
      </c>
      <c r="M3551" s="2">
        <f t="shared" si="558"/>
        <v>1</v>
      </c>
      <c r="N3551">
        <f t="shared" si="559"/>
        <v>-4.0518458321233126</v>
      </c>
    </row>
    <row r="3552" spans="1:14" x14ac:dyDescent="0.3">
      <c r="A3552" s="1">
        <v>43844</v>
      </c>
      <c r="B3552">
        <v>67.674999999999997</v>
      </c>
      <c r="D3552">
        <f t="shared" si="550"/>
        <v>2</v>
      </c>
      <c r="E3552" s="1">
        <f t="shared" si="551"/>
        <v>43837</v>
      </c>
      <c r="F3552" s="1">
        <f t="shared" si="552"/>
        <v>43836</v>
      </c>
      <c r="G3552" s="1">
        <f t="shared" si="553"/>
        <v>43835</v>
      </c>
      <c r="H3552" s="1">
        <f t="shared" si="554"/>
        <v>43834</v>
      </c>
      <c r="I3552" s="2">
        <f t="shared" si="555"/>
        <v>69.224999999999994</v>
      </c>
      <c r="K3552" s="2">
        <f t="shared" si="556"/>
        <v>0</v>
      </c>
      <c r="L3552" s="2">
        <f t="shared" si="557"/>
        <v>0</v>
      </c>
      <c r="M3552" s="2">
        <f t="shared" si="558"/>
        <v>1</v>
      </c>
      <c r="N3552">
        <f t="shared" si="559"/>
        <v>-2.2645233556660664</v>
      </c>
    </row>
    <row r="3553" spans="1:14" x14ac:dyDescent="0.3">
      <c r="A3553" s="1">
        <v>43845</v>
      </c>
      <c r="B3553">
        <v>67.875</v>
      </c>
      <c r="D3553">
        <f t="shared" si="550"/>
        <v>3</v>
      </c>
      <c r="E3553" s="1">
        <f t="shared" si="551"/>
        <v>43838</v>
      </c>
      <c r="F3553" s="1">
        <f t="shared" si="552"/>
        <v>43837</v>
      </c>
      <c r="G3553" s="1">
        <f t="shared" si="553"/>
        <v>43836</v>
      </c>
      <c r="H3553" s="1">
        <f t="shared" si="554"/>
        <v>43835</v>
      </c>
      <c r="I3553" s="2">
        <f t="shared" si="555"/>
        <v>69.025000000000006</v>
      </c>
      <c r="K3553" s="2">
        <f t="shared" si="556"/>
        <v>0</v>
      </c>
      <c r="L3553" s="2">
        <f t="shared" si="557"/>
        <v>0</v>
      </c>
      <c r="M3553" s="2">
        <f t="shared" si="558"/>
        <v>1</v>
      </c>
      <c r="N3553">
        <f t="shared" si="559"/>
        <v>-1.6800979562118716</v>
      </c>
    </row>
    <row r="3554" spans="1:14" x14ac:dyDescent="0.3">
      <c r="A3554" s="1">
        <v>43846</v>
      </c>
      <c r="B3554">
        <v>66.875</v>
      </c>
      <c r="D3554">
        <f t="shared" si="550"/>
        <v>4</v>
      </c>
      <c r="E3554" s="1">
        <f t="shared" si="551"/>
        <v>43839</v>
      </c>
      <c r="F3554" s="1">
        <f t="shared" si="552"/>
        <v>43838</v>
      </c>
      <c r="G3554" s="1">
        <f t="shared" si="553"/>
        <v>43837</v>
      </c>
      <c r="H3554" s="1">
        <f t="shared" si="554"/>
        <v>43836</v>
      </c>
      <c r="I3554" s="2">
        <f t="shared" si="555"/>
        <v>67.025000000000006</v>
      </c>
      <c r="K3554" s="2">
        <f t="shared" si="556"/>
        <v>0</v>
      </c>
      <c r="L3554" s="2">
        <f t="shared" si="557"/>
        <v>0</v>
      </c>
      <c r="M3554" s="2">
        <f t="shared" si="558"/>
        <v>1</v>
      </c>
      <c r="N3554">
        <f t="shared" si="559"/>
        <v>-0.22404789058524952</v>
      </c>
    </row>
    <row r="3555" spans="1:14" x14ac:dyDescent="0.3">
      <c r="A3555" s="1">
        <v>43847</v>
      </c>
      <c r="B3555">
        <v>67.674999999999997</v>
      </c>
      <c r="D3555">
        <f t="shared" si="550"/>
        <v>5</v>
      </c>
      <c r="E3555" s="1">
        <f t="shared" si="551"/>
        <v>43840</v>
      </c>
      <c r="F3555" s="1">
        <f t="shared" si="552"/>
        <v>43839</v>
      </c>
      <c r="G3555" s="1">
        <f t="shared" si="553"/>
        <v>43838</v>
      </c>
      <c r="H3555" s="1">
        <f t="shared" si="554"/>
        <v>43837</v>
      </c>
      <c r="I3555" s="2">
        <f t="shared" si="555"/>
        <v>67.25</v>
      </c>
      <c r="K3555" s="2">
        <f t="shared" si="556"/>
        <v>0</v>
      </c>
      <c r="L3555" s="2">
        <f t="shared" si="557"/>
        <v>0</v>
      </c>
      <c r="M3555" s="2">
        <f t="shared" si="558"/>
        <v>1</v>
      </c>
      <c r="N3555">
        <f t="shared" si="559"/>
        <v>0.62998170184162694</v>
      </c>
    </row>
    <row r="3556" spans="1:14" x14ac:dyDescent="0.3">
      <c r="A3556" s="1">
        <v>43851</v>
      </c>
      <c r="B3556">
        <v>67.349999999999994</v>
      </c>
      <c r="D3556">
        <f t="shared" si="550"/>
        <v>2</v>
      </c>
      <c r="E3556" s="1">
        <f t="shared" si="551"/>
        <v>43844</v>
      </c>
      <c r="F3556" s="1">
        <f t="shared" si="552"/>
        <v>43843</v>
      </c>
      <c r="G3556" s="1">
        <f t="shared" si="553"/>
        <v>43842</v>
      </c>
      <c r="H3556" s="1">
        <f t="shared" si="554"/>
        <v>43841</v>
      </c>
      <c r="I3556" s="2">
        <f t="shared" si="555"/>
        <v>67.674999999999997</v>
      </c>
      <c r="K3556" s="2">
        <f t="shared" si="556"/>
        <v>0</v>
      </c>
      <c r="L3556" s="2">
        <f t="shared" si="557"/>
        <v>0</v>
      </c>
      <c r="M3556" s="2">
        <f t="shared" si="558"/>
        <v>1</v>
      </c>
      <c r="N3556">
        <f t="shared" si="559"/>
        <v>-0.48139326439919672</v>
      </c>
    </row>
    <row r="3557" spans="1:14" x14ac:dyDescent="0.3">
      <c r="A3557" s="1">
        <v>43852</v>
      </c>
      <c r="B3557">
        <v>67.55</v>
      </c>
      <c r="D3557">
        <f t="shared" si="550"/>
        <v>3</v>
      </c>
      <c r="E3557" s="1">
        <f t="shared" si="551"/>
        <v>43845</v>
      </c>
      <c r="F3557" s="1">
        <f t="shared" si="552"/>
        <v>43844</v>
      </c>
      <c r="G3557" s="1">
        <f t="shared" si="553"/>
        <v>43843</v>
      </c>
      <c r="H3557" s="1">
        <f t="shared" si="554"/>
        <v>43842</v>
      </c>
      <c r="I3557" s="2">
        <f t="shared" si="555"/>
        <v>67.875</v>
      </c>
      <c r="K3557" s="2">
        <f t="shared" si="556"/>
        <v>0</v>
      </c>
      <c r="L3557" s="2">
        <f t="shared" si="557"/>
        <v>0</v>
      </c>
      <c r="M3557" s="2">
        <f t="shared" si="558"/>
        <v>1</v>
      </c>
      <c r="N3557">
        <f t="shared" si="559"/>
        <v>-0.47997138478916568</v>
      </c>
    </row>
    <row r="3558" spans="1:14" x14ac:dyDescent="0.3">
      <c r="A3558" s="1">
        <v>43853</v>
      </c>
      <c r="B3558">
        <v>68.5</v>
      </c>
      <c r="D3558">
        <f t="shared" si="550"/>
        <v>4</v>
      </c>
      <c r="E3558" s="1">
        <f t="shared" si="551"/>
        <v>43846</v>
      </c>
      <c r="F3558" s="1">
        <f t="shared" si="552"/>
        <v>43845</v>
      </c>
      <c r="G3558" s="1">
        <f t="shared" si="553"/>
        <v>43844</v>
      </c>
      <c r="H3558" s="1">
        <f t="shared" si="554"/>
        <v>43843</v>
      </c>
      <c r="I3558" s="2">
        <f t="shared" si="555"/>
        <v>66.875</v>
      </c>
      <c r="K3558" s="2">
        <f t="shared" si="556"/>
        <v>0</v>
      </c>
      <c r="L3558" s="2">
        <f t="shared" si="557"/>
        <v>0</v>
      </c>
      <c r="M3558" s="2">
        <f t="shared" si="558"/>
        <v>1</v>
      </c>
      <c r="N3558">
        <f t="shared" si="559"/>
        <v>2.4008540052009053</v>
      </c>
    </row>
    <row r="3559" spans="1:14" x14ac:dyDescent="0.3">
      <c r="A3559" s="1">
        <v>43854</v>
      </c>
      <c r="B3559">
        <v>67.224999999999994</v>
      </c>
      <c r="D3559">
        <f t="shared" si="550"/>
        <v>5</v>
      </c>
      <c r="E3559" s="1">
        <f t="shared" si="551"/>
        <v>43847</v>
      </c>
      <c r="F3559" s="1">
        <f t="shared" si="552"/>
        <v>43846</v>
      </c>
      <c r="G3559" s="1">
        <f t="shared" si="553"/>
        <v>43845</v>
      </c>
      <c r="H3559" s="1">
        <f t="shared" si="554"/>
        <v>43844</v>
      </c>
      <c r="I3559" s="2">
        <f t="shared" si="555"/>
        <v>67.674999999999997</v>
      </c>
      <c r="K3559" s="2">
        <f t="shared" si="556"/>
        <v>0</v>
      </c>
      <c r="L3559" s="2">
        <f t="shared" si="557"/>
        <v>0</v>
      </c>
      <c r="M3559" s="2">
        <f t="shared" si="558"/>
        <v>1</v>
      </c>
      <c r="N3559">
        <f t="shared" si="559"/>
        <v>-0.66716333454365961</v>
      </c>
    </row>
    <row r="3560" spans="1:14" x14ac:dyDescent="0.3">
      <c r="A3560" s="1">
        <v>43857</v>
      </c>
      <c r="B3560">
        <v>65.95</v>
      </c>
      <c r="D3560">
        <f t="shared" si="550"/>
        <v>1</v>
      </c>
      <c r="E3560" s="1">
        <f t="shared" si="551"/>
        <v>43850</v>
      </c>
      <c r="F3560" s="1">
        <f t="shared" si="552"/>
        <v>43849</v>
      </c>
      <c r="G3560" s="1">
        <f t="shared" si="553"/>
        <v>43848</v>
      </c>
      <c r="H3560" s="1">
        <f t="shared" si="554"/>
        <v>43847</v>
      </c>
      <c r="I3560" s="2">
        <f t="shared" si="555"/>
        <v>67.674999999999997</v>
      </c>
      <c r="K3560" s="2">
        <f t="shared" si="556"/>
        <v>0</v>
      </c>
      <c r="L3560" s="2">
        <f t="shared" si="557"/>
        <v>0</v>
      </c>
      <c r="M3560" s="2">
        <f t="shared" si="558"/>
        <v>1</v>
      </c>
      <c r="N3560">
        <f t="shared" si="559"/>
        <v>-2.5819956337041203</v>
      </c>
    </row>
    <row r="3561" spans="1:14" x14ac:dyDescent="0.3">
      <c r="A3561" s="1">
        <v>43858</v>
      </c>
      <c r="B3561">
        <v>66.224999999999994</v>
      </c>
      <c r="D3561">
        <f t="shared" si="550"/>
        <v>2</v>
      </c>
      <c r="E3561" s="1">
        <f t="shared" si="551"/>
        <v>43851</v>
      </c>
      <c r="F3561" s="1">
        <f t="shared" si="552"/>
        <v>43850</v>
      </c>
      <c r="G3561" s="1">
        <f t="shared" si="553"/>
        <v>43849</v>
      </c>
      <c r="H3561" s="1">
        <f t="shared" si="554"/>
        <v>43848</v>
      </c>
      <c r="I3561" s="2">
        <f t="shared" si="555"/>
        <v>67.349999999999994</v>
      </c>
      <c r="K3561" s="2">
        <f t="shared" si="556"/>
        <v>0</v>
      </c>
      <c r="L3561" s="2">
        <f t="shared" si="557"/>
        <v>0</v>
      </c>
      <c r="M3561" s="2">
        <f t="shared" si="558"/>
        <v>1</v>
      </c>
      <c r="N3561">
        <f t="shared" si="559"/>
        <v>-1.6844867698239625</v>
      </c>
    </row>
    <row r="3562" spans="1:14" x14ac:dyDescent="0.3">
      <c r="A3562" s="1">
        <v>43859</v>
      </c>
      <c r="B3562">
        <v>64.3</v>
      </c>
      <c r="D3562">
        <f t="shared" si="550"/>
        <v>3</v>
      </c>
      <c r="E3562" s="1">
        <f t="shared" si="551"/>
        <v>43852</v>
      </c>
      <c r="F3562" s="1">
        <f t="shared" si="552"/>
        <v>43851</v>
      </c>
      <c r="G3562" s="1">
        <f t="shared" si="553"/>
        <v>43850</v>
      </c>
      <c r="H3562" s="1">
        <f t="shared" si="554"/>
        <v>43849</v>
      </c>
      <c r="I3562" s="2">
        <f t="shared" si="555"/>
        <v>67.55</v>
      </c>
      <c r="K3562" s="2">
        <f t="shared" si="556"/>
        <v>0</v>
      </c>
      <c r="L3562" s="2">
        <f t="shared" si="557"/>
        <v>0</v>
      </c>
      <c r="M3562" s="2">
        <f t="shared" si="558"/>
        <v>1</v>
      </c>
      <c r="N3562">
        <f t="shared" si="559"/>
        <v>-4.9308433162634158</v>
      </c>
    </row>
    <row r="3563" spans="1:14" x14ac:dyDescent="0.3">
      <c r="A3563" s="1">
        <v>43860</v>
      </c>
      <c r="B3563">
        <v>61.3</v>
      </c>
      <c r="D3563">
        <f t="shared" si="550"/>
        <v>4</v>
      </c>
      <c r="E3563" s="1">
        <f t="shared" si="551"/>
        <v>43853</v>
      </c>
      <c r="F3563" s="1">
        <f t="shared" si="552"/>
        <v>43852</v>
      </c>
      <c r="G3563" s="1">
        <f t="shared" si="553"/>
        <v>43851</v>
      </c>
      <c r="H3563" s="1">
        <f t="shared" si="554"/>
        <v>43850</v>
      </c>
      <c r="I3563" s="2">
        <f t="shared" si="555"/>
        <v>68.5</v>
      </c>
      <c r="K3563" s="2">
        <f t="shared" si="556"/>
        <v>0</v>
      </c>
      <c r="L3563" s="2">
        <f t="shared" si="557"/>
        <v>0</v>
      </c>
      <c r="M3563" s="2">
        <f t="shared" si="558"/>
        <v>1</v>
      </c>
      <c r="N3563">
        <f t="shared" si="559"/>
        <v>-11.105390232601398</v>
      </c>
    </row>
    <row r="3564" spans="1:14" x14ac:dyDescent="0.3">
      <c r="A3564" s="1">
        <v>43861</v>
      </c>
      <c r="B3564">
        <v>57.125</v>
      </c>
      <c r="D3564">
        <f t="shared" si="550"/>
        <v>5</v>
      </c>
      <c r="E3564" s="1">
        <f t="shared" si="551"/>
        <v>43854</v>
      </c>
      <c r="F3564" s="1">
        <f t="shared" si="552"/>
        <v>43853</v>
      </c>
      <c r="G3564" s="1">
        <f t="shared" si="553"/>
        <v>43852</v>
      </c>
      <c r="H3564" s="1">
        <f t="shared" si="554"/>
        <v>43851</v>
      </c>
      <c r="I3564" s="2">
        <f t="shared" si="555"/>
        <v>67.224999999999994</v>
      </c>
      <c r="K3564" s="2">
        <f t="shared" si="556"/>
        <v>0</v>
      </c>
      <c r="L3564" s="2">
        <f t="shared" si="557"/>
        <v>0</v>
      </c>
      <c r="M3564" s="2">
        <f t="shared" si="558"/>
        <v>1</v>
      </c>
      <c r="N3564">
        <f t="shared" si="559"/>
        <v>-16.280335294055952</v>
      </c>
    </row>
    <row r="3565" spans="1:14" x14ac:dyDescent="0.3">
      <c r="A3565" s="1">
        <v>43864</v>
      </c>
      <c r="B3565">
        <v>56.3</v>
      </c>
      <c r="D3565">
        <f t="shared" si="550"/>
        <v>1</v>
      </c>
      <c r="E3565" s="1">
        <f t="shared" si="551"/>
        <v>43857</v>
      </c>
      <c r="F3565" s="1">
        <f t="shared" si="552"/>
        <v>43856</v>
      </c>
      <c r="G3565" s="1">
        <f t="shared" si="553"/>
        <v>43855</v>
      </c>
      <c r="H3565" s="1">
        <f t="shared" si="554"/>
        <v>43854</v>
      </c>
      <c r="I3565" s="2">
        <f t="shared" si="555"/>
        <v>65.95</v>
      </c>
      <c r="K3565" s="2">
        <f t="shared" si="556"/>
        <v>0</v>
      </c>
      <c r="L3565" s="2">
        <f t="shared" si="557"/>
        <v>0</v>
      </c>
      <c r="M3565" s="2">
        <f t="shared" si="558"/>
        <v>1</v>
      </c>
      <c r="N3565">
        <f t="shared" si="559"/>
        <v>-15.820234401767905</v>
      </c>
    </row>
    <row r="3566" spans="1:14" x14ac:dyDescent="0.3">
      <c r="A3566" s="1">
        <v>43865</v>
      </c>
      <c r="B3566">
        <v>56.75</v>
      </c>
      <c r="D3566">
        <f t="shared" si="550"/>
        <v>2</v>
      </c>
      <c r="E3566" s="1">
        <f t="shared" si="551"/>
        <v>43858</v>
      </c>
      <c r="F3566" s="1">
        <f t="shared" si="552"/>
        <v>43857</v>
      </c>
      <c r="G3566" s="1">
        <f t="shared" si="553"/>
        <v>43856</v>
      </c>
      <c r="H3566" s="1">
        <f t="shared" si="554"/>
        <v>43855</v>
      </c>
      <c r="I3566" s="2">
        <f t="shared" si="555"/>
        <v>66.224999999999994</v>
      </c>
      <c r="K3566" s="2">
        <f t="shared" si="556"/>
        <v>0</v>
      </c>
      <c r="L3566" s="2">
        <f t="shared" si="557"/>
        <v>0</v>
      </c>
      <c r="M3566" s="2">
        <f t="shared" si="558"/>
        <v>1</v>
      </c>
      <c r="N3566">
        <f t="shared" si="559"/>
        <v>-15.44023787966213</v>
      </c>
    </row>
    <row r="3567" spans="1:14" x14ac:dyDescent="0.3">
      <c r="A3567" s="1">
        <v>43866</v>
      </c>
      <c r="B3567">
        <v>57.1</v>
      </c>
      <c r="D3567">
        <f t="shared" si="550"/>
        <v>3</v>
      </c>
      <c r="E3567" s="1">
        <f t="shared" si="551"/>
        <v>43859</v>
      </c>
      <c r="F3567" s="1">
        <f t="shared" si="552"/>
        <v>43858</v>
      </c>
      <c r="G3567" s="1">
        <f t="shared" si="553"/>
        <v>43857</v>
      </c>
      <c r="H3567" s="1">
        <f t="shared" si="554"/>
        <v>43856</v>
      </c>
      <c r="I3567" s="2">
        <f t="shared" si="555"/>
        <v>64.3</v>
      </c>
      <c r="K3567" s="2">
        <f t="shared" si="556"/>
        <v>0</v>
      </c>
      <c r="L3567" s="2">
        <f t="shared" si="557"/>
        <v>0</v>
      </c>
      <c r="M3567" s="2">
        <f t="shared" si="558"/>
        <v>1</v>
      </c>
      <c r="N3567">
        <f t="shared" si="559"/>
        <v>-11.87555145816091</v>
      </c>
    </row>
    <row r="3568" spans="1:14" x14ac:dyDescent="0.3">
      <c r="A3568" s="1">
        <v>43867</v>
      </c>
      <c r="B3568">
        <v>57.7</v>
      </c>
      <c r="D3568">
        <f t="shared" si="550"/>
        <v>4</v>
      </c>
      <c r="E3568" s="1">
        <f t="shared" si="551"/>
        <v>43860</v>
      </c>
      <c r="F3568" s="1">
        <f t="shared" si="552"/>
        <v>43859</v>
      </c>
      <c r="G3568" s="1">
        <f t="shared" si="553"/>
        <v>43858</v>
      </c>
      <c r="H3568" s="1">
        <f t="shared" si="554"/>
        <v>43857</v>
      </c>
      <c r="I3568" s="2">
        <f t="shared" si="555"/>
        <v>61.3</v>
      </c>
      <c r="K3568" s="2">
        <f t="shared" si="556"/>
        <v>0</v>
      </c>
      <c r="L3568" s="2">
        <f t="shared" si="557"/>
        <v>0</v>
      </c>
      <c r="M3568" s="2">
        <f t="shared" si="558"/>
        <v>1</v>
      </c>
      <c r="N3568">
        <f t="shared" si="559"/>
        <v>-6.0522669428111788</v>
      </c>
    </row>
    <row r="3569" spans="1:14" x14ac:dyDescent="0.3">
      <c r="A3569" s="1">
        <v>43868</v>
      </c>
      <c r="B3569">
        <v>57.1</v>
      </c>
      <c r="D3569">
        <f t="shared" si="550"/>
        <v>5</v>
      </c>
      <c r="E3569" s="1">
        <f t="shared" si="551"/>
        <v>43861</v>
      </c>
      <c r="F3569" s="1">
        <f t="shared" si="552"/>
        <v>43860</v>
      </c>
      <c r="G3569" s="1">
        <f t="shared" si="553"/>
        <v>43859</v>
      </c>
      <c r="H3569" s="1">
        <f t="shared" si="554"/>
        <v>43858</v>
      </c>
      <c r="I3569" s="2">
        <f t="shared" si="555"/>
        <v>57.125</v>
      </c>
      <c r="K3569" s="2">
        <f t="shared" si="556"/>
        <v>0</v>
      </c>
      <c r="L3569" s="2">
        <f t="shared" si="557"/>
        <v>0</v>
      </c>
      <c r="M3569" s="2">
        <f t="shared" si="558"/>
        <v>1</v>
      </c>
      <c r="N3569">
        <f t="shared" si="559"/>
        <v>-4.3773255240416496E-2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3F91-F84D-48C4-9598-AB14DC232BFC}">
  <dimension ref="A1:C732"/>
  <sheetViews>
    <sheetView tabSelected="1" workbookViewId="0">
      <selection activeCell="D8" sqref="D8"/>
    </sheetView>
  </sheetViews>
  <sheetFormatPr baseColWidth="10" defaultRowHeight="14.4" x14ac:dyDescent="0.3"/>
  <sheetData>
    <row r="1" spans="1:3" x14ac:dyDescent="0.3">
      <c r="A1" t="s">
        <v>135</v>
      </c>
      <c r="B1" t="s">
        <v>138</v>
      </c>
      <c r="C1" t="s">
        <v>148</v>
      </c>
    </row>
    <row r="2" spans="1:3" x14ac:dyDescent="0.3">
      <c r="A2" s="1">
        <v>38699</v>
      </c>
      <c r="B2">
        <v>2</v>
      </c>
    </row>
    <row r="3" spans="1:3" x14ac:dyDescent="0.3">
      <c r="A3" s="1">
        <v>38706</v>
      </c>
      <c r="B3">
        <v>2</v>
      </c>
      <c r="C3">
        <v>-2.1636828129141743</v>
      </c>
    </row>
    <row r="4" spans="1:3" x14ac:dyDescent="0.3">
      <c r="A4" s="1">
        <v>38713</v>
      </c>
      <c r="B4">
        <v>2</v>
      </c>
      <c r="C4">
        <v>-0.34595460220420998</v>
      </c>
    </row>
    <row r="5" spans="1:3" x14ac:dyDescent="0.3">
      <c r="A5" s="1">
        <v>38720</v>
      </c>
      <c r="B5">
        <v>2</v>
      </c>
      <c r="C5">
        <v>-0.4244652330945507</v>
      </c>
    </row>
    <row r="6" spans="1:3" x14ac:dyDescent="0.3">
      <c r="A6" s="1">
        <v>38727</v>
      </c>
      <c r="B6">
        <v>2</v>
      </c>
      <c r="C6">
        <v>-3.1025461173509554</v>
      </c>
    </row>
    <row r="7" spans="1:3" x14ac:dyDescent="0.3">
      <c r="A7" s="1">
        <v>38734</v>
      </c>
      <c r="B7">
        <v>2</v>
      </c>
      <c r="C7">
        <v>-5.2406587855335678</v>
      </c>
    </row>
    <row r="8" spans="1:3" x14ac:dyDescent="0.3">
      <c r="A8" s="1">
        <v>38741</v>
      </c>
      <c r="B8">
        <v>2</v>
      </c>
      <c r="C8">
        <v>-2.8999900028577019</v>
      </c>
    </row>
    <row r="9" spans="1:3" x14ac:dyDescent="0.3">
      <c r="A9" s="1">
        <v>38748</v>
      </c>
      <c r="B9">
        <v>2</v>
      </c>
      <c r="C9">
        <v>-3.2097721402510127</v>
      </c>
    </row>
    <row r="10" spans="1:3" x14ac:dyDescent="0.3">
      <c r="A10" s="1">
        <v>38755</v>
      </c>
      <c r="B10">
        <v>2</v>
      </c>
      <c r="C10">
        <v>1.1992149045263751</v>
      </c>
    </row>
    <row r="11" spans="1:3" x14ac:dyDescent="0.3">
      <c r="A11" s="1">
        <v>38762</v>
      </c>
      <c r="B11">
        <v>2</v>
      </c>
      <c r="C11">
        <v>2.8692610281338222</v>
      </c>
    </row>
    <row r="12" spans="1:3" x14ac:dyDescent="0.3">
      <c r="A12" s="1">
        <v>38769</v>
      </c>
      <c r="B12">
        <v>2</v>
      </c>
      <c r="C12">
        <v>0.51515865862500831</v>
      </c>
    </row>
    <row r="13" spans="1:3" x14ac:dyDescent="0.3">
      <c r="A13" s="1">
        <v>38776</v>
      </c>
      <c r="B13">
        <v>2</v>
      </c>
      <c r="C13">
        <v>-2.8464539505373301</v>
      </c>
    </row>
    <row r="14" spans="1:3" x14ac:dyDescent="0.3">
      <c r="A14" s="1">
        <v>38783</v>
      </c>
      <c r="B14">
        <v>2</v>
      </c>
      <c r="C14">
        <v>-3.4336361733657039</v>
      </c>
    </row>
    <row r="15" spans="1:3" x14ac:dyDescent="0.3">
      <c r="A15" s="1">
        <v>38790</v>
      </c>
      <c r="B15">
        <v>2</v>
      </c>
      <c r="C15">
        <v>-2.8603871128040099</v>
      </c>
    </row>
    <row r="16" spans="1:3" x14ac:dyDescent="0.3">
      <c r="A16" s="1">
        <v>38797</v>
      </c>
      <c r="B16">
        <v>2</v>
      </c>
      <c r="C16">
        <v>0.90537372052507981</v>
      </c>
    </row>
    <row r="17" spans="1:3" x14ac:dyDescent="0.3">
      <c r="A17" s="1">
        <v>38804</v>
      </c>
      <c r="B17">
        <v>2</v>
      </c>
      <c r="C17">
        <v>-1.3829088151045248</v>
      </c>
    </row>
    <row r="18" spans="1:3" x14ac:dyDescent="0.3">
      <c r="A18" s="1">
        <v>38811</v>
      </c>
      <c r="B18">
        <v>2</v>
      </c>
      <c r="C18">
        <v>-2.0220469149120133</v>
      </c>
    </row>
    <row r="19" spans="1:3" x14ac:dyDescent="0.3">
      <c r="A19" s="1">
        <v>38818</v>
      </c>
      <c r="B19">
        <v>2</v>
      </c>
      <c r="C19">
        <v>-3.8321538518267464</v>
      </c>
    </row>
    <row r="20" spans="1:3" x14ac:dyDescent="0.3">
      <c r="A20" s="1">
        <v>38825</v>
      </c>
      <c r="B20">
        <v>2</v>
      </c>
      <c r="C20">
        <v>1.7534055291524693</v>
      </c>
    </row>
    <row r="21" spans="1:3" x14ac:dyDescent="0.3">
      <c r="A21" s="1">
        <v>38832</v>
      </c>
      <c r="B21">
        <v>2</v>
      </c>
      <c r="C21">
        <v>0.92272857690750609</v>
      </c>
    </row>
    <row r="22" spans="1:3" x14ac:dyDescent="0.3">
      <c r="A22" s="1">
        <v>38839</v>
      </c>
      <c r="B22">
        <v>2</v>
      </c>
      <c r="C22">
        <v>0.57241140838886428</v>
      </c>
    </row>
    <row r="23" spans="1:3" x14ac:dyDescent="0.3">
      <c r="A23" s="1">
        <v>38846</v>
      </c>
      <c r="B23">
        <v>2</v>
      </c>
      <c r="C23">
        <v>2.628765716320014</v>
      </c>
    </row>
    <row r="24" spans="1:3" x14ac:dyDescent="0.3">
      <c r="A24" s="1">
        <v>38853</v>
      </c>
      <c r="B24">
        <v>2</v>
      </c>
      <c r="C24">
        <v>-0.11125534246037014</v>
      </c>
    </row>
    <row r="25" spans="1:3" x14ac:dyDescent="0.3">
      <c r="A25" s="1">
        <v>38860</v>
      </c>
      <c r="B25">
        <v>2</v>
      </c>
      <c r="C25">
        <v>-1.9861998260826956</v>
      </c>
    </row>
    <row r="26" spans="1:3" x14ac:dyDescent="0.3">
      <c r="A26" s="1">
        <v>38867</v>
      </c>
      <c r="B26">
        <v>2</v>
      </c>
      <c r="C26">
        <v>2.4674148949895032</v>
      </c>
    </row>
    <row r="27" spans="1:3" x14ac:dyDescent="0.3">
      <c r="A27" s="1">
        <v>38874</v>
      </c>
      <c r="B27">
        <v>2</v>
      </c>
      <c r="C27">
        <v>3.7685618898389928</v>
      </c>
    </row>
    <row r="28" spans="1:3" x14ac:dyDescent="0.3">
      <c r="A28" s="1">
        <v>38881</v>
      </c>
      <c r="B28">
        <v>2</v>
      </c>
      <c r="C28">
        <v>7.1069030715781727</v>
      </c>
    </row>
    <row r="29" spans="1:3" x14ac:dyDescent="0.3">
      <c r="A29" s="1">
        <v>38888</v>
      </c>
      <c r="B29">
        <v>2</v>
      </c>
      <c r="C29">
        <v>3.3274788884872133</v>
      </c>
    </row>
    <row r="30" spans="1:3" x14ac:dyDescent="0.3">
      <c r="A30" s="1">
        <v>38895</v>
      </c>
      <c r="B30">
        <v>2</v>
      </c>
      <c r="C30">
        <v>-2.3750907373616821</v>
      </c>
    </row>
    <row r="31" spans="1:3" x14ac:dyDescent="0.3">
      <c r="A31" s="1">
        <v>38909</v>
      </c>
      <c r="B31">
        <v>2</v>
      </c>
      <c r="C31">
        <v>-3.53644732923278</v>
      </c>
    </row>
    <row r="32" spans="1:3" x14ac:dyDescent="0.3">
      <c r="A32" s="1">
        <v>38916</v>
      </c>
      <c r="B32">
        <v>2</v>
      </c>
      <c r="C32">
        <v>0.51451785685384366</v>
      </c>
    </row>
    <row r="33" spans="1:3" x14ac:dyDescent="0.3">
      <c r="A33" s="1">
        <v>38923</v>
      </c>
      <c r="B33">
        <v>2</v>
      </c>
      <c r="C33">
        <v>-1.8871975443000306</v>
      </c>
    </row>
    <row r="34" spans="1:3" x14ac:dyDescent="0.3">
      <c r="A34" s="1">
        <v>38930</v>
      </c>
      <c r="B34">
        <v>2</v>
      </c>
      <c r="C34">
        <v>2.4719945325423289</v>
      </c>
    </row>
    <row r="35" spans="1:3" x14ac:dyDescent="0.3">
      <c r="A35" s="1">
        <v>38937</v>
      </c>
      <c r="B35">
        <v>2</v>
      </c>
      <c r="C35">
        <v>4.0355413384997281</v>
      </c>
    </row>
    <row r="36" spans="1:3" x14ac:dyDescent="0.3">
      <c r="A36" s="1">
        <v>38944</v>
      </c>
      <c r="B36">
        <v>2</v>
      </c>
      <c r="C36">
        <v>-0.15462441390669282</v>
      </c>
    </row>
    <row r="37" spans="1:3" x14ac:dyDescent="0.3">
      <c r="A37" s="1">
        <v>38951</v>
      </c>
      <c r="B37">
        <v>2</v>
      </c>
      <c r="C37">
        <v>5.9179770594465992</v>
      </c>
    </row>
    <row r="38" spans="1:3" x14ac:dyDescent="0.3">
      <c r="A38" s="1">
        <v>38958</v>
      </c>
      <c r="B38">
        <v>2</v>
      </c>
      <c r="C38">
        <v>-2.4552697005879072</v>
      </c>
    </row>
    <row r="39" spans="1:3" x14ac:dyDescent="0.3">
      <c r="A39" s="1">
        <v>38965</v>
      </c>
      <c r="B39">
        <v>2</v>
      </c>
      <c r="C39">
        <v>4.0470116174736352</v>
      </c>
    </row>
    <row r="40" spans="1:3" x14ac:dyDescent="0.3">
      <c r="A40" s="1">
        <v>38972</v>
      </c>
      <c r="B40">
        <v>2</v>
      </c>
      <c r="C40">
        <v>-0.84824406813392239</v>
      </c>
    </row>
    <row r="41" spans="1:3" x14ac:dyDescent="0.3">
      <c r="A41" s="1">
        <v>38979</v>
      </c>
      <c r="B41">
        <v>2</v>
      </c>
      <c r="C41">
        <v>-3.8894840329672005</v>
      </c>
    </row>
    <row r="42" spans="1:3" x14ac:dyDescent="0.3">
      <c r="A42" s="1">
        <v>38986</v>
      </c>
      <c r="B42">
        <v>2</v>
      </c>
      <c r="C42">
        <v>-4.368193959209199</v>
      </c>
    </row>
    <row r="43" spans="1:3" x14ac:dyDescent="0.3">
      <c r="A43" s="1">
        <v>38993</v>
      </c>
      <c r="B43">
        <v>2</v>
      </c>
      <c r="C43">
        <v>3.7114405845006742</v>
      </c>
    </row>
    <row r="44" spans="1:3" x14ac:dyDescent="0.3">
      <c r="A44" s="1">
        <v>39000</v>
      </c>
      <c r="B44">
        <v>2</v>
      </c>
      <c r="C44">
        <v>-0.10616651443983643</v>
      </c>
    </row>
    <row r="45" spans="1:3" x14ac:dyDescent="0.3">
      <c r="A45" s="1">
        <v>39007</v>
      </c>
      <c r="B45">
        <v>2</v>
      </c>
      <c r="C45">
        <v>0.79849131966326337</v>
      </c>
    </row>
    <row r="46" spans="1:3" x14ac:dyDescent="0.3">
      <c r="A46" s="1">
        <v>39014</v>
      </c>
      <c r="B46">
        <v>2</v>
      </c>
      <c r="C46">
        <v>0.20907387921089132</v>
      </c>
    </row>
    <row r="47" spans="1:3" x14ac:dyDescent="0.3">
      <c r="A47" s="1">
        <v>39021</v>
      </c>
      <c r="B47">
        <v>2</v>
      </c>
      <c r="C47">
        <v>8.1776311112626487</v>
      </c>
    </row>
    <row r="48" spans="1:3" x14ac:dyDescent="0.3">
      <c r="A48" s="1">
        <v>39028</v>
      </c>
      <c r="B48">
        <v>2</v>
      </c>
      <c r="C48">
        <v>-0.50164102880153638</v>
      </c>
    </row>
    <row r="49" spans="1:3" x14ac:dyDescent="0.3">
      <c r="A49" s="1">
        <v>39035</v>
      </c>
      <c r="B49">
        <v>2</v>
      </c>
      <c r="C49">
        <v>-4.6722670413172898</v>
      </c>
    </row>
    <row r="50" spans="1:3" x14ac:dyDescent="0.3">
      <c r="A50" s="1">
        <v>39042</v>
      </c>
      <c r="B50">
        <v>2</v>
      </c>
      <c r="C50">
        <v>1.0885009710625082</v>
      </c>
    </row>
    <row r="51" spans="1:3" x14ac:dyDescent="0.3">
      <c r="A51" s="1">
        <v>39049</v>
      </c>
      <c r="B51">
        <v>2</v>
      </c>
      <c r="C51">
        <v>-1.9025062797310217</v>
      </c>
    </row>
    <row r="52" spans="1:3" x14ac:dyDescent="0.3">
      <c r="A52" s="1">
        <v>39056</v>
      </c>
      <c r="B52">
        <v>2</v>
      </c>
      <c r="C52">
        <v>1.0973489509761558</v>
      </c>
    </row>
    <row r="53" spans="1:3" x14ac:dyDescent="0.3">
      <c r="A53" s="1">
        <v>39063</v>
      </c>
      <c r="B53">
        <v>2</v>
      </c>
      <c r="C53">
        <v>-0.64507606694813335</v>
      </c>
    </row>
    <row r="54" spans="1:3" x14ac:dyDescent="0.3">
      <c r="A54" s="1">
        <v>39070</v>
      </c>
      <c r="B54">
        <v>2</v>
      </c>
      <c r="C54">
        <v>-1.0309369658861212</v>
      </c>
    </row>
    <row r="55" spans="1:3" x14ac:dyDescent="0.3">
      <c r="A55" s="1">
        <v>39077</v>
      </c>
      <c r="B55">
        <v>2</v>
      </c>
      <c r="C55">
        <v>-0.59964201264405403</v>
      </c>
    </row>
    <row r="56" spans="1:3" x14ac:dyDescent="0.3">
      <c r="A56" s="1">
        <v>39084</v>
      </c>
      <c r="B56">
        <v>2</v>
      </c>
      <c r="C56">
        <v>-1.0479741214703258</v>
      </c>
    </row>
    <row r="57" spans="1:3" x14ac:dyDescent="0.3">
      <c r="A57" s="1">
        <v>39091</v>
      </c>
      <c r="B57">
        <v>2</v>
      </c>
      <c r="C57">
        <v>-3.211474009972211</v>
      </c>
    </row>
    <row r="58" spans="1:3" x14ac:dyDescent="0.3">
      <c r="A58" s="1">
        <v>39098</v>
      </c>
      <c r="B58">
        <v>2</v>
      </c>
      <c r="C58">
        <v>1.4538158446027285</v>
      </c>
    </row>
    <row r="59" spans="1:3" x14ac:dyDescent="0.3">
      <c r="A59" s="1">
        <v>39105</v>
      </c>
      <c r="B59">
        <v>2</v>
      </c>
      <c r="C59">
        <v>1.919601520599771</v>
      </c>
    </row>
    <row r="60" spans="1:3" x14ac:dyDescent="0.3">
      <c r="A60" s="1">
        <v>39112</v>
      </c>
      <c r="B60">
        <v>2</v>
      </c>
      <c r="C60">
        <v>2.8316946844538249</v>
      </c>
    </row>
    <row r="61" spans="1:3" x14ac:dyDescent="0.3">
      <c r="A61" s="1">
        <v>39119</v>
      </c>
      <c r="B61">
        <v>2</v>
      </c>
      <c r="C61">
        <v>2.0242030177869226</v>
      </c>
    </row>
    <row r="62" spans="1:3" x14ac:dyDescent="0.3">
      <c r="A62" s="1">
        <v>39126</v>
      </c>
      <c r="B62">
        <v>2</v>
      </c>
      <c r="C62">
        <v>2.7687803754054197</v>
      </c>
    </row>
    <row r="63" spans="1:3" x14ac:dyDescent="0.3">
      <c r="A63" s="1">
        <v>39133</v>
      </c>
      <c r="B63">
        <v>2</v>
      </c>
      <c r="C63">
        <v>-0.63373930650174792</v>
      </c>
    </row>
    <row r="64" spans="1:3" x14ac:dyDescent="0.3">
      <c r="A64" s="1">
        <v>39140</v>
      </c>
      <c r="B64">
        <v>2</v>
      </c>
      <c r="C64">
        <v>0.85645654778415992</v>
      </c>
    </row>
    <row r="65" spans="1:3" x14ac:dyDescent="0.3">
      <c r="A65" s="1">
        <v>39147</v>
      </c>
      <c r="B65">
        <v>2</v>
      </c>
      <c r="C65">
        <v>-3.6628599130156503</v>
      </c>
    </row>
    <row r="66" spans="1:3" x14ac:dyDescent="0.3">
      <c r="A66" s="1">
        <v>39154</v>
      </c>
      <c r="B66">
        <v>2</v>
      </c>
      <c r="C66">
        <v>3.6999312758127774</v>
      </c>
    </row>
    <row r="67" spans="1:3" x14ac:dyDescent="0.3">
      <c r="A67" s="1">
        <v>39161</v>
      </c>
      <c r="B67">
        <v>2</v>
      </c>
      <c r="C67">
        <v>-5.1332310403630084</v>
      </c>
    </row>
    <row r="68" spans="1:3" x14ac:dyDescent="0.3">
      <c r="A68" s="1">
        <v>39168</v>
      </c>
      <c r="B68">
        <v>2</v>
      </c>
      <c r="C68">
        <v>-1.0984810338787592</v>
      </c>
    </row>
    <row r="69" spans="1:3" x14ac:dyDescent="0.3">
      <c r="A69" s="1">
        <v>39175</v>
      </c>
      <c r="B69">
        <v>2</v>
      </c>
      <c r="C69">
        <v>3.1070460473739678</v>
      </c>
    </row>
    <row r="70" spans="1:3" x14ac:dyDescent="0.3">
      <c r="A70" s="1">
        <v>39182</v>
      </c>
      <c r="B70">
        <v>2</v>
      </c>
      <c r="C70">
        <v>-0.40501536932040161</v>
      </c>
    </row>
    <row r="71" spans="1:3" x14ac:dyDescent="0.3">
      <c r="A71" s="1">
        <v>39189</v>
      </c>
      <c r="B71">
        <v>2</v>
      </c>
      <c r="C71">
        <v>1.988655593106518</v>
      </c>
    </row>
    <row r="72" spans="1:3" x14ac:dyDescent="0.3">
      <c r="A72" s="1">
        <v>39196</v>
      </c>
      <c r="B72">
        <v>2</v>
      </c>
      <c r="C72">
        <v>-2.6162381649019686</v>
      </c>
    </row>
    <row r="73" spans="1:3" x14ac:dyDescent="0.3">
      <c r="A73" s="1">
        <v>39203</v>
      </c>
      <c r="B73">
        <v>2</v>
      </c>
      <c r="C73">
        <v>9.9354205887773564E-2</v>
      </c>
    </row>
    <row r="74" spans="1:3" x14ac:dyDescent="0.3">
      <c r="A74" s="1">
        <v>39210</v>
      </c>
      <c r="B74">
        <v>2</v>
      </c>
      <c r="C74">
        <v>-1.3664601887221972</v>
      </c>
    </row>
    <row r="75" spans="1:3" x14ac:dyDescent="0.3">
      <c r="A75" s="1">
        <v>39217</v>
      </c>
      <c r="B75">
        <v>2</v>
      </c>
      <c r="C75">
        <v>6.7091582523346974E-2</v>
      </c>
    </row>
    <row r="76" spans="1:3" x14ac:dyDescent="0.3">
      <c r="A76" s="1">
        <v>39224</v>
      </c>
      <c r="B76">
        <v>2</v>
      </c>
      <c r="C76">
        <v>0.13404827744520503</v>
      </c>
    </row>
    <row r="77" spans="1:3" x14ac:dyDescent="0.3">
      <c r="A77" s="1">
        <v>39231</v>
      </c>
      <c r="B77">
        <v>2</v>
      </c>
      <c r="C77">
        <v>0.36770892175273645</v>
      </c>
    </row>
    <row r="78" spans="1:3" x14ac:dyDescent="0.3">
      <c r="A78" s="1">
        <v>39238</v>
      </c>
      <c r="B78">
        <v>2</v>
      </c>
      <c r="C78">
        <v>-0.36770892175274322</v>
      </c>
    </row>
    <row r="79" spans="1:3" x14ac:dyDescent="0.3">
      <c r="A79" s="1">
        <v>39245</v>
      </c>
      <c r="B79">
        <v>2</v>
      </c>
      <c r="C79">
        <v>0.17019803733101294</v>
      </c>
    </row>
    <row r="80" spans="1:3" x14ac:dyDescent="0.3">
      <c r="A80" s="1">
        <v>39252</v>
      </c>
      <c r="B80">
        <v>2</v>
      </c>
      <c r="C80">
        <v>-0.66291260331895707</v>
      </c>
    </row>
    <row r="81" spans="1:3" x14ac:dyDescent="0.3">
      <c r="A81" s="1">
        <v>39259</v>
      </c>
      <c r="B81">
        <v>2</v>
      </c>
      <c r="C81">
        <v>-3.3821282429653174</v>
      </c>
    </row>
    <row r="82" spans="1:3" x14ac:dyDescent="0.3">
      <c r="A82" s="1">
        <v>39266</v>
      </c>
      <c r="B82">
        <v>2</v>
      </c>
      <c r="C82">
        <v>-2.2261788907876072</v>
      </c>
    </row>
    <row r="83" spans="1:3" x14ac:dyDescent="0.3">
      <c r="A83" s="1">
        <v>39273</v>
      </c>
      <c r="B83">
        <v>2</v>
      </c>
      <c r="C83">
        <v>0.60949357584628305</v>
      </c>
    </row>
    <row r="84" spans="1:3" x14ac:dyDescent="0.3">
      <c r="A84" s="1">
        <v>39280</v>
      </c>
      <c r="B84">
        <v>2</v>
      </c>
      <c r="C84">
        <v>4.4543873287980933</v>
      </c>
    </row>
    <row r="85" spans="1:3" x14ac:dyDescent="0.3">
      <c r="A85" s="1">
        <v>39287</v>
      </c>
      <c r="B85">
        <v>2</v>
      </c>
      <c r="C85">
        <v>0.16871945962860532</v>
      </c>
    </row>
    <row r="86" spans="1:3" x14ac:dyDescent="0.3">
      <c r="A86" s="1">
        <v>39294</v>
      </c>
      <c r="B86">
        <v>2</v>
      </c>
      <c r="C86">
        <v>-1.1188453720426434</v>
      </c>
    </row>
    <row r="87" spans="1:3" x14ac:dyDescent="0.3">
      <c r="A87" s="1">
        <v>39301</v>
      </c>
      <c r="B87">
        <v>2</v>
      </c>
      <c r="C87">
        <v>2.358599900587929</v>
      </c>
    </row>
    <row r="88" spans="1:3" x14ac:dyDescent="0.3">
      <c r="A88" s="1">
        <v>39308</v>
      </c>
      <c r="B88">
        <v>2</v>
      </c>
      <c r="C88">
        <v>-3.529535678045661</v>
      </c>
    </row>
    <row r="89" spans="1:3" x14ac:dyDescent="0.3">
      <c r="A89" s="1">
        <v>39315</v>
      </c>
      <c r="B89">
        <v>2</v>
      </c>
      <c r="C89">
        <v>-2.3189444918910325</v>
      </c>
    </row>
    <row r="90" spans="1:3" x14ac:dyDescent="0.3">
      <c r="A90" s="1">
        <v>39322</v>
      </c>
      <c r="B90">
        <v>2</v>
      </c>
      <c r="C90">
        <v>-0.44085302847659685</v>
      </c>
    </row>
    <row r="91" spans="1:3" x14ac:dyDescent="0.3">
      <c r="A91" s="1">
        <v>39329</v>
      </c>
      <c r="B91">
        <v>2</v>
      </c>
      <c r="C91">
        <v>-1.2224638252962676</v>
      </c>
    </row>
    <row r="92" spans="1:3" x14ac:dyDescent="0.3">
      <c r="A92" s="1">
        <v>39336</v>
      </c>
      <c r="B92">
        <v>2</v>
      </c>
      <c r="C92">
        <v>-1.843196812239787</v>
      </c>
    </row>
    <row r="93" spans="1:3" x14ac:dyDescent="0.3">
      <c r="A93" s="1">
        <v>39343</v>
      </c>
      <c r="B93">
        <v>2</v>
      </c>
      <c r="C93">
        <v>-3.0451379665421419</v>
      </c>
    </row>
    <row r="94" spans="1:3" x14ac:dyDescent="0.3">
      <c r="A94" s="1">
        <v>39350</v>
      </c>
      <c r="B94">
        <v>2</v>
      </c>
      <c r="C94">
        <v>-4.6054184350557312</v>
      </c>
    </row>
    <row r="95" spans="1:3" x14ac:dyDescent="0.3">
      <c r="A95" s="1">
        <v>39357</v>
      </c>
      <c r="B95">
        <v>2</v>
      </c>
      <c r="C95">
        <v>-4.6988509435919088</v>
      </c>
    </row>
    <row r="96" spans="1:3" x14ac:dyDescent="0.3">
      <c r="A96" s="1">
        <v>39364</v>
      </c>
      <c r="B96">
        <v>2</v>
      </c>
      <c r="C96">
        <v>-1.2535284088146961</v>
      </c>
    </row>
    <row r="97" spans="1:3" x14ac:dyDescent="0.3">
      <c r="A97" s="1">
        <v>39371</v>
      </c>
      <c r="B97">
        <v>2</v>
      </c>
      <c r="C97">
        <v>-3.4060337971314114</v>
      </c>
    </row>
    <row r="98" spans="1:3" x14ac:dyDescent="0.3">
      <c r="A98" s="1">
        <v>39378</v>
      </c>
      <c r="B98">
        <v>2</v>
      </c>
      <c r="C98">
        <v>-2.5439968447763106</v>
      </c>
    </row>
    <row r="99" spans="1:3" x14ac:dyDescent="0.3">
      <c r="A99" s="1">
        <v>39385</v>
      </c>
      <c r="B99">
        <v>2</v>
      </c>
      <c r="C99">
        <v>-4.3119908877844519</v>
      </c>
    </row>
    <row r="100" spans="1:3" x14ac:dyDescent="0.3">
      <c r="A100" s="1">
        <v>39392</v>
      </c>
      <c r="B100">
        <v>2</v>
      </c>
      <c r="C100">
        <v>-5.2856863551985631</v>
      </c>
    </row>
    <row r="101" spans="1:3" x14ac:dyDescent="0.3">
      <c r="A101" s="1">
        <v>39399</v>
      </c>
      <c r="B101">
        <v>2</v>
      </c>
      <c r="C101">
        <v>5.5635929722251394</v>
      </c>
    </row>
    <row r="102" spans="1:3" x14ac:dyDescent="0.3">
      <c r="A102" s="1">
        <v>39406</v>
      </c>
      <c r="B102">
        <v>2</v>
      </c>
      <c r="C102">
        <v>1.4236750218734759</v>
      </c>
    </row>
    <row r="103" spans="1:3" x14ac:dyDescent="0.3">
      <c r="A103" s="1">
        <v>39413</v>
      </c>
      <c r="B103">
        <v>2</v>
      </c>
      <c r="C103">
        <v>-0.50285820248722213</v>
      </c>
    </row>
    <row r="104" spans="1:3" x14ac:dyDescent="0.3">
      <c r="A104" s="1">
        <v>39420</v>
      </c>
      <c r="B104">
        <v>2</v>
      </c>
      <c r="C104">
        <v>-0.45934853391900948</v>
      </c>
    </row>
    <row r="105" spans="1:3" x14ac:dyDescent="0.3">
      <c r="A105" s="1">
        <v>39427</v>
      </c>
      <c r="B105">
        <v>2</v>
      </c>
      <c r="C105">
        <v>4.2655784041409275</v>
      </c>
    </row>
    <row r="106" spans="1:3" x14ac:dyDescent="0.3">
      <c r="A106" s="1">
        <v>39434</v>
      </c>
      <c r="B106">
        <v>2</v>
      </c>
      <c r="C106">
        <v>-5.2107839279546475</v>
      </c>
    </row>
    <row r="107" spans="1:3" x14ac:dyDescent="0.3">
      <c r="A107" s="1">
        <v>39455</v>
      </c>
      <c r="B107">
        <v>2</v>
      </c>
      <c r="C107">
        <v>-3.5168459472665226</v>
      </c>
    </row>
    <row r="108" spans="1:3" x14ac:dyDescent="0.3">
      <c r="A108" s="1">
        <v>39462</v>
      </c>
      <c r="B108">
        <v>2</v>
      </c>
      <c r="C108">
        <v>-2.2167838311185313</v>
      </c>
    </row>
    <row r="109" spans="1:3" x14ac:dyDescent="0.3">
      <c r="A109" s="1">
        <v>39469</v>
      </c>
      <c r="B109">
        <v>2</v>
      </c>
      <c r="C109">
        <v>1.1371512120962468</v>
      </c>
    </row>
    <row r="110" spans="1:3" x14ac:dyDescent="0.3">
      <c r="A110" s="1">
        <v>39476</v>
      </c>
      <c r="B110">
        <v>2</v>
      </c>
      <c r="C110">
        <v>4.8122283802909447</v>
      </c>
    </row>
    <row r="111" spans="1:3" x14ac:dyDescent="0.3">
      <c r="A111" s="1">
        <v>39483</v>
      </c>
      <c r="B111">
        <v>2</v>
      </c>
      <c r="C111">
        <v>2.04785313435407</v>
      </c>
    </row>
    <row r="112" spans="1:3" x14ac:dyDescent="0.3">
      <c r="A112" s="1">
        <v>39490</v>
      </c>
      <c r="B112">
        <v>2</v>
      </c>
      <c r="C112">
        <v>-0.38895978580135271</v>
      </c>
    </row>
    <row r="113" spans="1:3" x14ac:dyDescent="0.3">
      <c r="A113" s="1">
        <v>39497</v>
      </c>
      <c r="B113">
        <v>2</v>
      </c>
      <c r="C113">
        <v>-2.0706261256848735</v>
      </c>
    </row>
    <row r="114" spans="1:3" x14ac:dyDescent="0.3">
      <c r="A114" s="1">
        <v>39504</v>
      </c>
      <c r="B114">
        <v>2</v>
      </c>
      <c r="C114">
        <v>-6.0285663384019825</v>
      </c>
    </row>
    <row r="115" spans="1:3" x14ac:dyDescent="0.3">
      <c r="A115" s="1">
        <v>39511</v>
      </c>
      <c r="B115">
        <v>2</v>
      </c>
      <c r="C115">
        <v>-6.6350862024112809</v>
      </c>
    </row>
    <row r="116" spans="1:3" x14ac:dyDescent="0.3">
      <c r="A116" s="1">
        <v>39518</v>
      </c>
      <c r="B116">
        <v>2</v>
      </c>
      <c r="C116">
        <v>2.5185873159901675</v>
      </c>
    </row>
    <row r="117" spans="1:3" x14ac:dyDescent="0.3">
      <c r="A117" s="1">
        <v>39525</v>
      </c>
      <c r="B117">
        <v>2</v>
      </c>
      <c r="C117">
        <v>-4.7868633506186375</v>
      </c>
    </row>
    <row r="118" spans="1:3" x14ac:dyDescent="0.3">
      <c r="A118" s="1">
        <v>39532</v>
      </c>
      <c r="B118">
        <v>2</v>
      </c>
      <c r="C118">
        <v>4.0983924728689125</v>
      </c>
    </row>
    <row r="119" spans="1:3" x14ac:dyDescent="0.3">
      <c r="A119" s="1">
        <v>39539</v>
      </c>
      <c r="B119">
        <v>2</v>
      </c>
      <c r="C119">
        <v>-3.3365693843800295</v>
      </c>
    </row>
    <row r="120" spans="1:3" x14ac:dyDescent="0.3">
      <c r="A120" s="1">
        <v>39546</v>
      </c>
      <c r="B120">
        <v>2</v>
      </c>
      <c r="C120">
        <v>5.4724899689246467</v>
      </c>
    </row>
    <row r="121" spans="1:3" x14ac:dyDescent="0.3">
      <c r="A121" s="1">
        <v>39553</v>
      </c>
      <c r="B121">
        <v>2</v>
      </c>
      <c r="C121">
        <v>5.3732276825079941</v>
      </c>
    </row>
    <row r="122" spans="1:3" x14ac:dyDescent="0.3">
      <c r="A122" s="1">
        <v>39560</v>
      </c>
      <c r="B122">
        <v>2</v>
      </c>
      <c r="C122">
        <v>-0.57520036782826989</v>
      </c>
    </row>
    <row r="123" spans="1:3" x14ac:dyDescent="0.3">
      <c r="A123" s="1">
        <v>39567</v>
      </c>
      <c r="B123">
        <v>2</v>
      </c>
      <c r="C123">
        <v>-1.5387549293561553</v>
      </c>
    </row>
    <row r="124" spans="1:3" x14ac:dyDescent="0.3">
      <c r="A124" s="1">
        <v>39574</v>
      </c>
      <c r="B124">
        <v>2</v>
      </c>
      <c r="C124">
        <v>2.9873232940598937</v>
      </c>
    </row>
    <row r="125" spans="1:3" x14ac:dyDescent="0.3">
      <c r="A125" s="1">
        <v>39581</v>
      </c>
      <c r="B125">
        <v>2</v>
      </c>
      <c r="C125">
        <v>3.8384243008315293</v>
      </c>
    </row>
    <row r="126" spans="1:3" x14ac:dyDescent="0.3">
      <c r="A126" s="1">
        <v>39588</v>
      </c>
      <c r="B126">
        <v>2</v>
      </c>
      <c r="C126">
        <v>-1.4589333175418331</v>
      </c>
    </row>
    <row r="127" spans="1:3" x14ac:dyDescent="0.3">
      <c r="A127" s="1">
        <v>39595</v>
      </c>
      <c r="B127">
        <v>2</v>
      </c>
      <c r="C127">
        <v>0.52117381811956132</v>
      </c>
    </row>
    <row r="128" spans="1:3" x14ac:dyDescent="0.3">
      <c r="A128" s="1">
        <v>39602</v>
      </c>
      <c r="B128">
        <v>2</v>
      </c>
      <c r="C128">
        <v>-1.209362672145986</v>
      </c>
    </row>
    <row r="129" spans="1:3" x14ac:dyDescent="0.3">
      <c r="A129" s="1">
        <v>39609</v>
      </c>
      <c r="B129">
        <v>2</v>
      </c>
      <c r="C129">
        <v>-2.4938184275207389</v>
      </c>
    </row>
    <row r="130" spans="1:3" x14ac:dyDescent="0.3">
      <c r="A130" s="1">
        <v>39616</v>
      </c>
      <c r="B130">
        <v>2</v>
      </c>
      <c r="C130">
        <v>2.064720495703336</v>
      </c>
    </row>
    <row r="131" spans="1:3" x14ac:dyDescent="0.3">
      <c r="A131" s="1">
        <v>39623</v>
      </c>
      <c r="B131">
        <v>2</v>
      </c>
      <c r="C131">
        <v>0.3678318810407733</v>
      </c>
    </row>
    <row r="132" spans="1:3" x14ac:dyDescent="0.3">
      <c r="A132" s="1">
        <v>39630</v>
      </c>
      <c r="B132">
        <v>2</v>
      </c>
      <c r="C132">
        <v>-5.4883456985091952</v>
      </c>
    </row>
    <row r="133" spans="1:3" x14ac:dyDescent="0.3">
      <c r="A133" s="1">
        <v>39637</v>
      </c>
      <c r="B133">
        <v>2</v>
      </c>
      <c r="C133">
        <v>1.2614042516096664</v>
      </c>
    </row>
    <row r="134" spans="1:3" x14ac:dyDescent="0.3">
      <c r="A134" s="1">
        <v>39644</v>
      </c>
      <c r="B134">
        <v>2</v>
      </c>
      <c r="C134">
        <v>4.0141143111764013</v>
      </c>
    </row>
    <row r="135" spans="1:3" x14ac:dyDescent="0.3">
      <c r="A135" s="1">
        <v>39651</v>
      </c>
      <c r="B135">
        <v>2</v>
      </c>
      <c r="C135">
        <v>4.7790663836348477</v>
      </c>
    </row>
    <row r="136" spans="1:3" x14ac:dyDescent="0.3">
      <c r="A136" s="1">
        <v>39658</v>
      </c>
      <c r="B136">
        <v>2</v>
      </c>
      <c r="C136">
        <v>-0.92489895488992169</v>
      </c>
    </row>
    <row r="137" spans="1:3" x14ac:dyDescent="0.3">
      <c r="A137" s="1">
        <v>39665</v>
      </c>
      <c r="B137">
        <v>2</v>
      </c>
      <c r="C137">
        <v>5.9096795276466798</v>
      </c>
    </row>
    <row r="138" spans="1:3" x14ac:dyDescent="0.3">
      <c r="A138" s="1">
        <v>39672</v>
      </c>
      <c r="B138">
        <v>2</v>
      </c>
      <c r="C138">
        <v>4.5561100880784648</v>
      </c>
    </row>
    <row r="139" spans="1:3" x14ac:dyDescent="0.3">
      <c r="A139" s="1">
        <v>39679</v>
      </c>
      <c r="B139">
        <v>2</v>
      </c>
      <c r="C139">
        <v>-0.79418021655560289</v>
      </c>
    </row>
    <row r="140" spans="1:3" x14ac:dyDescent="0.3">
      <c r="A140" s="1">
        <v>39686</v>
      </c>
      <c r="B140">
        <v>2</v>
      </c>
      <c r="C140">
        <v>-2.353049741019416</v>
      </c>
    </row>
    <row r="141" spans="1:3" x14ac:dyDescent="0.3">
      <c r="A141" s="1">
        <v>39693</v>
      </c>
      <c r="B141">
        <v>2</v>
      </c>
      <c r="C141">
        <v>-5.5239487849339088</v>
      </c>
    </row>
    <row r="142" spans="1:3" x14ac:dyDescent="0.3">
      <c r="A142" s="1">
        <v>39700</v>
      </c>
      <c r="B142">
        <v>2</v>
      </c>
      <c r="C142">
        <v>-3.8846951235269058</v>
      </c>
    </row>
    <row r="143" spans="1:3" x14ac:dyDescent="0.3">
      <c r="A143" s="1">
        <v>39707</v>
      </c>
      <c r="B143">
        <v>2</v>
      </c>
      <c r="C143">
        <v>0.85581917698853727</v>
      </c>
    </row>
    <row r="144" spans="1:3" x14ac:dyDescent="0.3">
      <c r="A144" s="1">
        <v>39714</v>
      </c>
      <c r="B144">
        <v>2</v>
      </c>
      <c r="C144">
        <v>1.4346392830389778</v>
      </c>
    </row>
    <row r="145" spans="1:3" x14ac:dyDescent="0.3">
      <c r="A145" s="1">
        <v>39721</v>
      </c>
      <c r="B145">
        <v>2</v>
      </c>
      <c r="C145">
        <v>0.18244850892090808</v>
      </c>
    </row>
    <row r="146" spans="1:3" x14ac:dyDescent="0.3">
      <c r="A146" s="1">
        <v>39728</v>
      </c>
      <c r="B146">
        <v>2</v>
      </c>
      <c r="C146">
        <v>-2.4729069689484069</v>
      </c>
    </row>
    <row r="147" spans="1:3" x14ac:dyDescent="0.3">
      <c r="A147" s="1">
        <v>39735</v>
      </c>
      <c r="B147">
        <v>2</v>
      </c>
      <c r="C147">
        <v>-0.91571344617509176</v>
      </c>
    </row>
    <row r="148" spans="1:3" x14ac:dyDescent="0.3">
      <c r="A148" s="1">
        <v>39742</v>
      </c>
      <c r="B148">
        <v>2</v>
      </c>
      <c r="C148">
        <v>-4.6087208876351324</v>
      </c>
    </row>
    <row r="149" spans="1:3" x14ac:dyDescent="0.3">
      <c r="A149" s="1">
        <v>39749</v>
      </c>
      <c r="B149">
        <v>2</v>
      </c>
      <c r="C149">
        <v>0.47485519834560225</v>
      </c>
    </row>
    <row r="150" spans="1:3" x14ac:dyDescent="0.3">
      <c r="A150" s="1">
        <v>39756</v>
      </c>
      <c r="B150">
        <v>2</v>
      </c>
      <c r="C150">
        <v>-6.4481101023289344</v>
      </c>
    </row>
    <row r="151" spans="1:3" x14ac:dyDescent="0.3">
      <c r="A151" s="1">
        <v>39763</v>
      </c>
      <c r="B151">
        <v>2</v>
      </c>
      <c r="C151">
        <v>1.0054929320213801</v>
      </c>
    </row>
    <row r="152" spans="1:3" x14ac:dyDescent="0.3">
      <c r="A152" s="1">
        <v>39770</v>
      </c>
      <c r="B152">
        <v>2</v>
      </c>
      <c r="C152">
        <v>0.86031773555512447</v>
      </c>
    </row>
    <row r="153" spans="1:3" x14ac:dyDescent="0.3">
      <c r="A153" s="1">
        <v>39777</v>
      </c>
      <c r="B153">
        <v>2</v>
      </c>
      <c r="C153">
        <v>4.0208641444183071</v>
      </c>
    </row>
    <row r="154" spans="1:3" x14ac:dyDescent="0.3">
      <c r="A154" s="1">
        <v>39784</v>
      </c>
      <c r="B154">
        <v>2</v>
      </c>
      <c r="C154">
        <v>1.1197360748502285</v>
      </c>
    </row>
    <row r="155" spans="1:3" x14ac:dyDescent="0.3">
      <c r="A155" s="1">
        <v>39791</v>
      </c>
      <c r="B155">
        <v>2</v>
      </c>
      <c r="C155">
        <v>-1.9023487649502198</v>
      </c>
    </row>
    <row r="156" spans="1:3" x14ac:dyDescent="0.3">
      <c r="A156" s="1">
        <v>39798</v>
      </c>
      <c r="B156">
        <v>2</v>
      </c>
      <c r="C156">
        <v>-2.646806691934696</v>
      </c>
    </row>
    <row r="157" spans="1:3" x14ac:dyDescent="0.3">
      <c r="A157" s="1">
        <v>39805</v>
      </c>
      <c r="B157">
        <v>2</v>
      </c>
      <c r="C157">
        <v>-2.0219047053306314</v>
      </c>
    </row>
    <row r="158" spans="1:3" x14ac:dyDescent="0.3">
      <c r="A158" s="1">
        <v>39812</v>
      </c>
      <c r="B158">
        <v>2</v>
      </c>
      <c r="C158">
        <v>-2.4396496306407189</v>
      </c>
    </row>
    <row r="159" spans="1:3" x14ac:dyDescent="0.3">
      <c r="A159" s="1">
        <v>39819</v>
      </c>
      <c r="B159">
        <v>2</v>
      </c>
      <c r="C159">
        <v>6.8350834812978505</v>
      </c>
    </row>
    <row r="160" spans="1:3" x14ac:dyDescent="0.3">
      <c r="A160" s="1">
        <v>39826</v>
      </c>
      <c r="B160">
        <v>2</v>
      </c>
      <c r="C160">
        <v>-3.987769201280785</v>
      </c>
    </row>
    <row r="161" spans="1:3" x14ac:dyDescent="0.3">
      <c r="A161" s="1">
        <v>39833</v>
      </c>
      <c r="B161">
        <v>2</v>
      </c>
      <c r="C161">
        <v>-2.8473142800170592</v>
      </c>
    </row>
    <row r="162" spans="1:3" x14ac:dyDescent="0.3">
      <c r="A162" s="1">
        <v>39840</v>
      </c>
      <c r="B162">
        <v>2</v>
      </c>
      <c r="C162">
        <v>-6.8873282871645154</v>
      </c>
    </row>
    <row r="163" spans="1:3" x14ac:dyDescent="0.3">
      <c r="A163" s="1">
        <v>39847</v>
      </c>
      <c r="B163">
        <v>2</v>
      </c>
      <c r="C163">
        <v>3.2645157361617465</v>
      </c>
    </row>
    <row r="164" spans="1:3" x14ac:dyDescent="0.3">
      <c r="A164" s="1">
        <v>39854</v>
      </c>
      <c r="B164">
        <v>2</v>
      </c>
      <c r="C164">
        <v>0.90892259871978576</v>
      </c>
    </row>
    <row r="165" spans="1:3" x14ac:dyDescent="0.3">
      <c r="A165" s="1">
        <v>39861</v>
      </c>
      <c r="B165">
        <v>2</v>
      </c>
      <c r="C165">
        <v>-2.0268225236693791</v>
      </c>
    </row>
    <row r="166" spans="1:3" x14ac:dyDescent="0.3">
      <c r="A166" s="1">
        <v>39868</v>
      </c>
      <c r="B166">
        <v>2</v>
      </c>
      <c r="C166">
        <v>-5.6436027042659758</v>
      </c>
    </row>
    <row r="167" spans="1:3" x14ac:dyDescent="0.3">
      <c r="A167" s="1">
        <v>39875</v>
      </c>
      <c r="B167">
        <v>2</v>
      </c>
      <c r="C167">
        <v>5.3154645919482286</v>
      </c>
    </row>
    <row r="168" spans="1:3" x14ac:dyDescent="0.3">
      <c r="A168" s="1">
        <v>39882</v>
      </c>
      <c r="B168">
        <v>2</v>
      </c>
      <c r="C168">
        <v>-0.53553166094140037</v>
      </c>
    </row>
    <row r="169" spans="1:3" x14ac:dyDescent="0.3">
      <c r="A169" s="1">
        <v>39889</v>
      </c>
      <c r="B169">
        <v>2</v>
      </c>
      <c r="C169">
        <v>2.6494315132597861</v>
      </c>
    </row>
    <row r="170" spans="1:3" x14ac:dyDescent="0.3">
      <c r="A170" s="1">
        <v>39896</v>
      </c>
      <c r="B170">
        <v>2</v>
      </c>
      <c r="C170">
        <v>-1.2955646799799583</v>
      </c>
    </row>
    <row r="171" spans="1:3" x14ac:dyDescent="0.3">
      <c r="A171" s="1">
        <v>39903</v>
      </c>
      <c r="B171">
        <v>2</v>
      </c>
      <c r="C171">
        <v>-1.6434223613379899</v>
      </c>
    </row>
    <row r="172" spans="1:3" x14ac:dyDescent="0.3">
      <c r="A172" s="1">
        <v>39910</v>
      </c>
      <c r="B172">
        <v>2</v>
      </c>
      <c r="C172">
        <v>-1.9661792143492978</v>
      </c>
    </row>
    <row r="173" spans="1:3" x14ac:dyDescent="0.3">
      <c r="A173" s="1">
        <v>39917</v>
      </c>
      <c r="B173">
        <v>2</v>
      </c>
      <c r="C173">
        <v>-4.2865644371549427</v>
      </c>
    </row>
    <row r="174" spans="1:3" x14ac:dyDescent="0.3">
      <c r="A174" s="1">
        <v>39924</v>
      </c>
      <c r="B174">
        <v>2</v>
      </c>
      <c r="C174">
        <v>-0.27586224390795283</v>
      </c>
    </row>
    <row r="175" spans="1:3" x14ac:dyDescent="0.3">
      <c r="A175" s="1">
        <v>39931</v>
      </c>
      <c r="B175">
        <v>2</v>
      </c>
      <c r="C175">
        <v>-8.801640219985396</v>
      </c>
    </row>
    <row r="176" spans="1:3" x14ac:dyDescent="0.3">
      <c r="A176" s="1">
        <v>39938</v>
      </c>
      <c r="B176">
        <v>2</v>
      </c>
      <c r="C176">
        <v>-2.2884293833587845</v>
      </c>
    </row>
    <row r="177" spans="1:3" x14ac:dyDescent="0.3">
      <c r="A177" s="1">
        <v>39945</v>
      </c>
      <c r="B177">
        <v>2</v>
      </c>
      <c r="C177">
        <v>6.171335355163146</v>
      </c>
    </row>
    <row r="178" spans="1:3" x14ac:dyDescent="0.3">
      <c r="A178" s="1">
        <v>39952</v>
      </c>
      <c r="B178">
        <v>2</v>
      </c>
      <c r="C178">
        <v>-3.9583492043528761</v>
      </c>
    </row>
    <row r="179" spans="1:3" x14ac:dyDescent="0.3">
      <c r="A179" s="1">
        <v>39959</v>
      </c>
      <c r="B179">
        <v>2</v>
      </c>
      <c r="C179">
        <v>-1.062225465662276</v>
      </c>
    </row>
    <row r="180" spans="1:3" x14ac:dyDescent="0.3">
      <c r="A180" s="1">
        <v>39966</v>
      </c>
      <c r="B180">
        <v>2</v>
      </c>
      <c r="C180">
        <v>-9.2644019398088737</v>
      </c>
    </row>
    <row r="181" spans="1:3" x14ac:dyDescent="0.3">
      <c r="A181" s="1">
        <v>39973</v>
      </c>
      <c r="B181">
        <v>2</v>
      </c>
      <c r="C181">
        <v>-4.0996347236240318</v>
      </c>
    </row>
    <row r="182" spans="1:3" x14ac:dyDescent="0.3">
      <c r="A182" s="1">
        <v>39980</v>
      </c>
      <c r="B182">
        <v>2</v>
      </c>
      <c r="C182">
        <v>-0.81179681024474459</v>
      </c>
    </row>
    <row r="183" spans="1:3" x14ac:dyDescent="0.3">
      <c r="A183" s="1">
        <v>39987</v>
      </c>
      <c r="B183">
        <v>2</v>
      </c>
      <c r="C183">
        <v>3.1252543504104531</v>
      </c>
    </row>
    <row r="184" spans="1:3" x14ac:dyDescent="0.3">
      <c r="A184" s="1">
        <v>39994</v>
      </c>
      <c r="B184">
        <v>2</v>
      </c>
      <c r="C184">
        <v>-2.4411986688838043</v>
      </c>
    </row>
    <row r="185" spans="1:3" x14ac:dyDescent="0.3">
      <c r="A185" s="1">
        <v>40001</v>
      </c>
      <c r="B185">
        <v>2</v>
      </c>
      <c r="C185">
        <v>3.3929956328365387</v>
      </c>
    </row>
    <row r="186" spans="1:3" x14ac:dyDescent="0.3">
      <c r="A186" s="1">
        <v>40008</v>
      </c>
      <c r="B186">
        <v>2</v>
      </c>
      <c r="C186">
        <v>-1.8182769898937339</v>
      </c>
    </row>
    <row r="187" spans="1:3" x14ac:dyDescent="0.3">
      <c r="A187" s="1">
        <v>40015</v>
      </c>
      <c r="B187">
        <v>2</v>
      </c>
      <c r="C187">
        <v>-1.74469136037207</v>
      </c>
    </row>
    <row r="188" spans="1:3" x14ac:dyDescent="0.3">
      <c r="A188" s="1">
        <v>40022</v>
      </c>
      <c r="B188">
        <v>2</v>
      </c>
      <c r="C188">
        <v>-9.4750336545810701</v>
      </c>
    </row>
    <row r="189" spans="1:3" x14ac:dyDescent="0.3">
      <c r="A189" s="1">
        <v>40029</v>
      </c>
      <c r="B189">
        <v>2</v>
      </c>
      <c r="C189">
        <v>-5.1895243795673984</v>
      </c>
    </row>
    <row r="190" spans="1:3" x14ac:dyDescent="0.3">
      <c r="A190" s="1">
        <v>40036</v>
      </c>
      <c r="B190">
        <v>2</v>
      </c>
      <c r="C190">
        <v>-11.311574953438976</v>
      </c>
    </row>
    <row r="191" spans="1:3" x14ac:dyDescent="0.3">
      <c r="A191" s="1">
        <v>40043</v>
      </c>
      <c r="B191">
        <v>2</v>
      </c>
      <c r="C191">
        <v>0.39381204201367359</v>
      </c>
    </row>
    <row r="192" spans="1:3" x14ac:dyDescent="0.3">
      <c r="A192" s="1">
        <v>40050</v>
      </c>
      <c r="B192">
        <v>2</v>
      </c>
      <c r="C192">
        <v>8.1380731482801671</v>
      </c>
    </row>
    <row r="193" spans="1:3" x14ac:dyDescent="0.3">
      <c r="A193" s="1">
        <v>40057</v>
      </c>
      <c r="B193">
        <v>2</v>
      </c>
      <c r="C193">
        <v>2.4541108916117658</v>
      </c>
    </row>
    <row r="194" spans="1:3" x14ac:dyDescent="0.3">
      <c r="A194" s="1">
        <v>40064</v>
      </c>
      <c r="B194">
        <v>2</v>
      </c>
      <c r="C194">
        <v>2.9362646885874386</v>
      </c>
    </row>
    <row r="195" spans="1:3" x14ac:dyDescent="0.3">
      <c r="A195" s="1">
        <v>40071</v>
      </c>
      <c r="B195">
        <v>2</v>
      </c>
      <c r="C195">
        <v>4.6943484744692441</v>
      </c>
    </row>
    <row r="196" spans="1:3" x14ac:dyDescent="0.3">
      <c r="A196" s="1">
        <v>40078</v>
      </c>
      <c r="B196">
        <v>2</v>
      </c>
      <c r="C196">
        <v>-6.8758925995183757</v>
      </c>
    </row>
    <row r="197" spans="1:3" x14ac:dyDescent="0.3">
      <c r="A197" s="1">
        <v>40085</v>
      </c>
      <c r="B197">
        <v>2</v>
      </c>
      <c r="C197">
        <v>0.79880604486880835</v>
      </c>
    </row>
    <row r="198" spans="1:3" x14ac:dyDescent="0.3">
      <c r="A198" s="1">
        <v>40092</v>
      </c>
      <c r="B198">
        <v>2</v>
      </c>
      <c r="C198">
        <v>-0.34869275678965378</v>
      </c>
    </row>
    <row r="199" spans="1:3" x14ac:dyDescent="0.3">
      <c r="A199" s="1">
        <v>40099</v>
      </c>
      <c r="B199">
        <v>2</v>
      </c>
      <c r="C199">
        <v>3.1768864434210204</v>
      </c>
    </row>
    <row r="200" spans="1:3" x14ac:dyDescent="0.3">
      <c r="A200" s="1">
        <v>40106</v>
      </c>
      <c r="B200">
        <v>2</v>
      </c>
      <c r="C200">
        <v>-1.5016706398402642</v>
      </c>
    </row>
    <row r="201" spans="1:3" x14ac:dyDescent="0.3">
      <c r="A201" s="1">
        <v>40113</v>
      </c>
      <c r="B201">
        <v>2</v>
      </c>
      <c r="C201">
        <v>4.7100118135932973</v>
      </c>
    </row>
    <row r="202" spans="1:3" x14ac:dyDescent="0.3">
      <c r="A202" s="1">
        <v>40120</v>
      </c>
      <c r="B202">
        <v>2</v>
      </c>
      <c r="C202">
        <v>3.7623379665516397</v>
      </c>
    </row>
    <row r="203" spans="1:3" x14ac:dyDescent="0.3">
      <c r="A203" s="1">
        <v>40127</v>
      </c>
      <c r="B203">
        <v>2</v>
      </c>
      <c r="C203">
        <v>-3.4021394681487309</v>
      </c>
    </row>
    <row r="204" spans="1:3" x14ac:dyDescent="0.3">
      <c r="A204" s="1">
        <v>40134</v>
      </c>
      <c r="B204">
        <v>2</v>
      </c>
      <c r="C204">
        <v>1.3836418017608936</v>
      </c>
    </row>
    <row r="205" spans="1:3" x14ac:dyDescent="0.3">
      <c r="A205" s="1">
        <v>40141</v>
      </c>
      <c r="B205">
        <v>2</v>
      </c>
      <c r="C205">
        <v>3.8692068262430324</v>
      </c>
    </row>
    <row r="206" spans="1:3" x14ac:dyDescent="0.3">
      <c r="A206" s="1">
        <v>40148</v>
      </c>
      <c r="B206">
        <v>2</v>
      </c>
      <c r="C206">
        <v>1.0182523278405671</v>
      </c>
    </row>
    <row r="207" spans="1:3" x14ac:dyDescent="0.3">
      <c r="A207" s="1">
        <v>40155</v>
      </c>
      <c r="B207">
        <v>2</v>
      </c>
      <c r="C207">
        <v>5.6618893999507902</v>
      </c>
    </row>
    <row r="208" spans="1:3" x14ac:dyDescent="0.3">
      <c r="A208" s="1">
        <v>40162</v>
      </c>
      <c r="B208">
        <v>2</v>
      </c>
      <c r="C208">
        <v>4.6976635543987584</v>
      </c>
    </row>
    <row r="209" spans="1:3" x14ac:dyDescent="0.3">
      <c r="A209" s="1">
        <v>40169</v>
      </c>
      <c r="B209">
        <v>2</v>
      </c>
      <c r="C209">
        <v>-4.0482168446146449</v>
      </c>
    </row>
    <row r="210" spans="1:3" x14ac:dyDescent="0.3">
      <c r="A210" s="1">
        <v>40176</v>
      </c>
      <c r="B210">
        <v>2</v>
      </c>
      <c r="C210">
        <v>1.0370747836562382</v>
      </c>
    </row>
    <row r="211" spans="1:3" x14ac:dyDescent="0.3">
      <c r="A211" s="1">
        <v>40183</v>
      </c>
      <c r="B211">
        <v>2</v>
      </c>
      <c r="C211">
        <v>3.2703534632708817</v>
      </c>
    </row>
    <row r="212" spans="1:3" x14ac:dyDescent="0.3">
      <c r="A212" s="1">
        <v>40190</v>
      </c>
      <c r="B212">
        <v>2</v>
      </c>
      <c r="C212">
        <v>-1.7910926566530105</v>
      </c>
    </row>
    <row r="213" spans="1:3" x14ac:dyDescent="0.3">
      <c r="A213" s="1">
        <v>40197</v>
      </c>
      <c r="B213">
        <v>2</v>
      </c>
      <c r="C213">
        <v>6.3455480040958658</v>
      </c>
    </row>
    <row r="214" spans="1:3" x14ac:dyDescent="0.3">
      <c r="A214" s="1">
        <v>40204</v>
      </c>
      <c r="B214">
        <v>2</v>
      </c>
      <c r="C214">
        <v>-6.232659939426358</v>
      </c>
    </row>
    <row r="215" spans="1:3" x14ac:dyDescent="0.3">
      <c r="A215" s="1">
        <v>40211</v>
      </c>
      <c r="B215">
        <v>2</v>
      </c>
      <c r="C215">
        <v>-1.6303678665930299</v>
      </c>
    </row>
    <row r="216" spans="1:3" x14ac:dyDescent="0.3">
      <c r="A216" s="1">
        <v>40218</v>
      </c>
      <c r="B216">
        <v>2</v>
      </c>
      <c r="C216">
        <v>3.1975641215526167</v>
      </c>
    </row>
    <row r="217" spans="1:3" x14ac:dyDescent="0.3">
      <c r="A217" s="1">
        <v>40225</v>
      </c>
      <c r="B217">
        <v>2</v>
      </c>
      <c r="C217">
        <v>0.62442810788908099</v>
      </c>
    </row>
    <row r="218" spans="1:3" x14ac:dyDescent="0.3">
      <c r="A218" s="1">
        <v>40232</v>
      </c>
      <c r="B218">
        <v>2</v>
      </c>
      <c r="C218">
        <v>1.7063401840584063</v>
      </c>
    </row>
    <row r="219" spans="1:3" x14ac:dyDescent="0.3">
      <c r="A219" s="1">
        <v>40239</v>
      </c>
      <c r="B219">
        <v>2</v>
      </c>
      <c r="C219">
        <v>4.2289599566338643</v>
      </c>
    </row>
    <row r="220" spans="1:3" x14ac:dyDescent="0.3">
      <c r="A220" s="1">
        <v>40246</v>
      </c>
      <c r="B220">
        <v>2</v>
      </c>
      <c r="C220">
        <v>-6.9036937502064313E-2</v>
      </c>
    </row>
    <row r="221" spans="1:3" x14ac:dyDescent="0.3">
      <c r="A221" s="1">
        <v>40253</v>
      </c>
      <c r="B221">
        <v>2</v>
      </c>
      <c r="C221">
        <v>-0.90184447519402655</v>
      </c>
    </row>
    <row r="222" spans="1:3" x14ac:dyDescent="0.3">
      <c r="A222" s="1">
        <v>40260</v>
      </c>
      <c r="B222">
        <v>2</v>
      </c>
      <c r="C222">
        <v>0.24360547978811209</v>
      </c>
    </row>
    <row r="223" spans="1:3" x14ac:dyDescent="0.3">
      <c r="A223" s="1">
        <v>40267</v>
      </c>
      <c r="B223">
        <v>2</v>
      </c>
      <c r="C223">
        <v>1.552022875909697</v>
      </c>
    </row>
    <row r="224" spans="1:3" x14ac:dyDescent="0.3">
      <c r="A224" s="1">
        <v>40274</v>
      </c>
      <c r="B224">
        <v>2</v>
      </c>
      <c r="C224">
        <v>4.7779256059666944</v>
      </c>
    </row>
    <row r="225" spans="1:3" x14ac:dyDescent="0.3">
      <c r="A225" s="1">
        <v>40281</v>
      </c>
      <c r="B225">
        <v>2</v>
      </c>
      <c r="C225">
        <v>0.77188849506138901</v>
      </c>
    </row>
    <row r="226" spans="1:3" x14ac:dyDescent="0.3">
      <c r="A226" s="1">
        <v>40288</v>
      </c>
      <c r="B226">
        <v>2</v>
      </c>
      <c r="C226">
        <v>2.9244041734961135E-2</v>
      </c>
    </row>
    <row r="227" spans="1:3" x14ac:dyDescent="0.3">
      <c r="A227" s="1">
        <v>40295</v>
      </c>
      <c r="B227">
        <v>2</v>
      </c>
      <c r="C227">
        <v>-0.64535278247734862</v>
      </c>
    </row>
    <row r="228" spans="1:3" x14ac:dyDescent="0.3">
      <c r="A228" s="1">
        <v>40302</v>
      </c>
      <c r="B228">
        <v>2</v>
      </c>
      <c r="C228">
        <v>2.0967570709027523</v>
      </c>
    </row>
    <row r="229" spans="1:3" x14ac:dyDescent="0.3">
      <c r="A229" s="1">
        <v>40309</v>
      </c>
      <c r="B229">
        <v>2</v>
      </c>
      <c r="C229">
        <v>-1.656292403419779</v>
      </c>
    </row>
    <row r="230" spans="1:3" x14ac:dyDescent="0.3">
      <c r="A230" s="1">
        <v>40316</v>
      </c>
      <c r="B230">
        <v>2</v>
      </c>
      <c r="C230">
        <v>-4.8321478239005931</v>
      </c>
    </row>
    <row r="231" spans="1:3" x14ac:dyDescent="0.3">
      <c r="A231" s="1">
        <v>40323</v>
      </c>
      <c r="B231">
        <v>2</v>
      </c>
      <c r="C231">
        <v>-0.18467225931645517</v>
      </c>
    </row>
    <row r="232" spans="1:3" x14ac:dyDescent="0.3">
      <c r="A232" s="1">
        <v>40330</v>
      </c>
      <c r="B232">
        <v>2</v>
      </c>
      <c r="C232">
        <v>0.30759790478942856</v>
      </c>
    </row>
    <row r="233" spans="1:3" x14ac:dyDescent="0.3">
      <c r="A233" s="1">
        <v>40337</v>
      </c>
      <c r="B233">
        <v>2</v>
      </c>
      <c r="C233">
        <v>-4.7485732754851799</v>
      </c>
    </row>
    <row r="234" spans="1:3" x14ac:dyDescent="0.3">
      <c r="A234" s="1">
        <v>40344</v>
      </c>
      <c r="B234">
        <v>2</v>
      </c>
      <c r="C234">
        <v>1.8550839122051714</v>
      </c>
    </row>
    <row r="235" spans="1:3" x14ac:dyDescent="0.3">
      <c r="A235" s="1">
        <v>40351</v>
      </c>
      <c r="B235">
        <v>2</v>
      </c>
      <c r="C235">
        <v>2.2521389949004607</v>
      </c>
    </row>
    <row r="236" spans="1:3" x14ac:dyDescent="0.3">
      <c r="A236" s="1">
        <v>40358</v>
      </c>
      <c r="B236">
        <v>2</v>
      </c>
      <c r="C236">
        <v>-3.9831027484096322</v>
      </c>
    </row>
    <row r="237" spans="1:3" x14ac:dyDescent="0.3">
      <c r="A237" s="1">
        <v>40365</v>
      </c>
      <c r="B237">
        <v>2</v>
      </c>
      <c r="C237">
        <v>3.1740993759603604E-2</v>
      </c>
    </row>
    <row r="238" spans="1:3" x14ac:dyDescent="0.3">
      <c r="A238" s="1">
        <v>40372</v>
      </c>
      <c r="B238">
        <v>2</v>
      </c>
      <c r="C238">
        <v>-1.0376611506242617</v>
      </c>
    </row>
    <row r="239" spans="1:3" x14ac:dyDescent="0.3">
      <c r="A239" s="1">
        <v>40379</v>
      </c>
      <c r="B239">
        <v>2</v>
      </c>
      <c r="C239">
        <v>0.84706388835088653</v>
      </c>
    </row>
    <row r="240" spans="1:3" x14ac:dyDescent="0.3">
      <c r="A240" s="1">
        <v>40386</v>
      </c>
      <c r="B240">
        <v>2</v>
      </c>
      <c r="C240">
        <v>2.7120306219193822</v>
      </c>
    </row>
    <row r="241" spans="1:3" x14ac:dyDescent="0.3">
      <c r="A241" s="1">
        <v>40393</v>
      </c>
      <c r="B241">
        <v>2</v>
      </c>
      <c r="C241">
        <v>5.6448726579463182</v>
      </c>
    </row>
    <row r="242" spans="1:3" x14ac:dyDescent="0.3">
      <c r="A242" s="1">
        <v>40400</v>
      </c>
      <c r="B242">
        <v>2</v>
      </c>
      <c r="C242">
        <v>-5.8475386919928329</v>
      </c>
    </row>
    <row r="243" spans="1:3" x14ac:dyDescent="0.3">
      <c r="A243" s="1">
        <v>40407</v>
      </c>
      <c r="B243">
        <v>2</v>
      </c>
      <c r="C243">
        <v>1.9385633813106713</v>
      </c>
    </row>
    <row r="244" spans="1:3" x14ac:dyDescent="0.3">
      <c r="A244" s="1">
        <v>40414</v>
      </c>
      <c r="B244">
        <v>2</v>
      </c>
      <c r="C244">
        <v>2.2906760745444297</v>
      </c>
    </row>
    <row r="245" spans="1:3" x14ac:dyDescent="0.3">
      <c r="A245" s="1">
        <v>40421</v>
      </c>
      <c r="B245">
        <v>2</v>
      </c>
      <c r="C245">
        <v>-2.7884371819196478</v>
      </c>
    </row>
    <row r="246" spans="1:3" x14ac:dyDescent="0.3">
      <c r="A246" s="1">
        <v>40428</v>
      </c>
      <c r="B246">
        <v>2</v>
      </c>
      <c r="C246">
        <v>0.59701669865037543</v>
      </c>
    </row>
    <row r="247" spans="1:3" x14ac:dyDescent="0.3">
      <c r="A247" s="1">
        <v>40435</v>
      </c>
      <c r="B247">
        <v>2</v>
      </c>
      <c r="C247">
        <v>4.0186872237870377</v>
      </c>
    </row>
    <row r="248" spans="1:3" x14ac:dyDescent="0.3">
      <c r="A248" s="1">
        <v>40442</v>
      </c>
      <c r="B248">
        <v>2</v>
      </c>
      <c r="C248">
        <v>0.75949732174447671</v>
      </c>
    </row>
    <row r="249" spans="1:3" x14ac:dyDescent="0.3">
      <c r="A249" s="1">
        <v>40449</v>
      </c>
      <c r="B249">
        <v>2</v>
      </c>
      <c r="C249">
        <v>-0.91845459571709853</v>
      </c>
    </row>
    <row r="250" spans="1:3" x14ac:dyDescent="0.3">
      <c r="A250" s="1">
        <v>40456</v>
      </c>
      <c r="B250">
        <v>2</v>
      </c>
      <c r="C250">
        <v>-4.1909657611126976</v>
      </c>
    </row>
    <row r="251" spans="1:3" x14ac:dyDescent="0.3">
      <c r="A251" s="1">
        <v>40463</v>
      </c>
      <c r="B251">
        <v>2</v>
      </c>
      <c r="C251">
        <v>-2.567280485407097</v>
      </c>
    </row>
    <row r="252" spans="1:3" x14ac:dyDescent="0.3">
      <c r="A252" s="1">
        <v>40470</v>
      </c>
      <c r="B252">
        <v>2</v>
      </c>
      <c r="C252">
        <v>-6.4927924782270541</v>
      </c>
    </row>
    <row r="253" spans="1:3" x14ac:dyDescent="0.3">
      <c r="A253" s="1">
        <v>40477</v>
      </c>
      <c r="B253">
        <v>2</v>
      </c>
      <c r="C253">
        <v>0.69406671319210289</v>
      </c>
    </row>
    <row r="254" spans="1:3" x14ac:dyDescent="0.3">
      <c r="A254" s="1">
        <v>40484</v>
      </c>
      <c r="B254">
        <v>2</v>
      </c>
      <c r="C254">
        <v>-3.6704769038374927</v>
      </c>
    </row>
    <row r="255" spans="1:3" x14ac:dyDescent="0.3">
      <c r="A255" s="1">
        <v>40491</v>
      </c>
      <c r="B255">
        <v>2</v>
      </c>
      <c r="C255">
        <v>0.52730818981580407</v>
      </c>
    </row>
    <row r="256" spans="1:3" x14ac:dyDescent="0.3">
      <c r="A256" s="1">
        <v>40498</v>
      </c>
      <c r="B256">
        <v>2</v>
      </c>
      <c r="C256">
        <v>2.6322186973011052</v>
      </c>
    </row>
    <row r="257" spans="1:3" x14ac:dyDescent="0.3">
      <c r="A257" s="1">
        <v>40505</v>
      </c>
      <c r="B257">
        <v>2</v>
      </c>
      <c r="C257">
        <v>2.1716380017108809</v>
      </c>
    </row>
    <row r="258" spans="1:3" x14ac:dyDescent="0.3">
      <c r="A258" s="1">
        <v>40512</v>
      </c>
      <c r="B258">
        <v>2</v>
      </c>
      <c r="C258">
        <v>-1.1523354015022313</v>
      </c>
    </row>
    <row r="259" spans="1:3" x14ac:dyDescent="0.3">
      <c r="A259" s="1">
        <v>40519</v>
      </c>
      <c r="B259">
        <v>2</v>
      </c>
      <c r="C259">
        <v>-1.4226028718743149</v>
      </c>
    </row>
    <row r="260" spans="1:3" x14ac:dyDescent="0.3">
      <c r="A260" s="1">
        <v>40526</v>
      </c>
      <c r="B260">
        <v>2</v>
      </c>
      <c r="C260">
        <v>2.2964345723865054</v>
      </c>
    </row>
    <row r="261" spans="1:3" x14ac:dyDescent="0.3">
      <c r="A261" s="1">
        <v>40533</v>
      </c>
      <c r="B261">
        <v>2</v>
      </c>
      <c r="C261">
        <v>-0.19723872272043463</v>
      </c>
    </row>
    <row r="262" spans="1:3" x14ac:dyDescent="0.3">
      <c r="A262" s="1">
        <v>40540</v>
      </c>
      <c r="B262">
        <v>2</v>
      </c>
      <c r="C262">
        <v>3.4285376217747805</v>
      </c>
    </row>
    <row r="263" spans="1:3" x14ac:dyDescent="0.3">
      <c r="A263" s="1">
        <v>40547</v>
      </c>
      <c r="B263">
        <v>2</v>
      </c>
      <c r="C263">
        <v>-1.6995759427228312</v>
      </c>
    </row>
    <row r="264" spans="1:3" x14ac:dyDescent="0.3">
      <c r="A264" s="1">
        <v>40554</v>
      </c>
      <c r="B264">
        <v>2</v>
      </c>
      <c r="C264">
        <v>3.402013024220544</v>
      </c>
    </row>
    <row r="265" spans="1:3" x14ac:dyDescent="0.3">
      <c r="A265" s="1">
        <v>40561</v>
      </c>
      <c r="B265">
        <v>2</v>
      </c>
      <c r="C265">
        <v>0.62324913492901279</v>
      </c>
    </row>
    <row r="266" spans="1:3" x14ac:dyDescent="0.3">
      <c r="A266" s="1">
        <v>40568</v>
      </c>
      <c r="B266">
        <v>2</v>
      </c>
      <c r="C266">
        <v>1.6636243202372509</v>
      </c>
    </row>
    <row r="267" spans="1:3" x14ac:dyDescent="0.3">
      <c r="A267" s="1">
        <v>40575</v>
      </c>
      <c r="B267">
        <v>2</v>
      </c>
      <c r="C267">
        <v>3.8950399999725134</v>
      </c>
    </row>
    <row r="268" spans="1:3" x14ac:dyDescent="0.3">
      <c r="A268" s="1">
        <v>40582</v>
      </c>
      <c r="B268">
        <v>2</v>
      </c>
      <c r="C268">
        <v>-0.29429097166755769</v>
      </c>
    </row>
    <row r="269" spans="1:3" x14ac:dyDescent="0.3">
      <c r="A269" s="1">
        <v>40589</v>
      </c>
      <c r="B269">
        <v>2</v>
      </c>
      <c r="C269">
        <v>1.8263699433642027</v>
      </c>
    </row>
    <row r="270" spans="1:3" x14ac:dyDescent="0.3">
      <c r="A270" s="1">
        <v>40596</v>
      </c>
      <c r="B270">
        <v>2</v>
      </c>
      <c r="C270">
        <v>-0.29757901034441292</v>
      </c>
    </row>
    <row r="271" spans="1:3" x14ac:dyDescent="0.3">
      <c r="A271" s="1">
        <v>40603</v>
      </c>
      <c r="B271">
        <v>2</v>
      </c>
      <c r="C271">
        <v>-4.6300715973928579</v>
      </c>
    </row>
    <row r="272" spans="1:3" x14ac:dyDescent="0.3">
      <c r="A272" s="1">
        <v>40610</v>
      </c>
      <c r="B272">
        <v>2</v>
      </c>
      <c r="C272">
        <v>1.1567345792326356</v>
      </c>
    </row>
    <row r="273" spans="1:3" x14ac:dyDescent="0.3">
      <c r="A273" s="1">
        <v>40617</v>
      </c>
      <c r="B273">
        <v>2</v>
      </c>
      <c r="C273">
        <v>-4.8860292855599869</v>
      </c>
    </row>
    <row r="274" spans="1:3" x14ac:dyDescent="0.3">
      <c r="A274" s="1">
        <v>40624</v>
      </c>
      <c r="B274">
        <v>2</v>
      </c>
      <c r="C274">
        <v>5.5291183185890258</v>
      </c>
    </row>
    <row r="275" spans="1:3" x14ac:dyDescent="0.3">
      <c r="A275" s="1">
        <v>40631</v>
      </c>
      <c r="B275">
        <v>2</v>
      </c>
      <c r="C275">
        <v>4.2559614418795899</v>
      </c>
    </row>
    <row r="276" spans="1:3" x14ac:dyDescent="0.3">
      <c r="A276" s="1">
        <v>40638</v>
      </c>
      <c r="B276">
        <v>2</v>
      </c>
      <c r="C276">
        <v>0.1067805760830137</v>
      </c>
    </row>
    <row r="277" spans="1:3" x14ac:dyDescent="0.3">
      <c r="A277" s="1">
        <v>40645</v>
      </c>
      <c r="B277">
        <v>2</v>
      </c>
      <c r="C277">
        <v>-1.8887275284753764</v>
      </c>
    </row>
    <row r="278" spans="1:3" x14ac:dyDescent="0.3">
      <c r="A278" s="1">
        <v>40652</v>
      </c>
      <c r="B278">
        <v>2</v>
      </c>
      <c r="C278">
        <v>2.6568912294043647</v>
      </c>
    </row>
    <row r="279" spans="1:3" x14ac:dyDescent="0.3">
      <c r="A279" s="1">
        <v>40659</v>
      </c>
      <c r="B279">
        <v>2</v>
      </c>
      <c r="C279">
        <v>-4.9476505994590223</v>
      </c>
    </row>
    <row r="280" spans="1:3" x14ac:dyDescent="0.3">
      <c r="A280" s="1">
        <v>40666</v>
      </c>
      <c r="B280">
        <v>2</v>
      </c>
      <c r="C280">
        <v>-4.880303757876149</v>
      </c>
    </row>
    <row r="281" spans="1:3" x14ac:dyDescent="0.3">
      <c r="A281" s="1">
        <v>40673</v>
      </c>
      <c r="B281">
        <v>2</v>
      </c>
      <c r="C281">
        <v>1.0755683144659691</v>
      </c>
    </row>
    <row r="282" spans="1:3" x14ac:dyDescent="0.3">
      <c r="A282" s="1">
        <v>40680</v>
      </c>
      <c r="B282">
        <v>2</v>
      </c>
      <c r="C282">
        <v>0.42700892211213681</v>
      </c>
    </row>
    <row r="283" spans="1:3" x14ac:dyDescent="0.3">
      <c r="A283" s="1">
        <v>40687</v>
      </c>
      <c r="B283">
        <v>2</v>
      </c>
      <c r="C283">
        <v>-7.0896908619687657</v>
      </c>
    </row>
    <row r="284" spans="1:3" x14ac:dyDescent="0.3">
      <c r="A284" s="1">
        <v>40694</v>
      </c>
      <c r="B284">
        <v>2</v>
      </c>
      <c r="C284">
        <v>3.0685025324991657</v>
      </c>
    </row>
    <row r="285" spans="1:3" x14ac:dyDescent="0.3">
      <c r="A285" s="1">
        <v>40701</v>
      </c>
      <c r="B285">
        <v>2</v>
      </c>
      <c r="C285">
        <v>-0.61179278698182349</v>
      </c>
    </row>
    <row r="286" spans="1:3" x14ac:dyDescent="0.3">
      <c r="A286" s="1">
        <v>40708</v>
      </c>
      <c r="B286">
        <v>2</v>
      </c>
      <c r="C286">
        <v>2.4902867057904592</v>
      </c>
    </row>
    <row r="287" spans="1:3" x14ac:dyDescent="0.3">
      <c r="A287" s="1">
        <v>40715</v>
      </c>
      <c r="B287">
        <v>2</v>
      </c>
      <c r="C287">
        <v>4.70492561870714</v>
      </c>
    </row>
    <row r="288" spans="1:3" x14ac:dyDescent="0.3">
      <c r="A288" s="1">
        <v>40722</v>
      </c>
      <c r="B288">
        <v>2</v>
      </c>
      <c r="C288">
        <v>-4.7843642565401145</v>
      </c>
    </row>
    <row r="289" spans="1:3" x14ac:dyDescent="0.3">
      <c r="A289" s="1">
        <v>40729</v>
      </c>
      <c r="B289">
        <v>2</v>
      </c>
      <c r="C289">
        <v>1.4725483017523857</v>
      </c>
    </row>
    <row r="290" spans="1:3" x14ac:dyDescent="0.3">
      <c r="A290" s="1">
        <v>40736</v>
      </c>
      <c r="B290">
        <v>2</v>
      </c>
      <c r="C290">
        <v>1.9076000014243772</v>
      </c>
    </row>
    <row r="291" spans="1:3" x14ac:dyDescent="0.3">
      <c r="A291" s="1">
        <v>40743</v>
      </c>
      <c r="B291">
        <v>2</v>
      </c>
      <c r="C291">
        <v>1.7462167106908795</v>
      </c>
    </row>
    <row r="292" spans="1:3" x14ac:dyDescent="0.3">
      <c r="A292" s="1">
        <v>40750</v>
      </c>
      <c r="B292">
        <v>2</v>
      </c>
      <c r="C292">
        <v>0.82448936764608605</v>
      </c>
    </row>
    <row r="293" spans="1:3" x14ac:dyDescent="0.3">
      <c r="A293" s="1">
        <v>40757</v>
      </c>
      <c r="B293">
        <v>2</v>
      </c>
      <c r="C293">
        <v>3.2557030396523454</v>
      </c>
    </row>
    <row r="294" spans="1:3" x14ac:dyDescent="0.3">
      <c r="A294" s="1">
        <v>40764</v>
      </c>
      <c r="B294">
        <v>2</v>
      </c>
      <c r="C294">
        <v>1.5296665375473826</v>
      </c>
    </row>
    <row r="295" spans="1:3" x14ac:dyDescent="0.3">
      <c r="A295" s="1">
        <v>40771</v>
      </c>
      <c r="B295">
        <v>2</v>
      </c>
      <c r="C295">
        <v>0.30808034450085103</v>
      </c>
    </row>
    <row r="296" spans="1:3" x14ac:dyDescent="0.3">
      <c r="A296" s="1">
        <v>40778</v>
      </c>
      <c r="B296">
        <v>2</v>
      </c>
      <c r="C296">
        <v>-1.3230312618134783</v>
      </c>
    </row>
    <row r="297" spans="1:3" x14ac:dyDescent="0.3">
      <c r="A297" s="1">
        <v>40785</v>
      </c>
      <c r="B297">
        <v>2</v>
      </c>
      <c r="C297">
        <v>-2.903754395759961</v>
      </c>
    </row>
    <row r="298" spans="1:3" x14ac:dyDescent="0.3">
      <c r="A298" s="1">
        <v>40792</v>
      </c>
      <c r="B298">
        <v>2</v>
      </c>
      <c r="C298">
        <v>-2.7804216406931248</v>
      </c>
    </row>
    <row r="299" spans="1:3" x14ac:dyDescent="0.3">
      <c r="A299" s="1">
        <v>40799</v>
      </c>
      <c r="B299">
        <v>2</v>
      </c>
      <c r="C299">
        <v>4.4582162769227098</v>
      </c>
    </row>
    <row r="300" spans="1:3" x14ac:dyDescent="0.3">
      <c r="A300" s="1">
        <v>40806</v>
      </c>
      <c r="B300">
        <v>2</v>
      </c>
      <c r="C300">
        <v>2.128645719781145</v>
      </c>
    </row>
    <row r="301" spans="1:3" x14ac:dyDescent="0.3">
      <c r="A301" s="1">
        <v>40813</v>
      </c>
      <c r="B301">
        <v>2</v>
      </c>
      <c r="C301">
        <v>-0.4503244311549931</v>
      </c>
    </row>
    <row r="302" spans="1:3" x14ac:dyDescent="0.3">
      <c r="A302" s="1">
        <v>40820</v>
      </c>
      <c r="B302">
        <v>2</v>
      </c>
      <c r="C302">
        <v>5.2477360382505456</v>
      </c>
    </row>
    <row r="303" spans="1:3" x14ac:dyDescent="0.3">
      <c r="A303" s="1">
        <v>40827</v>
      </c>
      <c r="B303">
        <v>2</v>
      </c>
      <c r="C303">
        <v>-1.6243491878557053</v>
      </c>
    </row>
    <row r="304" spans="1:3" x14ac:dyDescent="0.3">
      <c r="A304" s="1">
        <v>40834</v>
      </c>
      <c r="B304">
        <v>2</v>
      </c>
      <c r="C304">
        <v>4.6991343216281258</v>
      </c>
    </row>
    <row r="305" spans="1:3" x14ac:dyDescent="0.3">
      <c r="A305" s="1">
        <v>40841</v>
      </c>
      <c r="B305">
        <v>2</v>
      </c>
      <c r="C305">
        <v>-3.4679090331025129</v>
      </c>
    </row>
    <row r="306" spans="1:3" x14ac:dyDescent="0.3">
      <c r="A306" s="1">
        <v>40848</v>
      </c>
      <c r="B306">
        <v>2</v>
      </c>
      <c r="C306">
        <v>-0.34207559012452893</v>
      </c>
    </row>
    <row r="307" spans="1:3" x14ac:dyDescent="0.3">
      <c r="A307" s="1">
        <v>40855</v>
      </c>
      <c r="B307">
        <v>2</v>
      </c>
      <c r="C307">
        <v>-2.6915240707894101</v>
      </c>
    </row>
    <row r="308" spans="1:3" x14ac:dyDescent="0.3">
      <c r="A308" s="1">
        <v>40862</v>
      </c>
      <c r="B308">
        <v>2</v>
      </c>
      <c r="C308">
        <v>1.4271394105332762</v>
      </c>
    </row>
    <row r="309" spans="1:3" x14ac:dyDescent="0.3">
      <c r="A309" s="1">
        <v>40869</v>
      </c>
      <c r="B309">
        <v>2</v>
      </c>
      <c r="C309">
        <v>1.5779986022591144</v>
      </c>
    </row>
    <row r="310" spans="1:3" x14ac:dyDescent="0.3">
      <c r="A310" s="1">
        <v>40876</v>
      </c>
      <c r="B310">
        <v>2</v>
      </c>
      <c r="C310">
        <v>0.19906163263156879</v>
      </c>
    </row>
    <row r="311" spans="1:3" x14ac:dyDescent="0.3">
      <c r="A311" s="1">
        <v>40883</v>
      </c>
      <c r="B311">
        <v>2</v>
      </c>
      <c r="C311">
        <v>-2.1246851504267821</v>
      </c>
    </row>
    <row r="312" spans="1:3" x14ac:dyDescent="0.3">
      <c r="A312" s="1">
        <v>40890</v>
      </c>
      <c r="B312">
        <v>2</v>
      </c>
      <c r="C312">
        <v>-0.90331721770926621</v>
      </c>
    </row>
    <row r="313" spans="1:3" x14ac:dyDescent="0.3">
      <c r="A313" s="1">
        <v>40897</v>
      </c>
      <c r="B313">
        <v>2</v>
      </c>
      <c r="C313">
        <v>-2.6981108831107656</v>
      </c>
    </row>
    <row r="314" spans="1:3" x14ac:dyDescent="0.3">
      <c r="A314" s="1">
        <v>40904</v>
      </c>
      <c r="B314">
        <v>2</v>
      </c>
      <c r="C314">
        <v>1.942951906714693</v>
      </c>
    </row>
    <row r="315" spans="1:3" x14ac:dyDescent="0.3">
      <c r="A315" s="1">
        <v>40911</v>
      </c>
      <c r="B315">
        <v>2</v>
      </c>
      <c r="C315">
        <v>-0.26273551823808095</v>
      </c>
    </row>
    <row r="316" spans="1:3" x14ac:dyDescent="0.3">
      <c r="A316" s="1">
        <v>40918</v>
      </c>
      <c r="B316">
        <v>2</v>
      </c>
      <c r="C316">
        <v>-1.4426865855858693</v>
      </c>
    </row>
    <row r="317" spans="1:3" x14ac:dyDescent="0.3">
      <c r="A317" s="1">
        <v>40925</v>
      </c>
      <c r="B317">
        <v>2</v>
      </c>
      <c r="C317">
        <v>1.7345723736703722</v>
      </c>
    </row>
    <row r="318" spans="1:3" x14ac:dyDescent="0.3">
      <c r="A318" s="1">
        <v>40932</v>
      </c>
      <c r="B318">
        <v>2</v>
      </c>
      <c r="C318">
        <v>0.29103629390306823</v>
      </c>
    </row>
    <row r="319" spans="1:3" x14ac:dyDescent="0.3">
      <c r="A319" s="1">
        <v>40939</v>
      </c>
      <c r="B319">
        <v>2</v>
      </c>
      <c r="C319">
        <v>1.7286515157185232</v>
      </c>
    </row>
    <row r="320" spans="1:3" x14ac:dyDescent="0.3">
      <c r="A320" s="1">
        <v>40946</v>
      </c>
      <c r="B320">
        <v>2</v>
      </c>
      <c r="C320">
        <v>-1.5544354437800345</v>
      </c>
    </row>
    <row r="321" spans="1:3" x14ac:dyDescent="0.3">
      <c r="A321" s="1">
        <v>40953</v>
      </c>
      <c r="B321">
        <v>2</v>
      </c>
      <c r="C321">
        <v>1.269144931127006</v>
      </c>
    </row>
    <row r="322" spans="1:3" x14ac:dyDescent="0.3">
      <c r="A322" s="1">
        <v>40960</v>
      </c>
      <c r="B322">
        <v>2</v>
      </c>
      <c r="C322">
        <v>0.22290340797979585</v>
      </c>
    </row>
    <row r="323" spans="1:3" x14ac:dyDescent="0.3">
      <c r="A323" s="1">
        <v>40967</v>
      </c>
      <c r="B323">
        <v>2</v>
      </c>
      <c r="C323">
        <v>-2.0242467958466177</v>
      </c>
    </row>
    <row r="324" spans="1:3" x14ac:dyDescent="0.3">
      <c r="A324" s="1">
        <v>40974</v>
      </c>
      <c r="B324">
        <v>2</v>
      </c>
      <c r="C324">
        <v>-1.4302303293266203</v>
      </c>
    </row>
    <row r="325" spans="1:3" x14ac:dyDescent="0.3">
      <c r="A325" s="1">
        <v>40981</v>
      </c>
      <c r="B325">
        <v>2</v>
      </c>
      <c r="C325">
        <v>1.0318234278391745</v>
      </c>
    </row>
    <row r="326" spans="1:3" x14ac:dyDescent="0.3">
      <c r="A326" s="1">
        <v>40988</v>
      </c>
      <c r="B326">
        <v>2</v>
      </c>
      <c r="C326">
        <v>-3.1573947908300752</v>
      </c>
    </row>
    <row r="327" spans="1:3" x14ac:dyDescent="0.3">
      <c r="A327" s="1">
        <v>40995</v>
      </c>
      <c r="B327">
        <v>2</v>
      </c>
      <c r="C327">
        <v>-0.17673053200837519</v>
      </c>
    </row>
    <row r="328" spans="1:3" x14ac:dyDescent="0.3">
      <c r="A328" s="1">
        <v>41002</v>
      </c>
      <c r="B328">
        <v>2</v>
      </c>
      <c r="C328">
        <v>-0.91811691866879253</v>
      </c>
    </row>
    <row r="329" spans="1:3" x14ac:dyDescent="0.3">
      <c r="A329" s="1">
        <v>41009</v>
      </c>
      <c r="B329">
        <v>2</v>
      </c>
      <c r="C329">
        <v>0.20746791646471377</v>
      </c>
    </row>
    <row r="330" spans="1:3" x14ac:dyDescent="0.3">
      <c r="A330" s="1">
        <v>41016</v>
      </c>
      <c r="B330">
        <v>2</v>
      </c>
      <c r="C330">
        <v>-3.9049329875584946</v>
      </c>
    </row>
    <row r="331" spans="1:3" x14ac:dyDescent="0.3">
      <c r="A331" s="1">
        <v>41023</v>
      </c>
      <c r="B331">
        <v>2</v>
      </c>
      <c r="C331">
        <v>-3.6584258489928336</v>
      </c>
    </row>
    <row r="332" spans="1:3" x14ac:dyDescent="0.3">
      <c r="A332" s="1">
        <v>41030</v>
      </c>
      <c r="B332">
        <v>2</v>
      </c>
      <c r="C332">
        <v>-0.81206942787338032</v>
      </c>
    </row>
    <row r="333" spans="1:3" x14ac:dyDescent="0.3">
      <c r="A333" s="1">
        <v>41037</v>
      </c>
      <c r="B333">
        <v>2</v>
      </c>
      <c r="C333">
        <v>-1.8219722335674773</v>
      </c>
    </row>
    <row r="334" spans="1:3" x14ac:dyDescent="0.3">
      <c r="A334" s="1">
        <v>41044</v>
      </c>
      <c r="B334">
        <v>2</v>
      </c>
      <c r="C334">
        <v>2.4605810802200194</v>
      </c>
    </row>
    <row r="335" spans="1:3" x14ac:dyDescent="0.3">
      <c r="A335" s="1">
        <v>41051</v>
      </c>
      <c r="B335">
        <v>2</v>
      </c>
      <c r="C335">
        <v>-0.66773364662542634</v>
      </c>
    </row>
    <row r="336" spans="1:3" x14ac:dyDescent="0.3">
      <c r="A336" s="1">
        <v>41058</v>
      </c>
      <c r="B336">
        <v>2</v>
      </c>
      <c r="C336">
        <v>0.60984652489316804</v>
      </c>
    </row>
    <row r="337" spans="1:3" x14ac:dyDescent="0.3">
      <c r="A337" s="1">
        <v>41065</v>
      </c>
      <c r="B337">
        <v>2</v>
      </c>
      <c r="C337">
        <v>5.3548999673225097</v>
      </c>
    </row>
    <row r="338" spans="1:3" x14ac:dyDescent="0.3">
      <c r="A338" s="1">
        <v>41072</v>
      </c>
      <c r="B338">
        <v>2</v>
      </c>
      <c r="C338">
        <v>1.9564393575612726</v>
      </c>
    </row>
    <row r="339" spans="1:3" x14ac:dyDescent="0.3">
      <c r="A339" s="1">
        <v>41079</v>
      </c>
      <c r="B339">
        <v>2</v>
      </c>
      <c r="C339">
        <v>2.4482329759189598</v>
      </c>
    </row>
    <row r="340" spans="1:3" x14ac:dyDescent="0.3">
      <c r="A340" s="1">
        <v>41086</v>
      </c>
      <c r="B340">
        <v>2</v>
      </c>
      <c r="C340">
        <v>-1.5364540661247004</v>
      </c>
    </row>
    <row r="341" spans="1:3" x14ac:dyDescent="0.3">
      <c r="A341" s="1">
        <v>41093</v>
      </c>
      <c r="B341">
        <v>2</v>
      </c>
      <c r="C341">
        <v>3.3857058783413376</v>
      </c>
    </row>
    <row r="342" spans="1:3" x14ac:dyDescent="0.3">
      <c r="A342" s="1">
        <v>41100</v>
      </c>
      <c r="B342">
        <v>2</v>
      </c>
      <c r="C342">
        <v>-2.0933756919325108</v>
      </c>
    </row>
    <row r="343" spans="1:3" x14ac:dyDescent="0.3">
      <c r="A343" s="1">
        <v>41107</v>
      </c>
      <c r="B343">
        <v>2</v>
      </c>
      <c r="C343">
        <v>-2.3349501934586869</v>
      </c>
    </row>
    <row r="344" spans="1:3" x14ac:dyDescent="0.3">
      <c r="A344" s="1">
        <v>41114</v>
      </c>
      <c r="B344">
        <v>2</v>
      </c>
      <c r="C344">
        <v>3.2538755786773614</v>
      </c>
    </row>
    <row r="345" spans="1:3" x14ac:dyDescent="0.3">
      <c r="A345" s="1">
        <v>41121</v>
      </c>
      <c r="B345">
        <v>2</v>
      </c>
      <c r="C345">
        <v>2.6899798413718985E-2</v>
      </c>
    </row>
    <row r="346" spans="1:3" x14ac:dyDescent="0.3">
      <c r="A346" s="1">
        <v>41128</v>
      </c>
      <c r="B346">
        <v>2</v>
      </c>
      <c r="C346">
        <v>-3.3085724585765446</v>
      </c>
    </row>
    <row r="347" spans="1:3" x14ac:dyDescent="0.3">
      <c r="A347" s="1">
        <v>41135</v>
      </c>
      <c r="B347">
        <v>2</v>
      </c>
      <c r="C347">
        <v>4.068746476879781</v>
      </c>
    </row>
    <row r="348" spans="1:3" x14ac:dyDescent="0.3">
      <c r="A348" s="1">
        <v>41142</v>
      </c>
      <c r="B348">
        <v>2</v>
      </c>
      <c r="C348">
        <v>-2.1211433210940482</v>
      </c>
    </row>
    <row r="349" spans="1:3" x14ac:dyDescent="0.3">
      <c r="A349" s="1">
        <v>41149</v>
      </c>
      <c r="B349">
        <v>2</v>
      </c>
      <c r="C349">
        <v>-3.4220044751149232</v>
      </c>
    </row>
    <row r="350" spans="1:3" x14ac:dyDescent="0.3">
      <c r="A350" s="1">
        <v>41156</v>
      </c>
      <c r="B350">
        <v>2</v>
      </c>
      <c r="C350">
        <v>1.2885902276158092</v>
      </c>
    </row>
    <row r="351" spans="1:3" x14ac:dyDescent="0.3">
      <c r="A351" s="1">
        <v>41163</v>
      </c>
      <c r="B351">
        <v>2</v>
      </c>
      <c r="C351">
        <v>-2.0078945792069605</v>
      </c>
    </row>
    <row r="352" spans="1:3" x14ac:dyDescent="0.3">
      <c r="A352" s="1">
        <v>41170</v>
      </c>
      <c r="B352">
        <v>2</v>
      </c>
      <c r="C352">
        <v>1.8730327920775911</v>
      </c>
    </row>
    <row r="353" spans="1:3" x14ac:dyDescent="0.3">
      <c r="A353" s="1">
        <v>41177</v>
      </c>
      <c r="B353">
        <v>2</v>
      </c>
      <c r="C353">
        <v>2.8929698300692217</v>
      </c>
    </row>
    <row r="354" spans="1:3" x14ac:dyDescent="0.3">
      <c r="A354" s="1">
        <v>41184</v>
      </c>
      <c r="B354">
        <v>2</v>
      </c>
      <c r="C354">
        <v>3.6999555724287889</v>
      </c>
    </row>
    <row r="355" spans="1:3" x14ac:dyDescent="0.3">
      <c r="A355" s="1">
        <v>41191</v>
      </c>
      <c r="B355">
        <v>2</v>
      </c>
      <c r="C355">
        <v>3.415420453200261</v>
      </c>
    </row>
    <row r="356" spans="1:3" x14ac:dyDescent="0.3">
      <c r="A356" s="1">
        <v>41198</v>
      </c>
      <c r="B356">
        <v>2</v>
      </c>
      <c r="C356">
        <v>2.3167059281534379</v>
      </c>
    </row>
    <row r="357" spans="1:3" x14ac:dyDescent="0.3">
      <c r="A357" s="1">
        <v>41205</v>
      </c>
      <c r="B357">
        <v>2</v>
      </c>
      <c r="C357">
        <v>-0.60615913785952691</v>
      </c>
    </row>
    <row r="358" spans="1:3" x14ac:dyDescent="0.3">
      <c r="A358" s="1">
        <v>41212</v>
      </c>
      <c r="B358">
        <v>2</v>
      </c>
      <c r="C358">
        <v>-3.2005121092538683E-2</v>
      </c>
    </row>
    <row r="359" spans="1:3" x14ac:dyDescent="0.3">
      <c r="A359" s="1">
        <v>41219</v>
      </c>
      <c r="B359">
        <v>2</v>
      </c>
      <c r="C359">
        <v>-0.6744846511196283</v>
      </c>
    </row>
    <row r="360" spans="1:3" x14ac:dyDescent="0.3">
      <c r="A360" s="1">
        <v>41226</v>
      </c>
      <c r="B360">
        <v>2</v>
      </c>
      <c r="C360">
        <v>3.7011974090073831</v>
      </c>
    </row>
    <row r="361" spans="1:3" x14ac:dyDescent="0.3">
      <c r="A361" s="1">
        <v>41233</v>
      </c>
      <c r="B361">
        <v>2</v>
      </c>
      <c r="C361">
        <v>1.4184634991956602</v>
      </c>
    </row>
    <row r="362" spans="1:3" x14ac:dyDescent="0.3">
      <c r="A362" s="1">
        <v>41240</v>
      </c>
      <c r="B362">
        <v>2</v>
      </c>
      <c r="C362">
        <v>0.88401734061970927</v>
      </c>
    </row>
    <row r="363" spans="1:3" x14ac:dyDescent="0.3">
      <c r="A363" s="1">
        <v>41247</v>
      </c>
      <c r="B363">
        <v>2</v>
      </c>
      <c r="C363">
        <v>2.487765043113789</v>
      </c>
    </row>
    <row r="364" spans="1:3" x14ac:dyDescent="0.3">
      <c r="A364" s="1">
        <v>41254</v>
      </c>
      <c r="B364">
        <v>2</v>
      </c>
      <c r="C364">
        <v>-1.7734800763688046</v>
      </c>
    </row>
    <row r="365" spans="1:3" x14ac:dyDescent="0.3">
      <c r="A365" s="1">
        <v>41261</v>
      </c>
      <c r="B365">
        <v>2</v>
      </c>
      <c r="C365">
        <v>1.3280407667894467</v>
      </c>
    </row>
    <row r="366" spans="1:3" x14ac:dyDescent="0.3">
      <c r="A366" s="1">
        <v>41282</v>
      </c>
      <c r="B366">
        <v>2</v>
      </c>
      <c r="C366">
        <v>0.72643062437036088</v>
      </c>
    </row>
    <row r="367" spans="1:3" x14ac:dyDescent="0.3">
      <c r="A367" s="1">
        <v>41289</v>
      </c>
      <c r="B367">
        <v>2</v>
      </c>
      <c r="C367">
        <v>-1.2820688429061322</v>
      </c>
    </row>
    <row r="368" spans="1:3" x14ac:dyDescent="0.3">
      <c r="A368" s="1">
        <v>41296</v>
      </c>
      <c r="B368">
        <v>2</v>
      </c>
      <c r="C368">
        <v>0.52647094401080174</v>
      </c>
    </row>
    <row r="369" spans="1:3" x14ac:dyDescent="0.3">
      <c r="A369" s="1">
        <v>41303</v>
      </c>
      <c r="B369">
        <v>2</v>
      </c>
      <c r="C369">
        <v>1.6204058254722973</v>
      </c>
    </row>
    <row r="370" spans="1:3" x14ac:dyDescent="0.3">
      <c r="A370" s="1">
        <v>41310</v>
      </c>
      <c r="B370">
        <v>2</v>
      </c>
      <c r="C370">
        <v>1.3966309386752001</v>
      </c>
    </row>
    <row r="371" spans="1:3" x14ac:dyDescent="0.3">
      <c r="A371" s="1">
        <v>41317</v>
      </c>
      <c r="B371">
        <v>2</v>
      </c>
      <c r="C371">
        <v>-2.290941419622444</v>
      </c>
    </row>
    <row r="372" spans="1:3" x14ac:dyDescent="0.3">
      <c r="A372" s="1">
        <v>41324</v>
      </c>
      <c r="B372">
        <v>2</v>
      </c>
      <c r="C372">
        <v>-3.4904460194203848</v>
      </c>
    </row>
    <row r="373" spans="1:3" x14ac:dyDescent="0.3">
      <c r="A373" s="1">
        <v>41331</v>
      </c>
      <c r="B373">
        <v>2</v>
      </c>
      <c r="C373">
        <v>-1.7919993579919458</v>
      </c>
    </row>
    <row r="374" spans="1:3" x14ac:dyDescent="0.3">
      <c r="A374" s="1">
        <v>41338</v>
      </c>
      <c r="B374">
        <v>2</v>
      </c>
      <c r="C374">
        <v>-2.8915429721994306</v>
      </c>
    </row>
    <row r="375" spans="1:3" x14ac:dyDescent="0.3">
      <c r="A375" s="1">
        <v>41345</v>
      </c>
      <c r="B375">
        <v>2</v>
      </c>
      <c r="C375">
        <v>2.7381922290664145</v>
      </c>
    </row>
    <row r="376" spans="1:3" x14ac:dyDescent="0.3">
      <c r="A376" s="1">
        <v>41352</v>
      </c>
      <c r="B376">
        <v>2</v>
      </c>
      <c r="C376">
        <v>-4.0400045493108365</v>
      </c>
    </row>
    <row r="377" spans="1:3" x14ac:dyDescent="0.3">
      <c r="A377" s="1">
        <v>41359</v>
      </c>
      <c r="B377">
        <v>2</v>
      </c>
      <c r="C377">
        <v>1.6167732105340404</v>
      </c>
    </row>
    <row r="378" spans="1:3" x14ac:dyDescent="0.3">
      <c r="A378" s="1">
        <v>41366</v>
      </c>
      <c r="B378">
        <v>2</v>
      </c>
      <c r="C378">
        <v>1.8074658463358027</v>
      </c>
    </row>
    <row r="379" spans="1:3" x14ac:dyDescent="0.3">
      <c r="A379" s="1">
        <v>41373</v>
      </c>
      <c r="B379">
        <v>2</v>
      </c>
      <c r="C379">
        <v>-0.27833634793053219</v>
      </c>
    </row>
    <row r="380" spans="1:3" x14ac:dyDescent="0.3">
      <c r="A380" s="1">
        <v>41380</v>
      </c>
      <c r="B380">
        <v>2</v>
      </c>
      <c r="C380">
        <v>-0.9224384065726472</v>
      </c>
    </row>
    <row r="381" spans="1:3" x14ac:dyDescent="0.3">
      <c r="A381" s="1">
        <v>41387</v>
      </c>
      <c r="B381">
        <v>2</v>
      </c>
      <c r="C381">
        <v>0.6159034027176159</v>
      </c>
    </row>
    <row r="382" spans="1:3" x14ac:dyDescent="0.3">
      <c r="A382" s="1">
        <v>41394</v>
      </c>
      <c r="B382">
        <v>2</v>
      </c>
      <c r="C382">
        <v>3.2942863608658968</v>
      </c>
    </row>
    <row r="383" spans="1:3" x14ac:dyDescent="0.3">
      <c r="A383" s="1">
        <v>41401</v>
      </c>
      <c r="B383">
        <v>2</v>
      </c>
      <c r="C383">
        <v>-1.3868339198753685</v>
      </c>
    </row>
    <row r="384" spans="1:3" x14ac:dyDescent="0.3">
      <c r="A384" s="1">
        <v>41408</v>
      </c>
      <c r="B384">
        <v>2</v>
      </c>
      <c r="C384">
        <v>1.4138354051210911</v>
      </c>
    </row>
    <row r="385" spans="1:3" x14ac:dyDescent="0.3">
      <c r="A385" s="1">
        <v>41415</v>
      </c>
      <c r="B385">
        <v>2</v>
      </c>
      <c r="C385">
        <v>-0.21621630044951257</v>
      </c>
    </row>
    <row r="386" spans="1:3" x14ac:dyDescent="0.3">
      <c r="A386" s="1">
        <v>41422</v>
      </c>
      <c r="B386">
        <v>2</v>
      </c>
      <c r="C386">
        <v>2.4587021544394156</v>
      </c>
    </row>
    <row r="387" spans="1:3" x14ac:dyDescent="0.3">
      <c r="A387" s="1">
        <v>41429</v>
      </c>
      <c r="B387">
        <v>2</v>
      </c>
      <c r="C387">
        <v>1.9088041958267454</v>
      </c>
    </row>
    <row r="388" spans="1:3" x14ac:dyDescent="0.3">
      <c r="A388" s="1">
        <v>41436</v>
      </c>
      <c r="B388">
        <v>2</v>
      </c>
      <c r="C388">
        <v>4.6644631246416584</v>
      </c>
    </row>
    <row r="389" spans="1:3" x14ac:dyDescent="0.3">
      <c r="A389" s="1">
        <v>41443</v>
      </c>
      <c r="B389">
        <v>2</v>
      </c>
      <c r="C389">
        <v>-0.45489085263691287</v>
      </c>
    </row>
    <row r="390" spans="1:3" x14ac:dyDescent="0.3">
      <c r="A390" s="1">
        <v>41450</v>
      </c>
      <c r="B390">
        <v>2</v>
      </c>
      <c r="C390">
        <v>1.4584115672391467</v>
      </c>
    </row>
    <row r="391" spans="1:3" x14ac:dyDescent="0.3">
      <c r="A391" s="1">
        <v>41457</v>
      </c>
      <c r="B391">
        <v>2</v>
      </c>
      <c r="C391">
        <v>0.84514547294320574</v>
      </c>
    </row>
    <row r="392" spans="1:3" x14ac:dyDescent="0.3">
      <c r="A392" s="1">
        <v>41464</v>
      </c>
      <c r="B392">
        <v>2</v>
      </c>
      <c r="C392">
        <v>-0.14862524410386732</v>
      </c>
    </row>
    <row r="393" spans="1:3" x14ac:dyDescent="0.3">
      <c r="A393" s="1">
        <v>41471</v>
      </c>
      <c r="B393">
        <v>2</v>
      </c>
      <c r="C393">
        <v>1.175101653551873</v>
      </c>
    </row>
    <row r="394" spans="1:3" x14ac:dyDescent="0.3">
      <c r="A394" s="1">
        <v>41478</v>
      </c>
      <c r="B394">
        <v>2</v>
      </c>
      <c r="C394">
        <v>2.9417647596314009</v>
      </c>
    </row>
    <row r="395" spans="1:3" x14ac:dyDescent="0.3">
      <c r="A395" s="1">
        <v>41485</v>
      </c>
      <c r="B395">
        <v>2</v>
      </c>
      <c r="C395">
        <v>-2.3464478726882687</v>
      </c>
    </row>
    <row r="396" spans="1:3" x14ac:dyDescent="0.3">
      <c r="A396" s="1">
        <v>41492</v>
      </c>
      <c r="B396">
        <v>2</v>
      </c>
      <c r="C396">
        <v>3.7233628545150035</v>
      </c>
    </row>
    <row r="397" spans="1:3" x14ac:dyDescent="0.3">
      <c r="A397" s="1">
        <v>41499</v>
      </c>
      <c r="B397">
        <v>2</v>
      </c>
      <c r="C397">
        <v>1.7827630503905092</v>
      </c>
    </row>
    <row r="398" spans="1:3" x14ac:dyDescent="0.3">
      <c r="A398" s="1">
        <v>41506</v>
      </c>
      <c r="B398">
        <v>2</v>
      </c>
      <c r="C398">
        <v>0.48998512788841103</v>
      </c>
    </row>
    <row r="399" spans="1:3" x14ac:dyDescent="0.3">
      <c r="A399" s="1">
        <v>41513</v>
      </c>
      <c r="B399">
        <v>2</v>
      </c>
      <c r="C399">
        <v>-0.43221505118063985</v>
      </c>
    </row>
    <row r="400" spans="1:3" x14ac:dyDescent="0.3">
      <c r="A400" s="1">
        <v>41520</v>
      </c>
      <c r="B400">
        <v>2</v>
      </c>
      <c r="C400">
        <v>1.6325724189720801</v>
      </c>
    </row>
    <row r="401" spans="1:3" x14ac:dyDescent="0.3">
      <c r="A401" s="1">
        <v>41527</v>
      </c>
      <c r="B401">
        <v>2</v>
      </c>
      <c r="C401">
        <v>3.1872980363973578</v>
      </c>
    </row>
    <row r="402" spans="1:3" x14ac:dyDescent="0.3">
      <c r="A402" s="1">
        <v>41534</v>
      </c>
      <c r="B402">
        <v>2</v>
      </c>
      <c r="C402">
        <v>0.13749486560433252</v>
      </c>
    </row>
    <row r="403" spans="1:3" x14ac:dyDescent="0.3">
      <c r="A403" s="1">
        <v>41541</v>
      </c>
      <c r="B403">
        <v>2</v>
      </c>
      <c r="C403">
        <v>1.6623901020156089</v>
      </c>
    </row>
    <row r="404" spans="1:3" x14ac:dyDescent="0.3">
      <c r="A404" s="1">
        <v>41548</v>
      </c>
      <c r="B404">
        <v>2</v>
      </c>
      <c r="C404">
        <v>-1.7173653645326827</v>
      </c>
    </row>
    <row r="405" spans="1:3" x14ac:dyDescent="0.3">
      <c r="A405" s="1">
        <v>41555</v>
      </c>
      <c r="B405">
        <v>2</v>
      </c>
      <c r="C405">
        <v>0.32939914494585565</v>
      </c>
    </row>
    <row r="406" spans="1:3" x14ac:dyDescent="0.3">
      <c r="A406" s="1">
        <v>41562</v>
      </c>
      <c r="B406">
        <v>2</v>
      </c>
      <c r="C406">
        <v>-8.375382032657841E-2</v>
      </c>
    </row>
    <row r="407" spans="1:3" x14ac:dyDescent="0.3">
      <c r="A407" s="1">
        <v>41569</v>
      </c>
      <c r="B407">
        <v>2</v>
      </c>
      <c r="C407">
        <v>0.87881501104647242</v>
      </c>
    </row>
    <row r="408" spans="1:3" x14ac:dyDescent="0.3">
      <c r="A408" s="1">
        <v>41576</v>
      </c>
      <c r="B408">
        <v>2</v>
      </c>
      <c r="C408">
        <v>3.0848632072479982</v>
      </c>
    </row>
    <row r="409" spans="1:3" x14ac:dyDescent="0.3">
      <c r="A409" s="1">
        <v>41583</v>
      </c>
      <c r="B409">
        <v>2</v>
      </c>
      <c r="C409">
        <v>-3.4524587010609493</v>
      </c>
    </row>
    <row r="410" spans="1:3" x14ac:dyDescent="0.3">
      <c r="A410" s="1">
        <v>41590</v>
      </c>
      <c r="B410">
        <v>2</v>
      </c>
      <c r="C410">
        <v>-1.1969364898472148</v>
      </c>
    </row>
    <row r="411" spans="1:3" x14ac:dyDescent="0.3">
      <c r="A411" s="1">
        <v>41597</v>
      </c>
      <c r="B411">
        <v>2</v>
      </c>
      <c r="C411">
        <v>-2.0565532913578526</v>
      </c>
    </row>
    <row r="412" spans="1:3" x14ac:dyDescent="0.3">
      <c r="A412" s="1">
        <v>41604</v>
      </c>
      <c r="B412">
        <v>2</v>
      </c>
      <c r="C412">
        <v>0.23384985810338876</v>
      </c>
    </row>
    <row r="413" spans="1:3" x14ac:dyDescent="0.3">
      <c r="A413" s="1">
        <v>41611</v>
      </c>
      <c r="B413">
        <v>2</v>
      </c>
      <c r="C413">
        <v>-0.93869859120954358</v>
      </c>
    </row>
    <row r="414" spans="1:3" x14ac:dyDescent="0.3">
      <c r="A414" s="1">
        <v>41618</v>
      </c>
      <c r="B414">
        <v>2</v>
      </c>
      <c r="C414">
        <v>-5.4122124838568464</v>
      </c>
    </row>
    <row r="415" spans="1:3" x14ac:dyDescent="0.3">
      <c r="A415" s="1">
        <v>41625</v>
      </c>
      <c r="B415">
        <v>2</v>
      </c>
      <c r="C415">
        <v>-3.5272473762431105</v>
      </c>
    </row>
    <row r="416" spans="1:3" x14ac:dyDescent="0.3">
      <c r="A416" s="1">
        <v>41632</v>
      </c>
      <c r="B416">
        <v>2</v>
      </c>
      <c r="C416">
        <v>0.26235257723844108</v>
      </c>
    </row>
    <row r="417" spans="1:3" x14ac:dyDescent="0.3">
      <c r="A417" s="1">
        <v>41639</v>
      </c>
      <c r="B417">
        <v>2</v>
      </c>
      <c r="C417">
        <v>-0.52539525411579624</v>
      </c>
    </row>
    <row r="418" spans="1:3" x14ac:dyDescent="0.3">
      <c r="A418" s="1">
        <v>41646</v>
      </c>
      <c r="B418">
        <v>2</v>
      </c>
      <c r="C418">
        <v>0.11699328623129851</v>
      </c>
    </row>
    <row r="419" spans="1:3" x14ac:dyDescent="0.3">
      <c r="A419" s="1">
        <v>41653</v>
      </c>
      <c r="B419">
        <v>2</v>
      </c>
      <c r="C419">
        <v>0.55385653898393628</v>
      </c>
    </row>
    <row r="420" spans="1:3" x14ac:dyDescent="0.3">
      <c r="A420" s="1">
        <v>41660</v>
      </c>
      <c r="B420">
        <v>2</v>
      </c>
      <c r="C420">
        <v>-2.9073993517791826E-2</v>
      </c>
    </row>
    <row r="421" spans="1:3" x14ac:dyDescent="0.3">
      <c r="A421" s="1">
        <v>41667</v>
      </c>
      <c r="B421">
        <v>2</v>
      </c>
      <c r="C421">
        <v>-0.81752280136203792</v>
      </c>
    </row>
    <row r="422" spans="1:3" x14ac:dyDescent="0.3">
      <c r="A422" s="1">
        <v>41674</v>
      </c>
      <c r="B422">
        <v>2</v>
      </c>
      <c r="C422">
        <v>-5.8651028074271708E-2</v>
      </c>
    </row>
    <row r="423" spans="1:3" x14ac:dyDescent="0.3">
      <c r="A423" s="1">
        <v>41681</v>
      </c>
      <c r="B423">
        <v>2</v>
      </c>
      <c r="C423">
        <v>0.98930689379591263</v>
      </c>
    </row>
    <row r="424" spans="1:3" x14ac:dyDescent="0.3">
      <c r="A424" s="1">
        <v>41688</v>
      </c>
      <c r="B424">
        <v>2</v>
      </c>
      <c r="C424">
        <v>3.3414750612807667</v>
      </c>
    </row>
    <row r="425" spans="1:3" x14ac:dyDescent="0.3">
      <c r="A425" s="1">
        <v>41695</v>
      </c>
      <c r="B425">
        <v>2</v>
      </c>
      <c r="C425">
        <v>3.2334213644939638</v>
      </c>
    </row>
    <row r="426" spans="1:3" x14ac:dyDescent="0.3">
      <c r="A426" s="1">
        <v>41702</v>
      </c>
      <c r="B426">
        <v>2</v>
      </c>
      <c r="C426">
        <v>10.468914940233043</v>
      </c>
    </row>
    <row r="427" spans="1:3" x14ac:dyDescent="0.3">
      <c r="A427" s="1">
        <v>41709</v>
      </c>
      <c r="B427">
        <v>2</v>
      </c>
      <c r="C427">
        <v>4.7435403365489348</v>
      </c>
    </row>
    <row r="428" spans="1:3" x14ac:dyDescent="0.3">
      <c r="A428" s="1">
        <v>41716</v>
      </c>
      <c r="B428">
        <v>2</v>
      </c>
      <c r="C428">
        <v>5.0983681987769822</v>
      </c>
    </row>
    <row r="429" spans="1:3" x14ac:dyDescent="0.3">
      <c r="A429" s="1">
        <v>41723</v>
      </c>
      <c r="B429">
        <v>2</v>
      </c>
      <c r="C429">
        <v>-1.2863883361909785</v>
      </c>
    </row>
    <row r="430" spans="1:3" x14ac:dyDescent="0.3">
      <c r="A430" s="1">
        <v>41730</v>
      </c>
      <c r="B430">
        <v>2</v>
      </c>
      <c r="C430">
        <v>4.9318472713902661</v>
      </c>
    </row>
    <row r="431" spans="1:3" x14ac:dyDescent="0.3">
      <c r="A431" s="1">
        <v>41737</v>
      </c>
      <c r="B431">
        <v>2</v>
      </c>
      <c r="C431">
        <v>-3.5846131773135768</v>
      </c>
    </row>
    <row r="432" spans="1:3" x14ac:dyDescent="0.3">
      <c r="A432" s="1">
        <v>41744</v>
      </c>
      <c r="B432">
        <v>2</v>
      </c>
      <c r="C432">
        <v>2.023863596758102</v>
      </c>
    </row>
    <row r="433" spans="1:3" x14ac:dyDescent="0.3">
      <c r="A433" s="1">
        <v>41751</v>
      </c>
      <c r="B433">
        <v>2</v>
      </c>
      <c r="C433">
        <v>0.58997221271883216</v>
      </c>
    </row>
    <row r="434" spans="1:3" x14ac:dyDescent="0.3">
      <c r="A434" s="1">
        <v>41758</v>
      </c>
      <c r="B434">
        <v>2</v>
      </c>
      <c r="C434">
        <v>1.6296507922988972</v>
      </c>
    </row>
    <row r="435" spans="1:3" x14ac:dyDescent="0.3">
      <c r="A435" s="1">
        <v>41765</v>
      </c>
      <c r="B435">
        <v>2</v>
      </c>
      <c r="C435">
        <v>-1.6499368254346982</v>
      </c>
    </row>
    <row r="436" spans="1:3" x14ac:dyDescent="0.3">
      <c r="A436" s="1">
        <v>41772</v>
      </c>
      <c r="B436">
        <v>2</v>
      </c>
      <c r="C436">
        <v>-2.9859111074910154</v>
      </c>
    </row>
    <row r="437" spans="1:3" x14ac:dyDescent="0.3">
      <c r="A437" s="1">
        <v>41779</v>
      </c>
      <c r="B437">
        <v>2</v>
      </c>
      <c r="C437">
        <v>-0.83963549529062786</v>
      </c>
    </row>
    <row r="438" spans="1:3" x14ac:dyDescent="0.3">
      <c r="A438" s="1">
        <v>41786</v>
      </c>
      <c r="B438">
        <v>2</v>
      </c>
      <c r="C438">
        <v>-1.786521355786973</v>
      </c>
    </row>
    <row r="439" spans="1:3" x14ac:dyDescent="0.3">
      <c r="A439" s="1">
        <v>41793</v>
      </c>
      <c r="B439">
        <v>2</v>
      </c>
      <c r="C439">
        <v>-2.5207766718704296</v>
      </c>
    </row>
    <row r="440" spans="1:3" x14ac:dyDescent="0.3">
      <c r="A440" s="1">
        <v>41800</v>
      </c>
      <c r="B440">
        <v>2</v>
      </c>
      <c r="C440">
        <v>-2.2892040712189948E-2</v>
      </c>
    </row>
    <row r="441" spans="1:3" x14ac:dyDescent="0.3">
      <c r="A441" s="1">
        <v>41807</v>
      </c>
      <c r="B441">
        <v>2</v>
      </c>
      <c r="C441">
        <v>-0.17994606475145572</v>
      </c>
    </row>
    <row r="442" spans="1:3" x14ac:dyDescent="0.3">
      <c r="A442" s="1">
        <v>41814</v>
      </c>
      <c r="B442">
        <v>2</v>
      </c>
      <c r="C442">
        <v>4.3084791678187839</v>
      </c>
    </row>
    <row r="443" spans="1:3" x14ac:dyDescent="0.3">
      <c r="A443" s="1">
        <v>41821</v>
      </c>
      <c r="B443">
        <v>2</v>
      </c>
      <c r="C443">
        <v>0.47805808609589506</v>
      </c>
    </row>
    <row r="444" spans="1:3" x14ac:dyDescent="0.3">
      <c r="A444" s="1">
        <v>41828</v>
      </c>
      <c r="B444">
        <v>2</v>
      </c>
      <c r="C444">
        <v>0.87369976481703693</v>
      </c>
    </row>
    <row r="445" spans="1:3" x14ac:dyDescent="0.3">
      <c r="A445" s="1">
        <v>41835</v>
      </c>
      <c r="B445">
        <v>2</v>
      </c>
      <c r="C445">
        <v>1.6929395923097088</v>
      </c>
    </row>
    <row r="446" spans="1:3" x14ac:dyDescent="0.3">
      <c r="A446" s="1">
        <v>41842</v>
      </c>
      <c r="B446">
        <v>2</v>
      </c>
      <c r="C446">
        <v>-2.4391453124159126</v>
      </c>
    </row>
    <row r="447" spans="1:3" x14ac:dyDescent="0.3">
      <c r="A447" s="1">
        <v>41849</v>
      </c>
      <c r="B447">
        <v>2</v>
      </c>
      <c r="C447">
        <v>-4.9201771501853688</v>
      </c>
    </row>
    <row r="448" spans="1:3" x14ac:dyDescent="0.3">
      <c r="A448" s="1">
        <v>41856</v>
      </c>
      <c r="B448">
        <v>2</v>
      </c>
      <c r="C448">
        <v>-4.7206404569796323</v>
      </c>
    </row>
    <row r="449" spans="1:3" x14ac:dyDescent="0.3">
      <c r="A449" s="1">
        <v>41863</v>
      </c>
      <c r="B449">
        <v>2</v>
      </c>
      <c r="C449">
        <v>-3.6009888391426008</v>
      </c>
    </row>
    <row r="450" spans="1:3" x14ac:dyDescent="0.3">
      <c r="A450" s="1">
        <v>41870</v>
      </c>
      <c r="B450">
        <v>2</v>
      </c>
      <c r="C450">
        <v>-2.4480389163324174</v>
      </c>
    </row>
    <row r="451" spans="1:3" x14ac:dyDescent="0.3">
      <c r="A451" s="1">
        <v>41877</v>
      </c>
      <c r="B451">
        <v>2</v>
      </c>
      <c r="C451">
        <v>0.28958819763818128</v>
      </c>
    </row>
    <row r="452" spans="1:3" x14ac:dyDescent="0.3">
      <c r="A452" s="1">
        <v>41884</v>
      </c>
      <c r="B452">
        <v>2</v>
      </c>
      <c r="C452">
        <v>4.8990434535094245</v>
      </c>
    </row>
    <row r="453" spans="1:3" x14ac:dyDescent="0.3">
      <c r="A453" s="1">
        <v>41891</v>
      </c>
      <c r="B453">
        <v>2</v>
      </c>
      <c r="C453">
        <v>5.7394792519692537</v>
      </c>
    </row>
    <row r="454" spans="1:3" x14ac:dyDescent="0.3">
      <c r="A454" s="1">
        <v>41898</v>
      </c>
      <c r="B454">
        <v>2</v>
      </c>
      <c r="C454">
        <v>1.0345730650793017</v>
      </c>
    </row>
    <row r="455" spans="1:3" x14ac:dyDescent="0.3">
      <c r="A455" s="1">
        <v>41905</v>
      </c>
      <c r="B455">
        <v>2</v>
      </c>
      <c r="C455">
        <v>0.93132221466676823</v>
      </c>
    </row>
    <row r="456" spans="1:3" x14ac:dyDescent="0.3">
      <c r="A456" s="1">
        <v>41912</v>
      </c>
      <c r="B456">
        <v>2</v>
      </c>
      <c r="C456">
        <v>9.2656944317282025E-2</v>
      </c>
    </row>
    <row r="457" spans="1:3" x14ac:dyDescent="0.3">
      <c r="A457" s="1">
        <v>41919</v>
      </c>
      <c r="B457">
        <v>2</v>
      </c>
      <c r="C457">
        <v>-0.69702884438207069</v>
      </c>
    </row>
    <row r="458" spans="1:3" x14ac:dyDescent="0.3">
      <c r="A458" s="1">
        <v>41926</v>
      </c>
      <c r="B458">
        <v>2</v>
      </c>
      <c r="C458">
        <v>1.3647932824777478</v>
      </c>
    </row>
    <row r="459" spans="1:3" x14ac:dyDescent="0.3">
      <c r="A459" s="1">
        <v>41933</v>
      </c>
      <c r="B459">
        <v>2</v>
      </c>
      <c r="C459">
        <v>-7.0649685512071692</v>
      </c>
    </row>
    <row r="460" spans="1:3" x14ac:dyDescent="0.3">
      <c r="A460" s="1">
        <v>41940</v>
      </c>
      <c r="B460">
        <v>2</v>
      </c>
      <c r="C460">
        <v>1.9592006462783771</v>
      </c>
    </row>
    <row r="461" spans="1:3" x14ac:dyDescent="0.3">
      <c r="A461" s="1">
        <v>41947</v>
      </c>
      <c r="B461">
        <v>2</v>
      </c>
      <c r="C461">
        <v>-2.4976743860929225</v>
      </c>
    </row>
    <row r="462" spans="1:3" x14ac:dyDescent="0.3">
      <c r="A462" s="1">
        <v>41954</v>
      </c>
      <c r="B462">
        <v>2</v>
      </c>
      <c r="C462">
        <v>2.1645258269925973</v>
      </c>
    </row>
    <row r="463" spans="1:3" x14ac:dyDescent="0.3">
      <c r="A463" s="1">
        <v>41961</v>
      </c>
      <c r="B463">
        <v>2</v>
      </c>
      <c r="C463">
        <v>1.8187329642944992</v>
      </c>
    </row>
    <row r="464" spans="1:3" x14ac:dyDescent="0.3">
      <c r="A464" s="1">
        <v>41968</v>
      </c>
      <c r="B464">
        <v>2</v>
      </c>
      <c r="C464">
        <v>-0.65753661563883636</v>
      </c>
    </row>
    <row r="465" spans="1:3" x14ac:dyDescent="0.3">
      <c r="A465" s="1">
        <v>41975</v>
      </c>
      <c r="B465">
        <v>2</v>
      </c>
      <c r="C465">
        <v>-1.6071279683321567</v>
      </c>
    </row>
    <row r="466" spans="1:3" x14ac:dyDescent="0.3">
      <c r="A466" s="1">
        <v>41982</v>
      </c>
      <c r="B466">
        <v>2</v>
      </c>
      <c r="C466">
        <v>-2.8905384480517591</v>
      </c>
    </row>
    <row r="467" spans="1:3" x14ac:dyDescent="0.3">
      <c r="A467" s="1">
        <v>41989</v>
      </c>
      <c r="B467">
        <v>2</v>
      </c>
      <c r="C467">
        <v>-3.5186309125043689</v>
      </c>
    </row>
    <row r="468" spans="1:3" x14ac:dyDescent="0.3">
      <c r="A468" s="1">
        <v>41996</v>
      </c>
      <c r="B468">
        <v>2</v>
      </c>
      <c r="C468">
        <v>-3.0613807065960813E-2</v>
      </c>
    </row>
    <row r="469" spans="1:3" x14ac:dyDescent="0.3">
      <c r="A469" s="1">
        <v>42003</v>
      </c>
      <c r="B469">
        <v>2</v>
      </c>
      <c r="C469">
        <v>-0.58345014275645435</v>
      </c>
    </row>
    <row r="470" spans="1:3" x14ac:dyDescent="0.3">
      <c r="A470" s="1">
        <v>42010</v>
      </c>
      <c r="B470">
        <v>2</v>
      </c>
      <c r="C470">
        <v>-3.2553735305278337</v>
      </c>
    </row>
    <row r="471" spans="1:3" x14ac:dyDescent="0.3">
      <c r="A471" s="1">
        <v>42017</v>
      </c>
      <c r="B471">
        <v>2</v>
      </c>
      <c r="C471">
        <v>-4.4234853809038643</v>
      </c>
    </row>
    <row r="472" spans="1:3" x14ac:dyDescent="0.3">
      <c r="A472" s="1">
        <v>42024</v>
      </c>
      <c r="B472">
        <v>2</v>
      </c>
      <c r="C472">
        <v>-4.6282502867464981</v>
      </c>
    </row>
    <row r="473" spans="1:3" x14ac:dyDescent="0.3">
      <c r="A473" s="1">
        <v>42031</v>
      </c>
      <c r="B473">
        <v>2</v>
      </c>
      <c r="C473">
        <v>-3.3289192814264492</v>
      </c>
    </row>
    <row r="474" spans="1:3" x14ac:dyDescent="0.3">
      <c r="A474" s="1">
        <v>42038</v>
      </c>
      <c r="B474">
        <v>2</v>
      </c>
      <c r="C474">
        <v>-3.2573785663759325</v>
      </c>
    </row>
    <row r="475" spans="1:3" x14ac:dyDescent="0.3">
      <c r="A475" s="1">
        <v>42045</v>
      </c>
      <c r="B475">
        <v>2</v>
      </c>
      <c r="C475">
        <v>-9.4926483695290589</v>
      </c>
    </row>
    <row r="476" spans="1:3" x14ac:dyDescent="0.3">
      <c r="A476" s="1">
        <v>42052</v>
      </c>
      <c r="B476">
        <v>2</v>
      </c>
      <c r="C476">
        <v>-3.944604834032408</v>
      </c>
    </row>
    <row r="477" spans="1:3" x14ac:dyDescent="0.3">
      <c r="A477" s="1">
        <v>42059</v>
      </c>
      <c r="B477">
        <v>2</v>
      </c>
      <c r="C477">
        <v>6.9044953463995116</v>
      </c>
    </row>
    <row r="478" spans="1:3" x14ac:dyDescent="0.3">
      <c r="A478" s="1">
        <v>42066</v>
      </c>
      <c r="B478">
        <v>2</v>
      </c>
      <c r="C478">
        <v>-4.4352340873623683</v>
      </c>
    </row>
    <row r="479" spans="1:3" x14ac:dyDescent="0.3">
      <c r="A479" s="1">
        <v>42073</v>
      </c>
      <c r="B479">
        <v>2</v>
      </c>
      <c r="C479">
        <v>0.57001864393443169</v>
      </c>
    </row>
    <row r="480" spans="1:3" x14ac:dyDescent="0.3">
      <c r="A480" s="1">
        <v>42080</v>
      </c>
      <c r="B480">
        <v>2</v>
      </c>
      <c r="C480">
        <v>-6.5777130514713926</v>
      </c>
    </row>
    <row r="481" spans="1:3" x14ac:dyDescent="0.3">
      <c r="A481" s="1">
        <v>42087</v>
      </c>
      <c r="B481">
        <v>2</v>
      </c>
      <c r="C481">
        <v>-5.2764055291706811</v>
      </c>
    </row>
    <row r="482" spans="1:3" x14ac:dyDescent="0.3">
      <c r="A482" s="1">
        <v>42094</v>
      </c>
      <c r="B482">
        <v>2</v>
      </c>
      <c r="C482">
        <v>6.3231139582869886</v>
      </c>
    </row>
    <row r="483" spans="1:3" x14ac:dyDescent="0.3">
      <c r="A483" s="1">
        <v>42101</v>
      </c>
      <c r="B483">
        <v>2</v>
      </c>
      <c r="C483">
        <v>0.24000011520011952</v>
      </c>
    </row>
    <row r="484" spans="1:3" x14ac:dyDescent="0.3">
      <c r="A484" s="1">
        <v>42108</v>
      </c>
      <c r="B484">
        <v>2</v>
      </c>
      <c r="C484">
        <v>1.3955614195985724</v>
      </c>
    </row>
    <row r="485" spans="1:3" x14ac:dyDescent="0.3">
      <c r="A485" s="1">
        <v>42115</v>
      </c>
      <c r="B485">
        <v>2</v>
      </c>
      <c r="C485">
        <v>-1.1212675538844206</v>
      </c>
    </row>
    <row r="486" spans="1:3" x14ac:dyDescent="0.3">
      <c r="A486" s="1">
        <v>42122</v>
      </c>
      <c r="B486">
        <v>2</v>
      </c>
      <c r="C486">
        <v>2.920842558305603</v>
      </c>
    </row>
    <row r="487" spans="1:3" x14ac:dyDescent="0.3">
      <c r="A487" s="1">
        <v>42129</v>
      </c>
      <c r="B487">
        <v>2</v>
      </c>
      <c r="C487">
        <v>3.5048161484943212</v>
      </c>
    </row>
    <row r="488" spans="1:3" x14ac:dyDescent="0.3">
      <c r="A488" s="1">
        <v>42136</v>
      </c>
      <c r="B488">
        <v>2</v>
      </c>
      <c r="C488">
        <v>2.7415304584698434</v>
      </c>
    </row>
    <row r="489" spans="1:3" x14ac:dyDescent="0.3">
      <c r="A489" s="1">
        <v>42143</v>
      </c>
      <c r="B489">
        <v>2</v>
      </c>
      <c r="C489">
        <v>-3.4692474358593599</v>
      </c>
    </row>
    <row r="490" spans="1:3" x14ac:dyDescent="0.3">
      <c r="A490" s="1">
        <v>42150</v>
      </c>
      <c r="B490">
        <v>2</v>
      </c>
      <c r="C490">
        <v>1.2399977421263308</v>
      </c>
    </row>
    <row r="491" spans="1:3" x14ac:dyDescent="0.3">
      <c r="A491" s="1">
        <v>42157</v>
      </c>
      <c r="B491">
        <v>2</v>
      </c>
      <c r="C491">
        <v>1.5508810695813242</v>
      </c>
    </row>
    <row r="492" spans="1:3" x14ac:dyDescent="0.3">
      <c r="A492" s="1">
        <v>42164</v>
      </c>
      <c r="B492">
        <v>2</v>
      </c>
      <c r="C492">
        <v>-3.9540385432721226</v>
      </c>
    </row>
    <row r="493" spans="1:3" x14ac:dyDescent="0.3">
      <c r="A493" s="1">
        <v>42171</v>
      </c>
      <c r="B493">
        <v>2</v>
      </c>
      <c r="C493">
        <v>-3.5962507026411581</v>
      </c>
    </row>
    <row r="494" spans="1:3" x14ac:dyDescent="0.3">
      <c r="A494" s="1">
        <v>42178</v>
      </c>
      <c r="B494">
        <v>2</v>
      </c>
      <c r="C494">
        <v>-3.6967905903005915</v>
      </c>
    </row>
    <row r="495" spans="1:3" x14ac:dyDescent="0.3">
      <c r="A495" s="1">
        <v>42185</v>
      </c>
      <c r="B495">
        <v>2</v>
      </c>
      <c r="C495">
        <v>2.4577789786436557</v>
      </c>
    </row>
    <row r="496" spans="1:3" x14ac:dyDescent="0.3">
      <c r="A496" s="1">
        <v>42192</v>
      </c>
      <c r="B496">
        <v>2</v>
      </c>
      <c r="C496">
        <v>3.924595006478941</v>
      </c>
    </row>
    <row r="497" spans="1:3" x14ac:dyDescent="0.3">
      <c r="A497" s="1">
        <v>42199</v>
      </c>
      <c r="B497">
        <v>2</v>
      </c>
      <c r="C497">
        <v>2.8879878564554531</v>
      </c>
    </row>
    <row r="498" spans="1:3" x14ac:dyDescent="0.3">
      <c r="A498" s="1">
        <v>42206</v>
      </c>
      <c r="B498">
        <v>2</v>
      </c>
      <c r="C498">
        <v>-6.5876155215006338E-2</v>
      </c>
    </row>
    <row r="499" spans="1:3" x14ac:dyDescent="0.3">
      <c r="A499" s="1">
        <v>42213</v>
      </c>
      <c r="B499">
        <v>2</v>
      </c>
      <c r="C499">
        <v>4.635525741720401</v>
      </c>
    </row>
    <row r="500" spans="1:3" x14ac:dyDescent="0.3">
      <c r="A500" s="1">
        <v>42220</v>
      </c>
      <c r="B500">
        <v>2</v>
      </c>
      <c r="C500">
        <v>2.393276621162836</v>
      </c>
    </row>
    <row r="501" spans="1:3" x14ac:dyDescent="0.3">
      <c r="A501" s="1">
        <v>42227</v>
      </c>
      <c r="B501">
        <v>2</v>
      </c>
      <c r="C501">
        <v>-7.942858580224935</v>
      </c>
    </row>
    <row r="502" spans="1:3" x14ac:dyDescent="0.3">
      <c r="A502" s="1">
        <v>42234</v>
      </c>
      <c r="B502">
        <v>2</v>
      </c>
      <c r="C502">
        <v>5.8783218052418054</v>
      </c>
    </row>
    <row r="503" spans="1:3" x14ac:dyDescent="0.3">
      <c r="A503" s="1">
        <v>42241</v>
      </c>
      <c r="B503">
        <v>2</v>
      </c>
      <c r="C503">
        <v>2.0580707700020664</v>
      </c>
    </row>
    <row r="504" spans="1:3" x14ac:dyDescent="0.3">
      <c r="A504" s="1">
        <v>42248</v>
      </c>
      <c r="B504">
        <v>2</v>
      </c>
      <c r="C504">
        <v>0.70123926400501879</v>
      </c>
    </row>
    <row r="505" spans="1:3" x14ac:dyDescent="0.3">
      <c r="A505" s="1">
        <v>42255</v>
      </c>
      <c r="B505">
        <v>2</v>
      </c>
      <c r="C505">
        <v>1.1700316292104067</v>
      </c>
    </row>
    <row r="506" spans="1:3" x14ac:dyDescent="0.3">
      <c r="A506" s="1">
        <v>42262</v>
      </c>
      <c r="B506">
        <v>2</v>
      </c>
      <c r="C506">
        <v>0.86862652559602327</v>
      </c>
    </row>
    <row r="507" spans="1:3" x14ac:dyDescent="0.3">
      <c r="A507" s="1">
        <v>42269</v>
      </c>
      <c r="B507">
        <v>2</v>
      </c>
      <c r="C507">
        <v>2.315330497471682</v>
      </c>
    </row>
    <row r="508" spans="1:3" x14ac:dyDescent="0.3">
      <c r="A508" s="1">
        <v>42276</v>
      </c>
      <c r="B508">
        <v>2</v>
      </c>
      <c r="C508">
        <v>3.1198370855861333</v>
      </c>
    </row>
    <row r="509" spans="1:3" x14ac:dyDescent="0.3">
      <c r="A509" s="1">
        <v>42283</v>
      </c>
      <c r="B509">
        <v>2</v>
      </c>
      <c r="C509">
        <v>0.47667778376538489</v>
      </c>
    </row>
    <row r="510" spans="1:3" x14ac:dyDescent="0.3">
      <c r="A510" s="1">
        <v>42290</v>
      </c>
      <c r="B510">
        <v>2</v>
      </c>
      <c r="C510">
        <v>2.4743603879203966</v>
      </c>
    </row>
    <row r="511" spans="1:3" x14ac:dyDescent="0.3">
      <c r="A511" s="1">
        <v>42297</v>
      </c>
      <c r="B511">
        <v>2</v>
      </c>
      <c r="C511">
        <v>0.40612941183668183</v>
      </c>
    </row>
    <row r="512" spans="1:3" x14ac:dyDescent="0.3">
      <c r="A512" s="1">
        <v>42304</v>
      </c>
      <c r="B512">
        <v>2</v>
      </c>
      <c r="C512">
        <v>-10.233553685604173</v>
      </c>
    </row>
    <row r="513" spans="1:3" x14ac:dyDescent="0.3">
      <c r="A513" s="1">
        <v>42311</v>
      </c>
      <c r="B513">
        <v>2</v>
      </c>
      <c r="C513">
        <v>-5.0649033654431594</v>
      </c>
    </row>
    <row r="514" spans="1:3" x14ac:dyDescent="0.3">
      <c r="A514" s="1">
        <v>42318</v>
      </c>
      <c r="B514">
        <v>2</v>
      </c>
      <c r="C514">
        <v>-8.3699018876647049</v>
      </c>
    </row>
    <row r="515" spans="1:3" x14ac:dyDescent="0.3">
      <c r="A515" s="1">
        <v>42325</v>
      </c>
      <c r="B515">
        <v>2</v>
      </c>
      <c r="C515">
        <v>1.1603750528664933</v>
      </c>
    </row>
    <row r="516" spans="1:3" x14ac:dyDescent="0.3">
      <c r="A516" s="1">
        <v>42332</v>
      </c>
      <c r="B516">
        <v>2</v>
      </c>
      <c r="C516">
        <v>5.4771318416207828</v>
      </c>
    </row>
    <row r="517" spans="1:3" x14ac:dyDescent="0.3">
      <c r="A517" s="1">
        <v>42339</v>
      </c>
      <c r="B517">
        <v>2</v>
      </c>
      <c r="C517">
        <v>4.6520015634892911</v>
      </c>
    </row>
    <row r="518" spans="1:3" x14ac:dyDescent="0.3">
      <c r="A518" s="1">
        <v>42346</v>
      </c>
      <c r="B518">
        <v>2</v>
      </c>
      <c r="C518">
        <v>-8.0285995536409906</v>
      </c>
    </row>
    <row r="519" spans="1:3" x14ac:dyDescent="0.3">
      <c r="A519" s="1">
        <v>42353</v>
      </c>
      <c r="B519">
        <v>2</v>
      </c>
      <c r="C519">
        <v>1.9930439231352841</v>
      </c>
    </row>
    <row r="520" spans="1:3" x14ac:dyDescent="0.3">
      <c r="A520" s="1">
        <v>42360</v>
      </c>
      <c r="B520">
        <v>2</v>
      </c>
      <c r="C520">
        <v>-3.5849228625649703</v>
      </c>
    </row>
    <row r="521" spans="1:3" x14ac:dyDescent="0.3">
      <c r="A521" s="1">
        <v>42367</v>
      </c>
      <c r="B521">
        <v>2</v>
      </c>
      <c r="C521">
        <v>3.966037022785065</v>
      </c>
    </row>
    <row r="522" spans="1:3" x14ac:dyDescent="0.3">
      <c r="A522" s="1">
        <v>42374</v>
      </c>
      <c r="B522">
        <v>2</v>
      </c>
      <c r="C522">
        <v>3.2435275753153956</v>
      </c>
    </row>
    <row r="523" spans="1:3" x14ac:dyDescent="0.3">
      <c r="A523" s="1">
        <v>42381</v>
      </c>
      <c r="B523">
        <v>2</v>
      </c>
      <c r="C523">
        <v>1.3008313513000747</v>
      </c>
    </row>
    <row r="524" spans="1:3" x14ac:dyDescent="0.3">
      <c r="A524" s="1">
        <v>42388</v>
      </c>
      <c r="B524">
        <v>2</v>
      </c>
      <c r="C524">
        <v>1.5230755345705953</v>
      </c>
    </row>
    <row r="525" spans="1:3" x14ac:dyDescent="0.3">
      <c r="A525" s="1">
        <v>42395</v>
      </c>
      <c r="B525">
        <v>2</v>
      </c>
      <c r="C525">
        <v>2.3197423131551425</v>
      </c>
    </row>
    <row r="526" spans="1:3" x14ac:dyDescent="0.3">
      <c r="A526" s="1">
        <v>42402</v>
      </c>
      <c r="B526">
        <v>2</v>
      </c>
      <c r="C526">
        <v>-0.19451474718923936</v>
      </c>
    </row>
    <row r="527" spans="1:3" x14ac:dyDescent="0.3">
      <c r="A527" s="1">
        <v>42409</v>
      </c>
      <c r="B527">
        <v>2</v>
      </c>
      <c r="C527">
        <v>1.0073700066537261</v>
      </c>
    </row>
    <row r="528" spans="1:3" x14ac:dyDescent="0.3">
      <c r="A528" s="1">
        <v>42416</v>
      </c>
      <c r="B528">
        <v>2</v>
      </c>
      <c r="C528">
        <v>0.75121083010219647</v>
      </c>
    </row>
    <row r="529" spans="1:3" x14ac:dyDescent="0.3">
      <c r="A529" s="1">
        <v>42423</v>
      </c>
      <c r="B529">
        <v>2</v>
      </c>
      <c r="C529">
        <v>-0.28551054369798062</v>
      </c>
    </row>
    <row r="530" spans="1:3" x14ac:dyDescent="0.3">
      <c r="A530" s="1">
        <v>42430</v>
      </c>
      <c r="B530">
        <v>2</v>
      </c>
      <c r="C530">
        <v>0.64125620525064797</v>
      </c>
    </row>
    <row r="531" spans="1:3" x14ac:dyDescent="0.3">
      <c r="A531" s="1">
        <v>42437</v>
      </c>
      <c r="B531">
        <v>2</v>
      </c>
      <c r="C531">
        <v>-0.89174837416108788</v>
      </c>
    </row>
    <row r="532" spans="1:3" x14ac:dyDescent="0.3">
      <c r="A532" s="1">
        <v>42444</v>
      </c>
      <c r="B532">
        <v>2</v>
      </c>
      <c r="C532">
        <v>1.3523337765244923</v>
      </c>
    </row>
    <row r="533" spans="1:3" x14ac:dyDescent="0.3">
      <c r="A533" s="1">
        <v>42451</v>
      </c>
      <c r="B533">
        <v>2</v>
      </c>
      <c r="C533">
        <v>-0.81633106391607568</v>
      </c>
    </row>
    <row r="534" spans="1:3" x14ac:dyDescent="0.3">
      <c r="A534" s="1">
        <v>42458</v>
      </c>
      <c r="B534">
        <v>2</v>
      </c>
      <c r="C534">
        <v>0.1424501665385221</v>
      </c>
    </row>
    <row r="535" spans="1:3" x14ac:dyDescent="0.3">
      <c r="A535" s="1">
        <v>42465</v>
      </c>
      <c r="B535">
        <v>2</v>
      </c>
      <c r="C535">
        <v>-4.1786278984693954</v>
      </c>
    </row>
    <row r="536" spans="1:3" x14ac:dyDescent="0.3">
      <c r="A536" s="1">
        <v>42472</v>
      </c>
      <c r="B536">
        <v>2</v>
      </c>
      <c r="C536">
        <v>-2.912522120486301</v>
      </c>
    </row>
    <row r="537" spans="1:3" x14ac:dyDescent="0.3">
      <c r="A537" s="1">
        <v>42479</v>
      </c>
      <c r="B537">
        <v>2</v>
      </c>
      <c r="C537">
        <v>-0.34782643763249199</v>
      </c>
    </row>
    <row r="538" spans="1:3" x14ac:dyDescent="0.3">
      <c r="A538" s="1">
        <v>42486</v>
      </c>
      <c r="B538">
        <v>2</v>
      </c>
      <c r="C538">
        <v>-1.4035318116383368</v>
      </c>
    </row>
    <row r="539" spans="1:3" x14ac:dyDescent="0.3">
      <c r="A539" s="1">
        <v>42493</v>
      </c>
      <c r="B539">
        <v>2</v>
      </c>
      <c r="C539">
        <v>6.3473868505444173</v>
      </c>
    </row>
    <row r="540" spans="1:3" x14ac:dyDescent="0.3">
      <c r="A540" s="1">
        <v>42500</v>
      </c>
      <c r="B540">
        <v>2</v>
      </c>
      <c r="C540">
        <v>-2.5959619306066473</v>
      </c>
    </row>
    <row r="541" spans="1:3" x14ac:dyDescent="0.3">
      <c r="A541" s="1">
        <v>42507</v>
      </c>
      <c r="B541">
        <v>2</v>
      </c>
      <c r="C541">
        <v>2.3847048730122662</v>
      </c>
    </row>
    <row r="542" spans="1:3" x14ac:dyDescent="0.3">
      <c r="A542" s="1">
        <v>42514</v>
      </c>
      <c r="B542">
        <v>2</v>
      </c>
      <c r="C542">
        <v>-3.7868153953772188</v>
      </c>
    </row>
    <row r="543" spans="1:3" x14ac:dyDescent="0.3">
      <c r="A543" s="1">
        <v>42521</v>
      </c>
      <c r="B543">
        <v>2</v>
      </c>
      <c r="C543">
        <v>1.1232567398101503</v>
      </c>
    </row>
    <row r="544" spans="1:3" x14ac:dyDescent="0.3">
      <c r="A544" s="1">
        <v>42528</v>
      </c>
      <c r="B544">
        <v>2</v>
      </c>
      <c r="C544">
        <v>1.5699876115642275</v>
      </c>
    </row>
    <row r="545" spans="1:3" x14ac:dyDescent="0.3">
      <c r="A545" s="1">
        <v>42535</v>
      </c>
      <c r="B545">
        <v>2</v>
      </c>
      <c r="C545">
        <v>3.357972759446969</v>
      </c>
    </row>
    <row r="546" spans="1:3" x14ac:dyDescent="0.3">
      <c r="A546" s="1">
        <v>42542</v>
      </c>
      <c r="B546">
        <v>2</v>
      </c>
      <c r="C546">
        <v>-2.1518546557653897</v>
      </c>
    </row>
    <row r="547" spans="1:3" x14ac:dyDescent="0.3">
      <c r="A547" s="1">
        <v>42549</v>
      </c>
      <c r="B547">
        <v>2</v>
      </c>
      <c r="C547">
        <v>-3.6023972030710705</v>
      </c>
    </row>
    <row r="548" spans="1:3" x14ac:dyDescent="0.3">
      <c r="A548" s="1">
        <v>42556</v>
      </c>
      <c r="B548">
        <v>2</v>
      </c>
      <c r="C548">
        <v>-1.3317388102836849</v>
      </c>
    </row>
    <row r="549" spans="1:3" x14ac:dyDescent="0.3">
      <c r="A549" s="1">
        <v>42563</v>
      </c>
      <c r="B549">
        <v>2</v>
      </c>
      <c r="C549">
        <v>-2.0246991099797196</v>
      </c>
    </row>
    <row r="550" spans="1:3" x14ac:dyDescent="0.3">
      <c r="A550" s="1">
        <v>42570</v>
      </c>
      <c r="B550">
        <v>2</v>
      </c>
      <c r="C550">
        <v>-2.3320015405628389</v>
      </c>
    </row>
    <row r="551" spans="1:3" x14ac:dyDescent="0.3">
      <c r="A551" s="1">
        <v>42577</v>
      </c>
      <c r="B551">
        <v>2</v>
      </c>
      <c r="C551">
        <v>-3.6200069809359947</v>
      </c>
    </row>
    <row r="552" spans="1:3" x14ac:dyDescent="0.3">
      <c r="A552" s="1">
        <v>42584</v>
      </c>
      <c r="B552">
        <v>2</v>
      </c>
      <c r="C552">
        <v>-7.9121550299854748</v>
      </c>
    </row>
    <row r="553" spans="1:3" x14ac:dyDescent="0.3">
      <c r="A553" s="1">
        <v>42591</v>
      </c>
      <c r="B553">
        <v>2</v>
      </c>
      <c r="C553">
        <v>-2.9446367503444266</v>
      </c>
    </row>
    <row r="554" spans="1:3" x14ac:dyDescent="0.3">
      <c r="A554" s="1">
        <v>42598</v>
      </c>
      <c r="B554">
        <v>2</v>
      </c>
      <c r="C554">
        <v>2.7956077266589916</v>
      </c>
    </row>
    <row r="555" spans="1:3" x14ac:dyDescent="0.3">
      <c r="A555" s="1">
        <v>42605</v>
      </c>
      <c r="B555">
        <v>2</v>
      </c>
      <c r="C555">
        <v>1.1215070820140003</v>
      </c>
    </row>
    <row r="556" spans="1:3" x14ac:dyDescent="0.3">
      <c r="A556" s="1">
        <v>42612</v>
      </c>
      <c r="B556">
        <v>2</v>
      </c>
      <c r="C556">
        <v>2.4884008826494051</v>
      </c>
    </row>
    <row r="557" spans="1:3" x14ac:dyDescent="0.3">
      <c r="A557" s="1">
        <v>42619</v>
      </c>
      <c r="B557">
        <v>2</v>
      </c>
      <c r="C557">
        <v>-5.1675062828421385</v>
      </c>
    </row>
    <row r="558" spans="1:3" x14ac:dyDescent="0.3">
      <c r="A558" s="1">
        <v>42626</v>
      </c>
      <c r="B558">
        <v>2</v>
      </c>
      <c r="C558">
        <v>-3.7609792460682709</v>
      </c>
    </row>
    <row r="559" spans="1:3" x14ac:dyDescent="0.3">
      <c r="A559" s="1">
        <v>42633</v>
      </c>
      <c r="B559">
        <v>2</v>
      </c>
      <c r="C559">
        <v>-2.137214027587313</v>
      </c>
    </row>
    <row r="560" spans="1:3" x14ac:dyDescent="0.3">
      <c r="A560" s="1">
        <v>42640</v>
      </c>
      <c r="B560">
        <v>2</v>
      </c>
      <c r="C560">
        <v>-7.1825734571255504</v>
      </c>
    </row>
    <row r="561" spans="1:3" x14ac:dyDescent="0.3">
      <c r="A561" s="1">
        <v>42647</v>
      </c>
      <c r="B561">
        <v>2</v>
      </c>
      <c r="C561">
        <v>-6.1319979575773109</v>
      </c>
    </row>
    <row r="562" spans="1:3" x14ac:dyDescent="0.3">
      <c r="A562" s="1">
        <v>42654</v>
      </c>
      <c r="B562">
        <v>2</v>
      </c>
      <c r="C562">
        <v>4.5394456902385816</v>
      </c>
    </row>
    <row r="563" spans="1:3" x14ac:dyDescent="0.3">
      <c r="A563" s="1">
        <v>42661</v>
      </c>
      <c r="B563">
        <v>2</v>
      </c>
      <c r="C563">
        <v>-3.9337610692721174</v>
      </c>
    </row>
    <row r="564" spans="1:3" x14ac:dyDescent="0.3">
      <c r="A564" s="1">
        <v>42668</v>
      </c>
      <c r="B564">
        <v>2</v>
      </c>
      <c r="C564">
        <v>8.1678031014267098</v>
      </c>
    </row>
    <row r="565" spans="1:3" x14ac:dyDescent="0.3">
      <c r="A565" s="1">
        <v>42675</v>
      </c>
      <c r="B565">
        <v>2</v>
      </c>
      <c r="C565">
        <v>4.0082225160044445</v>
      </c>
    </row>
    <row r="566" spans="1:3" x14ac:dyDescent="0.3">
      <c r="A566" s="1">
        <v>42682</v>
      </c>
      <c r="B566">
        <v>2</v>
      </c>
      <c r="C566">
        <v>1.1239080039681442</v>
      </c>
    </row>
    <row r="567" spans="1:3" x14ac:dyDescent="0.3">
      <c r="A567" s="1">
        <v>42689</v>
      </c>
      <c r="B567">
        <v>2</v>
      </c>
      <c r="C567">
        <v>-1.8260442938837835</v>
      </c>
    </row>
    <row r="568" spans="1:3" x14ac:dyDescent="0.3">
      <c r="A568" s="1">
        <v>42696</v>
      </c>
      <c r="B568">
        <v>2</v>
      </c>
      <c r="C568">
        <v>6.656897868795304</v>
      </c>
    </row>
    <row r="569" spans="1:3" x14ac:dyDescent="0.3">
      <c r="A569" s="1">
        <v>42703</v>
      </c>
      <c r="B569">
        <v>2</v>
      </c>
      <c r="C569">
        <v>2.107453811592694</v>
      </c>
    </row>
    <row r="570" spans="1:3" x14ac:dyDescent="0.3">
      <c r="A570" s="1">
        <v>42710</v>
      </c>
      <c r="B570">
        <v>2</v>
      </c>
      <c r="C570">
        <v>5.834385238421735</v>
      </c>
    </row>
    <row r="571" spans="1:3" x14ac:dyDescent="0.3">
      <c r="A571" s="1">
        <v>42717</v>
      </c>
      <c r="B571">
        <v>2</v>
      </c>
      <c r="C571">
        <v>6.4116681994740841</v>
      </c>
    </row>
    <row r="572" spans="1:3" x14ac:dyDescent="0.3">
      <c r="A572" s="1">
        <v>42724</v>
      </c>
      <c r="B572">
        <v>2</v>
      </c>
      <c r="C572">
        <v>3.5789107851585289</v>
      </c>
    </row>
    <row r="573" spans="1:3" x14ac:dyDescent="0.3">
      <c r="A573" s="1">
        <v>42731</v>
      </c>
      <c r="B573">
        <v>2</v>
      </c>
      <c r="C573">
        <v>1.1650617219975274</v>
      </c>
    </row>
    <row r="574" spans="1:3" x14ac:dyDescent="0.3">
      <c r="A574" s="1">
        <v>42738</v>
      </c>
      <c r="B574">
        <v>2</v>
      </c>
      <c r="C574">
        <v>-1.9493794681001129</v>
      </c>
    </row>
    <row r="575" spans="1:3" x14ac:dyDescent="0.3">
      <c r="A575" s="1">
        <v>42745</v>
      </c>
      <c r="B575">
        <v>2</v>
      </c>
      <c r="C575">
        <v>2.4116299059868189</v>
      </c>
    </row>
    <row r="576" spans="1:3" x14ac:dyDescent="0.3">
      <c r="A576" s="1">
        <v>42752</v>
      </c>
      <c r="B576">
        <v>2</v>
      </c>
      <c r="C576">
        <v>1.1463633372757303</v>
      </c>
    </row>
    <row r="577" spans="1:3" x14ac:dyDescent="0.3">
      <c r="A577" s="1">
        <v>42759</v>
      </c>
      <c r="B577">
        <v>2</v>
      </c>
      <c r="C577">
        <v>-0.87770073084794065</v>
      </c>
    </row>
    <row r="578" spans="1:3" x14ac:dyDescent="0.3">
      <c r="A578" s="1">
        <v>42766</v>
      </c>
      <c r="B578">
        <v>2</v>
      </c>
      <c r="C578">
        <v>5.7350039786688196</v>
      </c>
    </row>
    <row r="579" spans="1:3" x14ac:dyDescent="0.3">
      <c r="A579" s="1">
        <v>42773</v>
      </c>
      <c r="B579">
        <v>2</v>
      </c>
      <c r="C579">
        <v>4.6668065083679098</v>
      </c>
    </row>
    <row r="580" spans="1:3" x14ac:dyDescent="0.3">
      <c r="A580" s="1">
        <v>42780</v>
      </c>
      <c r="B580">
        <v>2</v>
      </c>
      <c r="C580">
        <v>3.2630581178950866</v>
      </c>
    </row>
    <row r="581" spans="1:3" x14ac:dyDescent="0.3">
      <c r="A581" s="1">
        <v>42787</v>
      </c>
      <c r="B581">
        <v>2</v>
      </c>
      <c r="C581">
        <v>-1.3413543859852231</v>
      </c>
    </row>
    <row r="582" spans="1:3" x14ac:dyDescent="0.3">
      <c r="A582" s="1">
        <v>42794</v>
      </c>
      <c r="B582">
        <v>2</v>
      </c>
      <c r="C582">
        <v>-3.9874800511479602</v>
      </c>
    </row>
    <row r="583" spans="1:3" x14ac:dyDescent="0.3">
      <c r="A583" s="1">
        <v>42801</v>
      </c>
      <c r="B583">
        <v>2</v>
      </c>
      <c r="C583">
        <v>0.66347460485567333</v>
      </c>
    </row>
    <row r="584" spans="1:3" x14ac:dyDescent="0.3">
      <c r="A584" s="1">
        <v>42808</v>
      </c>
      <c r="B584">
        <v>2</v>
      </c>
      <c r="C584">
        <v>3.996931661910518</v>
      </c>
    </row>
    <row r="585" spans="1:3" x14ac:dyDescent="0.3">
      <c r="A585" s="1">
        <v>42815</v>
      </c>
      <c r="B585">
        <v>2</v>
      </c>
      <c r="C585">
        <v>-4.0704340540473609</v>
      </c>
    </row>
    <row r="586" spans="1:3" x14ac:dyDescent="0.3">
      <c r="A586" s="1">
        <v>42822</v>
      </c>
      <c r="B586">
        <v>2</v>
      </c>
      <c r="C586">
        <v>-4.3583155961583211</v>
      </c>
    </row>
    <row r="587" spans="1:3" x14ac:dyDescent="0.3">
      <c r="A587" s="1">
        <v>42829</v>
      </c>
      <c r="B587">
        <v>2</v>
      </c>
      <c r="C587">
        <v>-2.2132528349002789</v>
      </c>
    </row>
    <row r="588" spans="1:3" x14ac:dyDescent="0.3">
      <c r="A588" s="1">
        <v>42836</v>
      </c>
      <c r="B588">
        <v>2</v>
      </c>
      <c r="C588">
        <v>1.1180778594701066</v>
      </c>
    </row>
    <row r="589" spans="1:3" x14ac:dyDescent="0.3">
      <c r="A589" s="1">
        <v>42843</v>
      </c>
      <c r="B589">
        <v>2</v>
      </c>
      <c r="C589">
        <v>-3.436764350420777</v>
      </c>
    </row>
    <row r="590" spans="1:3" x14ac:dyDescent="0.3">
      <c r="A590" s="1">
        <v>42850</v>
      </c>
      <c r="B590">
        <v>2</v>
      </c>
      <c r="C590">
        <v>0.4535155165391363</v>
      </c>
    </row>
    <row r="591" spans="1:3" x14ac:dyDescent="0.3">
      <c r="A591" s="1">
        <v>42857</v>
      </c>
      <c r="B591">
        <v>2</v>
      </c>
      <c r="C591">
        <v>3.1857463718587873</v>
      </c>
    </row>
    <row r="592" spans="1:3" x14ac:dyDescent="0.3">
      <c r="A592" s="1">
        <v>42864</v>
      </c>
      <c r="B592">
        <v>2</v>
      </c>
      <c r="C592">
        <v>4.2573662420818925</v>
      </c>
    </row>
    <row r="593" spans="1:3" x14ac:dyDescent="0.3">
      <c r="A593" s="1">
        <v>42871</v>
      </c>
      <c r="B593">
        <v>2</v>
      </c>
      <c r="C593">
        <v>1.729703598232802</v>
      </c>
    </row>
    <row r="594" spans="1:3" x14ac:dyDescent="0.3">
      <c r="A594" s="1">
        <v>42878</v>
      </c>
      <c r="B594">
        <v>2</v>
      </c>
      <c r="C594">
        <v>1.7939112068473817</v>
      </c>
    </row>
    <row r="595" spans="1:3" x14ac:dyDescent="0.3">
      <c r="A595" s="1">
        <v>42885</v>
      </c>
      <c r="B595">
        <v>2</v>
      </c>
      <c r="C595">
        <v>0.43573053689556263</v>
      </c>
    </row>
    <row r="596" spans="1:3" x14ac:dyDescent="0.3">
      <c r="A596" s="1">
        <v>42892</v>
      </c>
      <c r="B596">
        <v>2</v>
      </c>
      <c r="C596">
        <v>1.4184634991956602</v>
      </c>
    </row>
    <row r="597" spans="1:3" x14ac:dyDescent="0.3">
      <c r="A597" s="1">
        <v>42899</v>
      </c>
      <c r="B597">
        <v>2</v>
      </c>
      <c r="C597">
        <v>0.49010904979289915</v>
      </c>
    </row>
    <row r="598" spans="1:3" x14ac:dyDescent="0.3">
      <c r="A598" s="1">
        <v>42906</v>
      </c>
      <c r="B598">
        <v>2</v>
      </c>
      <c r="C598">
        <v>3.2583961660912659</v>
      </c>
    </row>
    <row r="599" spans="1:3" x14ac:dyDescent="0.3">
      <c r="A599" s="1">
        <v>42913</v>
      </c>
      <c r="B599">
        <v>2</v>
      </c>
      <c r="C599">
        <v>1.7204098332915942</v>
      </c>
    </row>
    <row r="600" spans="1:3" x14ac:dyDescent="0.3">
      <c r="A600" s="1">
        <v>42927</v>
      </c>
      <c r="B600">
        <v>2</v>
      </c>
      <c r="C600">
        <v>-5.4678069535259784E-2</v>
      </c>
    </row>
    <row r="601" spans="1:3" x14ac:dyDescent="0.3">
      <c r="A601" s="1">
        <v>42934</v>
      </c>
      <c r="B601">
        <v>2</v>
      </c>
      <c r="C601">
        <v>-2.1506205220963621</v>
      </c>
    </row>
    <row r="602" spans="1:3" x14ac:dyDescent="0.3">
      <c r="A602" s="1">
        <v>42941</v>
      </c>
      <c r="B602">
        <v>2</v>
      </c>
      <c r="C602">
        <v>1.173215062353657</v>
      </c>
    </row>
    <row r="603" spans="1:3" x14ac:dyDescent="0.3">
      <c r="A603" s="1">
        <v>42948</v>
      </c>
      <c r="B603">
        <v>2</v>
      </c>
      <c r="C603">
        <v>-2.0465830592291114</v>
      </c>
    </row>
    <row r="604" spans="1:3" x14ac:dyDescent="0.3">
      <c r="A604" s="1">
        <v>42955</v>
      </c>
      <c r="B604">
        <v>2</v>
      </c>
      <c r="C604">
        <v>4.5622483787057329</v>
      </c>
    </row>
    <row r="605" spans="1:3" x14ac:dyDescent="0.3">
      <c r="A605" s="1">
        <v>42962</v>
      </c>
      <c r="B605">
        <v>2</v>
      </c>
      <c r="C605">
        <v>3.9947622545062589</v>
      </c>
    </row>
    <row r="606" spans="1:3" x14ac:dyDescent="0.3">
      <c r="A606" s="1">
        <v>42969</v>
      </c>
      <c r="B606">
        <v>2</v>
      </c>
      <c r="C606">
        <v>-9.9039208364191591</v>
      </c>
    </row>
    <row r="607" spans="1:3" x14ac:dyDescent="0.3">
      <c r="A607" s="1">
        <v>42976</v>
      </c>
      <c r="B607">
        <v>2</v>
      </c>
      <c r="C607">
        <v>-5.8840500022933462</v>
      </c>
    </row>
    <row r="608" spans="1:3" x14ac:dyDescent="0.3">
      <c r="A608" s="1">
        <v>42983</v>
      </c>
      <c r="B608">
        <v>2</v>
      </c>
      <c r="C608">
        <v>5.6881635537600479</v>
      </c>
    </row>
    <row r="609" spans="1:3" x14ac:dyDescent="0.3">
      <c r="A609" s="1">
        <v>42990</v>
      </c>
      <c r="B609">
        <v>2</v>
      </c>
      <c r="C609">
        <v>-6.9833560901744622</v>
      </c>
    </row>
    <row r="610" spans="1:3" x14ac:dyDescent="0.3">
      <c r="A610" s="1">
        <v>42997</v>
      </c>
      <c r="B610">
        <v>2</v>
      </c>
      <c r="C610">
        <v>1.129010528913444</v>
      </c>
    </row>
    <row r="611" spans="1:3" x14ac:dyDescent="0.3">
      <c r="A611" s="1">
        <v>43004</v>
      </c>
      <c r="B611">
        <v>2</v>
      </c>
      <c r="C611">
        <v>-8.4557388028062999</v>
      </c>
    </row>
    <row r="612" spans="1:3" x14ac:dyDescent="0.3">
      <c r="A612" s="1">
        <v>43011</v>
      </c>
      <c r="B612">
        <v>2</v>
      </c>
      <c r="C612">
        <v>8.0390715333217031</v>
      </c>
    </row>
    <row r="613" spans="1:3" x14ac:dyDescent="0.3">
      <c r="A613" s="1">
        <v>43018</v>
      </c>
      <c r="B613">
        <v>2</v>
      </c>
      <c r="C613">
        <v>-0.4501976056320825</v>
      </c>
    </row>
    <row r="614" spans="1:3" x14ac:dyDescent="0.3">
      <c r="A614" s="1">
        <v>43025</v>
      </c>
      <c r="B614">
        <v>2</v>
      </c>
      <c r="C614">
        <v>1.0103137059005791</v>
      </c>
    </row>
    <row r="615" spans="1:3" x14ac:dyDescent="0.3">
      <c r="A615" s="1">
        <v>43032</v>
      </c>
      <c r="B615">
        <v>2</v>
      </c>
      <c r="C615">
        <v>2.9320642396120777</v>
      </c>
    </row>
    <row r="616" spans="1:3" x14ac:dyDescent="0.3">
      <c r="A616" s="1">
        <v>43039</v>
      </c>
      <c r="B616">
        <v>2</v>
      </c>
      <c r="C616">
        <v>6.0234073090517581</v>
      </c>
    </row>
    <row r="617" spans="1:3" x14ac:dyDescent="0.3">
      <c r="A617" s="1">
        <v>43046</v>
      </c>
      <c r="B617">
        <v>2</v>
      </c>
      <c r="C617">
        <v>-6.1797183998856395</v>
      </c>
    </row>
    <row r="618" spans="1:3" x14ac:dyDescent="0.3">
      <c r="A618" s="1">
        <v>43053</v>
      </c>
      <c r="B618">
        <v>2</v>
      </c>
      <c r="C618">
        <v>-6.3782712451492003</v>
      </c>
    </row>
    <row r="619" spans="1:3" x14ac:dyDescent="0.3">
      <c r="A619" s="1">
        <v>43060</v>
      </c>
      <c r="B619">
        <v>2</v>
      </c>
      <c r="C619">
        <v>1.2015889339694299</v>
      </c>
    </row>
    <row r="620" spans="1:3" x14ac:dyDescent="0.3">
      <c r="A620" s="1">
        <v>43067</v>
      </c>
      <c r="B620">
        <v>2</v>
      </c>
      <c r="C620">
        <v>7.9915972992421374</v>
      </c>
    </row>
    <row r="621" spans="1:3" x14ac:dyDescent="0.3">
      <c r="A621" s="1">
        <v>43074</v>
      </c>
      <c r="B621">
        <v>2</v>
      </c>
      <c r="C621">
        <v>-2.2688917905920643</v>
      </c>
    </row>
    <row r="622" spans="1:3" x14ac:dyDescent="0.3">
      <c r="A622" s="1">
        <v>43081</v>
      </c>
      <c r="B622">
        <v>2</v>
      </c>
      <c r="C622">
        <v>-4.3731140597343465</v>
      </c>
    </row>
    <row r="623" spans="1:3" x14ac:dyDescent="0.3">
      <c r="A623" s="1">
        <v>43088</v>
      </c>
      <c r="B623">
        <v>2</v>
      </c>
      <c r="C623">
        <v>0.5621150270429911</v>
      </c>
    </row>
    <row r="624" spans="1:3" x14ac:dyDescent="0.3">
      <c r="A624" s="1">
        <v>43095</v>
      </c>
      <c r="B624">
        <v>2</v>
      </c>
      <c r="C624">
        <v>6.684807180199126</v>
      </c>
    </row>
    <row r="625" spans="1:3" x14ac:dyDescent="0.3">
      <c r="A625" s="1">
        <v>43102</v>
      </c>
      <c r="B625">
        <v>2</v>
      </c>
      <c r="C625">
        <v>-1.1247921748543179</v>
      </c>
    </row>
    <row r="626" spans="1:3" x14ac:dyDescent="0.3">
      <c r="A626" s="1">
        <v>43109</v>
      </c>
      <c r="B626">
        <v>2</v>
      </c>
      <c r="C626">
        <v>3.4054715390318737</v>
      </c>
    </row>
    <row r="627" spans="1:3" x14ac:dyDescent="0.3">
      <c r="A627" s="1">
        <v>43116</v>
      </c>
      <c r="B627">
        <v>2</v>
      </c>
      <c r="C627">
        <v>0.98589953762065663</v>
      </c>
    </row>
    <row r="628" spans="1:3" x14ac:dyDescent="0.3">
      <c r="A628" s="1">
        <v>43123</v>
      </c>
      <c r="B628">
        <v>2</v>
      </c>
      <c r="C628">
        <v>-2.2580500961614605</v>
      </c>
    </row>
    <row r="629" spans="1:3" x14ac:dyDescent="0.3">
      <c r="A629" s="1">
        <v>43130</v>
      </c>
      <c r="B629">
        <v>2</v>
      </c>
      <c r="C629">
        <v>0.27643417741498855</v>
      </c>
    </row>
    <row r="630" spans="1:3" x14ac:dyDescent="0.3">
      <c r="A630" s="1">
        <v>43137</v>
      </c>
      <c r="B630">
        <v>2</v>
      </c>
      <c r="C630">
        <v>3.1252543504104313</v>
      </c>
    </row>
    <row r="631" spans="1:3" x14ac:dyDescent="0.3">
      <c r="A631" s="1">
        <v>43144</v>
      </c>
      <c r="B631">
        <v>2</v>
      </c>
      <c r="C631">
        <v>-1.2978571674646886</v>
      </c>
    </row>
    <row r="632" spans="1:3" x14ac:dyDescent="0.3">
      <c r="A632" s="1">
        <v>43151</v>
      </c>
      <c r="B632">
        <v>2</v>
      </c>
      <c r="C632">
        <v>-0.32461705692393356</v>
      </c>
    </row>
    <row r="633" spans="1:3" x14ac:dyDescent="0.3">
      <c r="A633" s="1">
        <v>43158</v>
      </c>
      <c r="B633">
        <v>2</v>
      </c>
      <c r="C633">
        <v>1.0779838487866316</v>
      </c>
    </row>
    <row r="634" spans="1:3" x14ac:dyDescent="0.3">
      <c r="A634" s="1">
        <v>43165</v>
      </c>
      <c r="B634">
        <v>2</v>
      </c>
      <c r="C634">
        <v>-2.5336136262073721</v>
      </c>
    </row>
    <row r="635" spans="1:3" x14ac:dyDescent="0.3">
      <c r="A635" s="1">
        <v>43172</v>
      </c>
      <c r="B635">
        <v>2</v>
      </c>
      <c r="C635">
        <v>-0.69891768782577124</v>
      </c>
    </row>
    <row r="636" spans="1:3" x14ac:dyDescent="0.3">
      <c r="A636" s="1">
        <v>43179</v>
      </c>
      <c r="B636">
        <v>2</v>
      </c>
      <c r="C636">
        <v>-6.8360260363529157</v>
      </c>
    </row>
    <row r="637" spans="1:3" x14ac:dyDescent="0.3">
      <c r="A637" s="1">
        <v>43186</v>
      </c>
      <c r="B637">
        <v>2</v>
      </c>
      <c r="C637">
        <v>-9.097177820572675</v>
      </c>
    </row>
    <row r="638" spans="1:3" x14ac:dyDescent="0.3">
      <c r="A638" s="1">
        <v>43193</v>
      </c>
      <c r="B638">
        <v>2</v>
      </c>
      <c r="C638">
        <v>-11.114924383407107</v>
      </c>
    </row>
    <row r="639" spans="1:3" x14ac:dyDescent="0.3">
      <c r="A639" s="1">
        <v>43200</v>
      </c>
      <c r="B639">
        <v>2</v>
      </c>
      <c r="C639">
        <v>1.2496541996230304</v>
      </c>
    </row>
    <row r="640" spans="1:3" x14ac:dyDescent="0.3">
      <c r="A640" s="1">
        <v>43207</v>
      </c>
      <c r="B640">
        <v>2</v>
      </c>
      <c r="C640">
        <v>2.2398828387835557</v>
      </c>
    </row>
    <row r="641" spans="1:3" x14ac:dyDescent="0.3">
      <c r="A641" s="1">
        <v>43214</v>
      </c>
      <c r="B641">
        <v>2</v>
      </c>
      <c r="C641">
        <v>-2.5401332728543848</v>
      </c>
    </row>
    <row r="642" spans="1:3" x14ac:dyDescent="0.3">
      <c r="A642" s="1">
        <v>43221</v>
      </c>
      <c r="B642">
        <v>2</v>
      </c>
      <c r="C642">
        <v>-1.2439225784606542</v>
      </c>
    </row>
    <row r="643" spans="1:3" x14ac:dyDescent="0.3">
      <c r="A643" s="1">
        <v>43228</v>
      </c>
      <c r="B643">
        <v>2</v>
      </c>
      <c r="C643">
        <v>3.1960110336255192</v>
      </c>
    </row>
    <row r="644" spans="1:3" x14ac:dyDescent="0.3">
      <c r="A644" s="1">
        <v>43235</v>
      </c>
      <c r="B644">
        <v>2</v>
      </c>
      <c r="C644">
        <v>-2.0858230120409811</v>
      </c>
    </row>
    <row r="645" spans="1:3" x14ac:dyDescent="0.3">
      <c r="A645" s="1">
        <v>43242</v>
      </c>
      <c r="B645">
        <v>2</v>
      </c>
      <c r="C645">
        <v>-2.1644402617980902</v>
      </c>
    </row>
    <row r="646" spans="1:3" x14ac:dyDescent="0.3">
      <c r="A646" s="1">
        <v>43249</v>
      </c>
      <c r="B646">
        <v>2</v>
      </c>
      <c r="C646">
        <v>3.4277549355761834</v>
      </c>
    </row>
    <row r="647" spans="1:3" x14ac:dyDescent="0.3">
      <c r="A647" s="1">
        <v>43256</v>
      </c>
      <c r="B647">
        <v>2</v>
      </c>
      <c r="C647">
        <v>1.1169629923694018</v>
      </c>
    </row>
    <row r="648" spans="1:3" x14ac:dyDescent="0.3">
      <c r="A648" s="1">
        <v>43263</v>
      </c>
      <c r="B648">
        <v>2</v>
      </c>
      <c r="C648">
        <v>5.1786446269937905</v>
      </c>
    </row>
    <row r="649" spans="1:3" x14ac:dyDescent="0.3">
      <c r="A649" s="1">
        <v>43270</v>
      </c>
      <c r="B649">
        <v>2</v>
      </c>
      <c r="C649">
        <v>0.52043589073617857</v>
      </c>
    </row>
    <row r="650" spans="1:3" x14ac:dyDescent="0.3">
      <c r="A650" s="1">
        <v>43277</v>
      </c>
      <c r="B650">
        <v>2</v>
      </c>
      <c r="C650">
        <v>-3.4164813491075696</v>
      </c>
    </row>
    <row r="651" spans="1:3" x14ac:dyDescent="0.3">
      <c r="A651" s="1">
        <v>43284</v>
      </c>
      <c r="B651">
        <v>2</v>
      </c>
      <c r="C651">
        <v>5.6508738215928034</v>
      </c>
    </row>
    <row r="652" spans="1:3" x14ac:dyDescent="0.3">
      <c r="A652" s="1">
        <v>43291</v>
      </c>
      <c r="B652">
        <v>2</v>
      </c>
      <c r="C652">
        <v>-8.4799141893648802</v>
      </c>
    </row>
    <row r="653" spans="1:3" x14ac:dyDescent="0.3">
      <c r="A653" s="1">
        <v>43298</v>
      </c>
      <c r="B653">
        <v>2</v>
      </c>
      <c r="C653">
        <v>-2.7239744857735451</v>
      </c>
    </row>
    <row r="654" spans="1:3" x14ac:dyDescent="0.3">
      <c r="A654" s="1">
        <v>43305</v>
      </c>
      <c r="B654">
        <v>2</v>
      </c>
      <c r="C654">
        <v>-3.5222824354941693</v>
      </c>
    </row>
    <row r="655" spans="1:3" x14ac:dyDescent="0.3">
      <c r="A655" s="1">
        <v>43312</v>
      </c>
      <c r="B655">
        <v>2</v>
      </c>
      <c r="C655">
        <v>-6.9892262414672697</v>
      </c>
    </row>
    <row r="656" spans="1:3" x14ac:dyDescent="0.3">
      <c r="A656" s="1">
        <v>43319</v>
      </c>
      <c r="B656">
        <v>2</v>
      </c>
      <c r="C656">
        <v>-9.1147078407770898</v>
      </c>
    </row>
    <row r="657" spans="1:3" x14ac:dyDescent="0.3">
      <c r="A657" s="1">
        <v>43326</v>
      </c>
      <c r="B657">
        <v>2</v>
      </c>
      <c r="C657">
        <v>-0.61785707320234617</v>
      </c>
    </row>
    <row r="658" spans="1:3" x14ac:dyDescent="0.3">
      <c r="A658" s="1">
        <v>43333</v>
      </c>
      <c r="B658">
        <v>2</v>
      </c>
      <c r="C658">
        <v>8.1006563169843027</v>
      </c>
    </row>
    <row r="659" spans="1:3" x14ac:dyDescent="0.3">
      <c r="A659" s="1">
        <v>43340</v>
      </c>
      <c r="B659">
        <v>2</v>
      </c>
      <c r="C659">
        <v>-7.8117779263952043</v>
      </c>
    </row>
    <row r="660" spans="1:3" x14ac:dyDescent="0.3">
      <c r="A660" s="1">
        <v>43347</v>
      </c>
      <c r="B660">
        <v>2</v>
      </c>
      <c r="C660">
        <v>-1.7948577877741536</v>
      </c>
    </row>
    <row r="661" spans="1:3" x14ac:dyDescent="0.3">
      <c r="A661" s="1">
        <v>43354</v>
      </c>
      <c r="B661">
        <v>2</v>
      </c>
      <c r="C661">
        <v>6.4446740126997817</v>
      </c>
    </row>
    <row r="662" spans="1:3" x14ac:dyDescent="0.3">
      <c r="A662" s="1">
        <v>43361</v>
      </c>
      <c r="B662">
        <v>2</v>
      </c>
      <c r="C662">
        <v>8.2757274569363908</v>
      </c>
    </row>
    <row r="663" spans="1:3" x14ac:dyDescent="0.3">
      <c r="A663" s="1">
        <v>43368</v>
      </c>
      <c r="B663">
        <v>2</v>
      </c>
      <c r="C663">
        <v>5.3466680765789292</v>
      </c>
    </row>
    <row r="664" spans="1:3" x14ac:dyDescent="0.3">
      <c r="A664" s="1">
        <v>43375</v>
      </c>
      <c r="B664">
        <v>2</v>
      </c>
      <c r="C664">
        <v>6.21076554800403</v>
      </c>
    </row>
    <row r="665" spans="1:3" x14ac:dyDescent="0.3">
      <c r="A665" s="1">
        <v>43382</v>
      </c>
      <c r="B665">
        <v>2</v>
      </c>
      <c r="C665">
        <v>3.4403244900803513</v>
      </c>
    </row>
    <row r="666" spans="1:3" x14ac:dyDescent="0.3">
      <c r="A666" s="1">
        <v>43389</v>
      </c>
      <c r="B666">
        <v>2</v>
      </c>
      <c r="C666">
        <v>0.52886857515132657</v>
      </c>
    </row>
    <row r="667" spans="1:3" x14ac:dyDescent="0.3">
      <c r="A667" s="1">
        <v>43396</v>
      </c>
      <c r="B667">
        <v>2</v>
      </c>
      <c r="C667">
        <v>-4.2196565183421741</v>
      </c>
    </row>
    <row r="668" spans="1:3" x14ac:dyDescent="0.3">
      <c r="A668" s="1">
        <v>43403</v>
      </c>
      <c r="B668">
        <v>2</v>
      </c>
      <c r="C668">
        <v>7.88781318180268</v>
      </c>
    </row>
    <row r="669" spans="1:3" x14ac:dyDescent="0.3">
      <c r="A669" s="1">
        <v>43410</v>
      </c>
      <c r="B669">
        <v>2</v>
      </c>
      <c r="C669">
        <v>-8.6703258053283641</v>
      </c>
    </row>
    <row r="670" spans="1:3" x14ac:dyDescent="0.3">
      <c r="A670" s="1">
        <v>43417</v>
      </c>
      <c r="B670">
        <v>2</v>
      </c>
      <c r="C670">
        <v>5.7466437868257909</v>
      </c>
    </row>
    <row r="671" spans="1:3" x14ac:dyDescent="0.3">
      <c r="A671" s="1">
        <v>43424</v>
      </c>
      <c r="B671">
        <v>2</v>
      </c>
      <c r="C671">
        <v>2.8813001573044845</v>
      </c>
    </row>
    <row r="672" spans="1:3" x14ac:dyDescent="0.3">
      <c r="A672" s="1">
        <v>43431</v>
      </c>
      <c r="B672">
        <v>2</v>
      </c>
      <c r="C672">
        <v>-1.882811288734056</v>
      </c>
    </row>
    <row r="673" spans="1:3" x14ac:dyDescent="0.3">
      <c r="A673" s="1">
        <v>43438</v>
      </c>
      <c r="B673">
        <v>2</v>
      </c>
      <c r="C673">
        <v>-1.7429635135283648</v>
      </c>
    </row>
    <row r="674" spans="1:3" x14ac:dyDescent="0.3">
      <c r="A674" s="1">
        <v>43445</v>
      </c>
      <c r="B674">
        <v>2</v>
      </c>
      <c r="C674">
        <v>-8.7461194172037793</v>
      </c>
    </row>
    <row r="675" spans="1:3" x14ac:dyDescent="0.3">
      <c r="A675" s="1">
        <v>43452</v>
      </c>
      <c r="B675">
        <v>2</v>
      </c>
      <c r="C675">
        <v>-3.9895787590530016</v>
      </c>
    </row>
    <row r="676" spans="1:3" x14ac:dyDescent="0.3">
      <c r="A676" s="1">
        <v>43473</v>
      </c>
      <c r="B676">
        <v>2</v>
      </c>
      <c r="C676">
        <v>2.6301334004068941</v>
      </c>
    </row>
    <row r="677" spans="1:3" x14ac:dyDescent="0.3">
      <c r="A677" s="1">
        <v>43480</v>
      </c>
      <c r="B677">
        <v>2</v>
      </c>
      <c r="C677">
        <v>-0.72144601493327887</v>
      </c>
    </row>
    <row r="678" spans="1:3" x14ac:dyDescent="0.3">
      <c r="A678" s="1">
        <v>43487</v>
      </c>
      <c r="B678">
        <v>2</v>
      </c>
      <c r="C678">
        <v>-1.0920229854463761</v>
      </c>
    </row>
    <row r="679" spans="1:3" x14ac:dyDescent="0.3">
      <c r="A679" s="1">
        <v>43494</v>
      </c>
      <c r="B679">
        <v>2</v>
      </c>
      <c r="C679">
        <v>-6.9893759358288055</v>
      </c>
    </row>
    <row r="680" spans="1:3" x14ac:dyDescent="0.3">
      <c r="A680" s="1">
        <v>43501</v>
      </c>
      <c r="B680">
        <v>2</v>
      </c>
      <c r="C680">
        <v>-1.5824506040368835</v>
      </c>
    </row>
    <row r="681" spans="1:3" x14ac:dyDescent="0.3">
      <c r="A681" s="1">
        <v>43508</v>
      </c>
      <c r="B681">
        <v>2</v>
      </c>
      <c r="C681">
        <v>0.73322715512634917</v>
      </c>
    </row>
    <row r="682" spans="1:3" x14ac:dyDescent="0.3">
      <c r="A682" s="1">
        <v>43515</v>
      </c>
      <c r="B682">
        <v>2</v>
      </c>
      <c r="C682">
        <v>-6.5063593347062003</v>
      </c>
    </row>
    <row r="683" spans="1:3" x14ac:dyDescent="0.3">
      <c r="A683" s="1">
        <v>43522</v>
      </c>
      <c r="B683">
        <v>2</v>
      </c>
      <c r="C683">
        <v>-1.4254138892100963</v>
      </c>
    </row>
    <row r="684" spans="1:3" x14ac:dyDescent="0.3">
      <c r="A684" s="1">
        <v>43529</v>
      </c>
      <c r="B684">
        <v>2</v>
      </c>
      <c r="C684">
        <v>3.8288505307016885</v>
      </c>
    </row>
    <row r="685" spans="1:3" x14ac:dyDescent="0.3">
      <c r="A685" s="1">
        <v>43536</v>
      </c>
      <c r="B685">
        <v>2</v>
      </c>
      <c r="C685">
        <v>9.4681940424466031</v>
      </c>
    </row>
    <row r="686" spans="1:3" x14ac:dyDescent="0.3">
      <c r="A686" s="1">
        <v>43543</v>
      </c>
      <c r="B686">
        <v>2</v>
      </c>
      <c r="C686">
        <v>10.681272071316474</v>
      </c>
    </row>
    <row r="687" spans="1:3" x14ac:dyDescent="0.3">
      <c r="A687" s="1">
        <v>43550</v>
      </c>
      <c r="B687">
        <v>2</v>
      </c>
      <c r="C687">
        <v>11.837116717954101</v>
      </c>
    </row>
    <row r="688" spans="1:3" x14ac:dyDescent="0.3">
      <c r="A688" s="1">
        <v>43557</v>
      </c>
      <c r="B688">
        <v>2</v>
      </c>
      <c r="C688">
        <v>-0.97684721944701036</v>
      </c>
    </row>
    <row r="689" spans="1:3" x14ac:dyDescent="0.3">
      <c r="A689" s="1">
        <v>43564</v>
      </c>
      <c r="B689">
        <v>2</v>
      </c>
      <c r="C689">
        <v>-0.53976952769407782</v>
      </c>
    </row>
    <row r="690" spans="1:3" x14ac:dyDescent="0.3">
      <c r="A690" s="1">
        <v>43571</v>
      </c>
      <c r="B690">
        <v>2</v>
      </c>
      <c r="C690">
        <v>2.0544214945652954</v>
      </c>
    </row>
    <row r="691" spans="1:3" x14ac:dyDescent="0.3">
      <c r="A691" s="1">
        <v>43578</v>
      </c>
      <c r="B691">
        <v>2</v>
      </c>
      <c r="C691">
        <v>-5.0142429419445644</v>
      </c>
    </row>
    <row r="692" spans="1:3" x14ac:dyDescent="0.3">
      <c r="A692" s="1">
        <v>43585</v>
      </c>
      <c r="B692">
        <v>2</v>
      </c>
      <c r="C692">
        <v>-4.5966009707032125</v>
      </c>
    </row>
    <row r="693" spans="1:3" x14ac:dyDescent="0.3">
      <c r="A693" s="1">
        <v>43592</v>
      </c>
      <c r="B693">
        <v>2</v>
      </c>
      <c r="C693">
        <v>1.1551051098414842</v>
      </c>
    </row>
    <row r="694" spans="1:3" x14ac:dyDescent="0.3">
      <c r="A694" s="1">
        <v>43599</v>
      </c>
      <c r="B694">
        <v>2</v>
      </c>
      <c r="C694">
        <v>-0.14015419252884445</v>
      </c>
    </row>
    <row r="695" spans="1:3" x14ac:dyDescent="0.3">
      <c r="A695" s="1">
        <v>43606</v>
      </c>
      <c r="B695">
        <v>2</v>
      </c>
      <c r="C695">
        <v>1.0880285879832217</v>
      </c>
    </row>
    <row r="696" spans="1:3" x14ac:dyDescent="0.3">
      <c r="A696" s="1">
        <v>43613</v>
      </c>
      <c r="B696">
        <v>2</v>
      </c>
      <c r="C696">
        <v>-7.0401029115935794</v>
      </c>
    </row>
    <row r="697" spans="1:3" x14ac:dyDescent="0.3">
      <c r="A697" s="1">
        <v>43620</v>
      </c>
      <c r="B697">
        <v>2</v>
      </c>
      <c r="C697">
        <v>-3.4527960474102364</v>
      </c>
    </row>
    <row r="698" spans="1:3" x14ac:dyDescent="0.3">
      <c r="A698" s="1">
        <v>43627</v>
      </c>
      <c r="B698">
        <v>2</v>
      </c>
      <c r="C698">
        <v>-1.8761005524076206</v>
      </c>
    </row>
    <row r="699" spans="1:3" x14ac:dyDescent="0.3">
      <c r="A699" s="1">
        <v>43634</v>
      </c>
      <c r="B699">
        <v>2</v>
      </c>
      <c r="C699">
        <v>-3.4974924469068669</v>
      </c>
    </row>
    <row r="700" spans="1:3" x14ac:dyDescent="0.3">
      <c r="A700" s="1">
        <v>43641</v>
      </c>
      <c r="B700">
        <v>2</v>
      </c>
      <c r="C700">
        <v>-9.084028288457894</v>
      </c>
    </row>
    <row r="701" spans="1:3" x14ac:dyDescent="0.3">
      <c r="A701" s="1">
        <v>43648</v>
      </c>
      <c r="B701">
        <v>2</v>
      </c>
      <c r="C701">
        <v>-0.91139871377064285</v>
      </c>
    </row>
    <row r="702" spans="1:3" x14ac:dyDescent="0.3">
      <c r="A702" s="1">
        <v>43655</v>
      </c>
      <c r="B702">
        <v>2</v>
      </c>
      <c r="C702">
        <v>-3.2394286725165609</v>
      </c>
    </row>
    <row r="703" spans="1:3" x14ac:dyDescent="0.3">
      <c r="A703" s="1">
        <v>43662</v>
      </c>
      <c r="B703">
        <v>2</v>
      </c>
      <c r="C703">
        <v>-3.1620553623167631E-2</v>
      </c>
    </row>
    <row r="704" spans="1:3" x14ac:dyDescent="0.3">
      <c r="A704" s="1">
        <v>43669</v>
      </c>
      <c r="B704">
        <v>2</v>
      </c>
      <c r="C704">
        <v>8.6299548747448007</v>
      </c>
    </row>
    <row r="705" spans="1:3" x14ac:dyDescent="0.3">
      <c r="A705" s="1">
        <v>43676</v>
      </c>
      <c r="B705">
        <v>2</v>
      </c>
      <c r="C705">
        <v>-4.6009004719904922</v>
      </c>
    </row>
    <row r="706" spans="1:3" x14ac:dyDescent="0.3">
      <c r="A706" s="1">
        <v>43683</v>
      </c>
      <c r="B706">
        <v>2</v>
      </c>
      <c r="C706">
        <v>-6.4943625457472187</v>
      </c>
    </row>
    <row r="707" spans="1:3" x14ac:dyDescent="0.3">
      <c r="A707" s="1">
        <v>43690</v>
      </c>
      <c r="B707">
        <v>2</v>
      </c>
      <c r="C707">
        <v>-1.2155300572638494</v>
      </c>
    </row>
    <row r="708" spans="1:3" x14ac:dyDescent="0.3">
      <c r="A708" s="1">
        <v>43697</v>
      </c>
      <c r="B708">
        <v>2</v>
      </c>
      <c r="C708">
        <v>0.61752415456496434</v>
      </c>
    </row>
    <row r="709" spans="1:3" x14ac:dyDescent="0.3">
      <c r="A709" s="1">
        <v>43704</v>
      </c>
      <c r="B709">
        <v>2</v>
      </c>
      <c r="C709">
        <v>-2.7302787971524975</v>
      </c>
    </row>
    <row r="710" spans="1:3" x14ac:dyDescent="0.3">
      <c r="A710" s="1">
        <v>43711</v>
      </c>
      <c r="B710">
        <v>2</v>
      </c>
      <c r="C710">
        <v>5.0878024307724079</v>
      </c>
    </row>
    <row r="711" spans="1:3" x14ac:dyDescent="0.3">
      <c r="A711" s="1">
        <v>43718</v>
      </c>
      <c r="B711">
        <v>2</v>
      </c>
      <c r="C711">
        <v>-5.8817724611266975</v>
      </c>
    </row>
    <row r="712" spans="1:3" x14ac:dyDescent="0.3">
      <c r="A712" s="1">
        <v>43725</v>
      </c>
      <c r="B712">
        <v>2</v>
      </c>
      <c r="C712">
        <v>-1.0014103313052887</v>
      </c>
    </row>
    <row r="713" spans="1:3" x14ac:dyDescent="0.3">
      <c r="A713" s="1">
        <v>43732</v>
      </c>
      <c r="B713">
        <v>2</v>
      </c>
      <c r="C713">
        <v>-0.16116038943415328</v>
      </c>
    </row>
    <row r="714" spans="1:3" x14ac:dyDescent="0.3">
      <c r="A714" s="1">
        <v>43739</v>
      </c>
      <c r="B714">
        <v>2</v>
      </c>
      <c r="C714">
        <v>0.88318518678285174</v>
      </c>
    </row>
    <row r="715" spans="1:3" x14ac:dyDescent="0.3">
      <c r="A715" s="1">
        <v>43746</v>
      </c>
      <c r="B715">
        <v>2</v>
      </c>
      <c r="C715">
        <v>-1.3682306001577969</v>
      </c>
    </row>
    <row r="716" spans="1:3" x14ac:dyDescent="0.3">
      <c r="A716" s="1">
        <v>43753</v>
      </c>
      <c r="B716">
        <v>2</v>
      </c>
      <c r="C716">
        <v>5.5104891762507275</v>
      </c>
    </row>
    <row r="717" spans="1:3" x14ac:dyDescent="0.3">
      <c r="A717" s="1">
        <v>43760</v>
      </c>
      <c r="B717">
        <v>2</v>
      </c>
      <c r="C717">
        <v>-9.6350582187057405</v>
      </c>
    </row>
    <row r="718" spans="1:3" x14ac:dyDescent="0.3">
      <c r="A718" s="1">
        <v>43767</v>
      </c>
      <c r="B718">
        <v>2</v>
      </c>
      <c r="C718">
        <v>-1.8101784473398292</v>
      </c>
    </row>
    <row r="719" spans="1:3" x14ac:dyDescent="0.3">
      <c r="A719" s="1">
        <v>43774</v>
      </c>
      <c r="B719">
        <v>2</v>
      </c>
      <c r="C719">
        <v>4.4840338445161727</v>
      </c>
    </row>
    <row r="720" spans="1:3" x14ac:dyDescent="0.3">
      <c r="A720" s="1">
        <v>43781</v>
      </c>
      <c r="B720">
        <v>2</v>
      </c>
      <c r="C720">
        <v>-3.8641170975368335</v>
      </c>
    </row>
    <row r="721" spans="1:3" x14ac:dyDescent="0.3">
      <c r="A721" s="1">
        <v>43788</v>
      </c>
      <c r="B721">
        <v>2</v>
      </c>
      <c r="C721">
        <v>-4.0596707680881137</v>
      </c>
    </row>
    <row r="722" spans="1:3" x14ac:dyDescent="0.3">
      <c r="A722" s="1">
        <v>43795</v>
      </c>
      <c r="B722">
        <v>2</v>
      </c>
      <c r="C722">
        <v>-2.1549929287133729</v>
      </c>
    </row>
    <row r="723" spans="1:3" x14ac:dyDescent="0.3">
      <c r="A723" s="1">
        <v>43802</v>
      </c>
      <c r="B723">
        <v>2</v>
      </c>
      <c r="C723">
        <v>2.7165668072769558</v>
      </c>
    </row>
    <row r="724" spans="1:3" x14ac:dyDescent="0.3">
      <c r="A724" s="1">
        <v>43809</v>
      </c>
      <c r="B724">
        <v>2</v>
      </c>
      <c r="C724">
        <v>-2.1886956923298841</v>
      </c>
    </row>
    <row r="725" spans="1:3" x14ac:dyDescent="0.3">
      <c r="A725" s="1">
        <v>43816</v>
      </c>
      <c r="B725">
        <v>2</v>
      </c>
      <c r="C725">
        <v>2.7210095184436471</v>
      </c>
    </row>
    <row r="726" spans="1:3" x14ac:dyDescent="0.3">
      <c r="A726" s="1">
        <v>43823</v>
      </c>
      <c r="B726">
        <v>2</v>
      </c>
      <c r="C726">
        <v>1.2095487199556307</v>
      </c>
    </row>
    <row r="727" spans="1:3" x14ac:dyDescent="0.3">
      <c r="A727" s="1">
        <v>43830</v>
      </c>
      <c r="B727">
        <v>2</v>
      </c>
      <c r="C727">
        <v>1.020237521430958</v>
      </c>
    </row>
    <row r="728" spans="1:3" x14ac:dyDescent="0.3">
      <c r="A728" s="1">
        <v>43837</v>
      </c>
      <c r="B728">
        <v>2</v>
      </c>
      <c r="C728">
        <v>-3.1285879059811235</v>
      </c>
    </row>
    <row r="729" spans="1:3" x14ac:dyDescent="0.3">
      <c r="A729" s="1">
        <v>43844</v>
      </c>
      <c r="B729">
        <v>2</v>
      </c>
      <c r="C729">
        <v>-2.2645233556660664</v>
      </c>
    </row>
    <row r="730" spans="1:3" x14ac:dyDescent="0.3">
      <c r="A730" s="1">
        <v>43851</v>
      </c>
      <c r="B730">
        <v>2</v>
      </c>
      <c r="C730">
        <v>-0.48139326439919672</v>
      </c>
    </row>
    <row r="731" spans="1:3" x14ac:dyDescent="0.3">
      <c r="A731" s="1">
        <v>43858</v>
      </c>
      <c r="B731">
        <v>2</v>
      </c>
      <c r="C731">
        <v>-1.6844867698239625</v>
      </c>
    </row>
    <row r="732" spans="1:3" x14ac:dyDescent="0.3">
      <c r="A732" s="1">
        <v>43865</v>
      </c>
      <c r="B732">
        <v>2</v>
      </c>
      <c r="C732">
        <v>-15.44023787966213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lh_weekly_returns</vt:lpstr>
      <vt:lpstr>lh_tuesdays_returns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2020-06-05T09:06:39Z</dcterms:created>
  <dcterms:modified xsi:type="dcterms:W3CDTF">2020-06-06T17:45:13Z</dcterms:modified>
</cp:coreProperties>
</file>